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7A2D7E96-6E34-419A-AE5F-296B3A7E7977}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carpetas anteriores\CURSOS\test de muestras\"/>
    </mc:Choice>
  </mc:AlternateContent>
  <workbookProtection workbookAlgorithmName="SHA-512" workbookHashValue="fAmPWNEJxwSHRIeFT4Jz0sZCXJbc6qAvRxpF4puNpowMX+3LlWq/8P/Ype83VJgmSfcti5C6DNkfZDs4oW/5aw==" workbookSaltValue="/qA4Zs5EPjTnW3bW0ri2+Q==" workbookSpinCount="100000" lockStructure="1"/>
  <bookViews>
    <workbookView xWindow="0" yWindow="0" windowWidth="23040" windowHeight="9372" tabRatio="820"/>
  </bookViews>
  <sheets>
    <sheet name="PORTADA" sheetId="85" r:id="rId1"/>
    <sheet name="1" sheetId="138" r:id="rId2"/>
    <sheet name="2" sheetId="253" r:id="rId3"/>
    <sheet name="3" sheetId="252" r:id="rId4"/>
    <sheet name="4" sheetId="251" r:id="rId5"/>
    <sheet name="5" sheetId="250" r:id="rId6"/>
    <sheet name="6" sheetId="249" r:id="rId7"/>
    <sheet name="7" sheetId="248" r:id="rId8"/>
    <sheet name="8" sheetId="247" r:id="rId9"/>
    <sheet name="9" sheetId="246" r:id="rId10"/>
    <sheet name="10" sheetId="245" r:id="rId11"/>
    <sheet name="11" sheetId="244" r:id="rId12"/>
    <sheet name="12" sheetId="243" r:id="rId13"/>
    <sheet name="13" sheetId="241" r:id="rId14"/>
    <sheet name="14" sheetId="242" r:id="rId15"/>
    <sheet name="15" sheetId="255" r:id="rId16"/>
    <sheet name="16" sheetId="256" r:id="rId17"/>
    <sheet name="17" sheetId="257" r:id="rId18"/>
    <sheet name="18" sheetId="259" r:id="rId19"/>
    <sheet name="0" sheetId="229" r:id="rId20"/>
    <sheet name="DATOS" sheetId="181" state="hidden" r:id="rId21"/>
    <sheet name="REPARTO" sheetId="230" state="hidden" r:id="rId22"/>
  </sheets>
  <definedNames>
    <definedName name="_xlnm._FilterDatabase" localSheetId="20" hidden="1">DATOS!$A$1:$R$1121</definedName>
  </definedNames>
  <calcPr calcId="152511"/>
</workbook>
</file>

<file path=xl/calcChain.xml><?xml version="1.0" encoding="utf-8"?>
<calcChain xmlns="http://schemas.openxmlformats.org/spreadsheetml/2006/main">
  <c r="B1120" i="230" l="1"/>
  <c r="B1119" i="230"/>
  <c r="B1118" i="230"/>
  <c r="B1117" i="230"/>
  <c r="B1116" i="230"/>
  <c r="B1115" i="230"/>
  <c r="B1114" i="230"/>
  <c r="B1113" i="230"/>
  <c r="B1112" i="230"/>
  <c r="B1111" i="230"/>
  <c r="B1110" i="230"/>
  <c r="B1109" i="230"/>
  <c r="B1108" i="230"/>
  <c r="B1107" i="230"/>
  <c r="B1106" i="230"/>
  <c r="R603" i="259"/>
  <c r="R602" i="259"/>
  <c r="R601" i="259"/>
  <c r="R600" i="259"/>
  <c r="O600" i="259"/>
  <c r="R597" i="259"/>
  <c r="R596" i="259"/>
  <c r="R595" i="259"/>
  <c r="R594" i="259"/>
  <c r="O594" i="259"/>
  <c r="R591" i="259"/>
  <c r="R590" i="259"/>
  <c r="R589" i="259"/>
  <c r="R588" i="259"/>
  <c r="O588" i="259"/>
  <c r="R585" i="259"/>
  <c r="R584" i="259"/>
  <c r="R583" i="259"/>
  <c r="R582" i="259"/>
  <c r="O582" i="259"/>
  <c r="R579" i="259"/>
  <c r="R578" i="259"/>
  <c r="R577" i="259"/>
  <c r="R576" i="259"/>
  <c r="O576" i="259"/>
  <c r="R573" i="259"/>
  <c r="R572" i="259"/>
  <c r="R571" i="259"/>
  <c r="R570" i="259"/>
  <c r="O570" i="259"/>
  <c r="R567" i="259"/>
  <c r="R566" i="259"/>
  <c r="R565" i="259"/>
  <c r="R564" i="259"/>
  <c r="O564" i="259"/>
  <c r="R561" i="259"/>
  <c r="R560" i="259"/>
  <c r="R559" i="259"/>
  <c r="R558" i="259"/>
  <c r="O558" i="259"/>
  <c r="R555" i="259"/>
  <c r="R554" i="259"/>
  <c r="R553" i="259"/>
  <c r="R552" i="259"/>
  <c r="O552" i="259"/>
  <c r="R549" i="259"/>
  <c r="R548" i="259"/>
  <c r="R547" i="259"/>
  <c r="R546" i="259"/>
  <c r="O546" i="259"/>
  <c r="R543" i="259"/>
  <c r="R542" i="259"/>
  <c r="R541" i="259"/>
  <c r="R540" i="259"/>
  <c r="O540" i="259"/>
  <c r="R537" i="259"/>
  <c r="R536" i="259"/>
  <c r="R535" i="259"/>
  <c r="R534" i="259"/>
  <c r="O534" i="259"/>
  <c r="R531" i="259"/>
  <c r="R530" i="259"/>
  <c r="R529" i="259"/>
  <c r="R528" i="259"/>
  <c r="O528" i="259"/>
  <c r="R525" i="259"/>
  <c r="R524" i="259"/>
  <c r="R523" i="259"/>
  <c r="R522" i="259"/>
  <c r="O522" i="259"/>
  <c r="R519" i="259"/>
  <c r="R518" i="259"/>
  <c r="R517" i="259"/>
  <c r="R516" i="259"/>
  <c r="O516" i="259"/>
  <c r="R513" i="259"/>
  <c r="R512" i="259"/>
  <c r="R511" i="259"/>
  <c r="R510" i="259"/>
  <c r="O510" i="259"/>
  <c r="R507" i="259"/>
  <c r="R506" i="259"/>
  <c r="R505" i="259"/>
  <c r="R504" i="259"/>
  <c r="O504" i="259"/>
  <c r="R501" i="259"/>
  <c r="R500" i="259"/>
  <c r="R499" i="259"/>
  <c r="R498" i="259"/>
  <c r="O498" i="259"/>
  <c r="R495" i="259"/>
  <c r="R494" i="259"/>
  <c r="R493" i="259"/>
  <c r="R492" i="259"/>
  <c r="O492" i="259"/>
  <c r="R489" i="259"/>
  <c r="R488" i="259"/>
  <c r="R487" i="259"/>
  <c r="R486" i="259"/>
  <c r="O486" i="259"/>
  <c r="R483" i="259"/>
  <c r="R482" i="259"/>
  <c r="R481" i="259"/>
  <c r="R480" i="259"/>
  <c r="O480" i="259"/>
  <c r="R477" i="259"/>
  <c r="R476" i="259"/>
  <c r="R475" i="259"/>
  <c r="R474" i="259"/>
  <c r="O474" i="259"/>
  <c r="R471" i="259"/>
  <c r="R470" i="259"/>
  <c r="R469" i="259"/>
  <c r="R468" i="259"/>
  <c r="O468" i="259"/>
  <c r="R465" i="259"/>
  <c r="R464" i="259"/>
  <c r="R463" i="259"/>
  <c r="R462" i="259"/>
  <c r="O462" i="259"/>
  <c r="R459" i="259"/>
  <c r="R458" i="259"/>
  <c r="R457" i="259"/>
  <c r="R456" i="259"/>
  <c r="O456" i="259"/>
  <c r="R453" i="259"/>
  <c r="R452" i="259"/>
  <c r="R451" i="259"/>
  <c r="R450" i="259"/>
  <c r="O450" i="259"/>
  <c r="R447" i="259"/>
  <c r="R446" i="259"/>
  <c r="R445" i="259"/>
  <c r="R444" i="259"/>
  <c r="O444" i="259"/>
  <c r="R441" i="259"/>
  <c r="R440" i="259"/>
  <c r="R439" i="259"/>
  <c r="R438" i="259"/>
  <c r="O438" i="259"/>
  <c r="R435" i="259"/>
  <c r="R434" i="259"/>
  <c r="R433" i="259"/>
  <c r="R432" i="259"/>
  <c r="O432" i="259"/>
  <c r="R429" i="259"/>
  <c r="R428" i="259"/>
  <c r="R427" i="259"/>
  <c r="R426" i="259"/>
  <c r="O426" i="259"/>
  <c r="R423" i="259"/>
  <c r="R422" i="259"/>
  <c r="R421" i="259"/>
  <c r="R420" i="259"/>
  <c r="O420" i="259"/>
  <c r="R417" i="259"/>
  <c r="R416" i="259"/>
  <c r="R415" i="259"/>
  <c r="R414" i="259"/>
  <c r="O414" i="259"/>
  <c r="R411" i="259"/>
  <c r="R410" i="259"/>
  <c r="R409" i="259"/>
  <c r="R408" i="259"/>
  <c r="O408" i="259"/>
  <c r="R405" i="259"/>
  <c r="R404" i="259"/>
  <c r="R403" i="259"/>
  <c r="R402" i="259"/>
  <c r="O402" i="259"/>
  <c r="R399" i="259"/>
  <c r="R398" i="259"/>
  <c r="R397" i="259"/>
  <c r="R396" i="259"/>
  <c r="O396" i="259"/>
  <c r="R393" i="259"/>
  <c r="R392" i="259"/>
  <c r="R391" i="259"/>
  <c r="R390" i="259"/>
  <c r="O390" i="259"/>
  <c r="R387" i="259"/>
  <c r="R386" i="259"/>
  <c r="R385" i="259"/>
  <c r="R384" i="259"/>
  <c r="O384" i="259"/>
  <c r="R381" i="259"/>
  <c r="R380" i="259"/>
  <c r="R379" i="259"/>
  <c r="R378" i="259"/>
  <c r="O378" i="259"/>
  <c r="R375" i="259"/>
  <c r="R374" i="259"/>
  <c r="R373" i="259"/>
  <c r="R372" i="259"/>
  <c r="O372" i="259"/>
  <c r="R369" i="259"/>
  <c r="R368" i="259"/>
  <c r="R367" i="259"/>
  <c r="R366" i="259"/>
  <c r="O366" i="259"/>
  <c r="R363" i="259"/>
  <c r="R362" i="259"/>
  <c r="R361" i="259"/>
  <c r="R360" i="259"/>
  <c r="O360" i="259"/>
  <c r="R357" i="259"/>
  <c r="R356" i="259"/>
  <c r="R355" i="259"/>
  <c r="R354" i="259"/>
  <c r="O354" i="259"/>
  <c r="R351" i="259"/>
  <c r="R350" i="259"/>
  <c r="R349" i="259"/>
  <c r="R348" i="259"/>
  <c r="O348" i="259"/>
  <c r="R345" i="259"/>
  <c r="R344" i="259"/>
  <c r="R343" i="259"/>
  <c r="R342" i="259"/>
  <c r="O342" i="259"/>
  <c r="R339" i="259"/>
  <c r="R338" i="259"/>
  <c r="R337" i="259"/>
  <c r="R336" i="259"/>
  <c r="O336" i="259"/>
  <c r="R333" i="259"/>
  <c r="R332" i="259"/>
  <c r="R331" i="259"/>
  <c r="R330" i="259"/>
  <c r="O330" i="259"/>
  <c r="R327" i="259"/>
  <c r="R326" i="259"/>
  <c r="R325" i="259"/>
  <c r="R324" i="259"/>
  <c r="O324" i="259"/>
  <c r="R321" i="259"/>
  <c r="R320" i="259"/>
  <c r="R319" i="259"/>
  <c r="R318" i="259"/>
  <c r="O318" i="259"/>
  <c r="R315" i="259"/>
  <c r="R314" i="259"/>
  <c r="R313" i="259"/>
  <c r="R312" i="259"/>
  <c r="O312" i="259"/>
  <c r="R309" i="259"/>
  <c r="R308" i="259"/>
  <c r="R307" i="259"/>
  <c r="R306" i="259"/>
  <c r="O306" i="259"/>
  <c r="R303" i="259"/>
  <c r="R302" i="259"/>
  <c r="R301" i="259"/>
  <c r="R300" i="259"/>
  <c r="O300" i="259"/>
  <c r="R297" i="259"/>
  <c r="R296" i="259"/>
  <c r="R295" i="259"/>
  <c r="R294" i="259"/>
  <c r="O294" i="259"/>
  <c r="R291" i="259"/>
  <c r="R290" i="259"/>
  <c r="R289" i="259"/>
  <c r="R288" i="259"/>
  <c r="O288" i="259"/>
  <c r="R285" i="259"/>
  <c r="R284" i="259"/>
  <c r="R283" i="259"/>
  <c r="R282" i="259"/>
  <c r="O282" i="259"/>
  <c r="R279" i="259"/>
  <c r="R278" i="259"/>
  <c r="R277" i="259"/>
  <c r="R276" i="259"/>
  <c r="O276" i="259"/>
  <c r="R273" i="259"/>
  <c r="R272" i="259"/>
  <c r="R271" i="259"/>
  <c r="R270" i="259"/>
  <c r="O270" i="259"/>
  <c r="R267" i="259"/>
  <c r="R266" i="259"/>
  <c r="R265" i="259"/>
  <c r="R264" i="259"/>
  <c r="O264" i="259"/>
  <c r="R261" i="259"/>
  <c r="R260" i="259"/>
  <c r="R259" i="259"/>
  <c r="R258" i="259"/>
  <c r="O258" i="259"/>
  <c r="R255" i="259"/>
  <c r="R254" i="259"/>
  <c r="R253" i="259"/>
  <c r="R252" i="259"/>
  <c r="O252" i="259"/>
  <c r="R249" i="259"/>
  <c r="R248" i="259"/>
  <c r="R247" i="259"/>
  <c r="R246" i="259"/>
  <c r="O246" i="259"/>
  <c r="R243" i="259"/>
  <c r="R242" i="259"/>
  <c r="R241" i="259"/>
  <c r="R240" i="259"/>
  <c r="O240" i="259"/>
  <c r="R237" i="259"/>
  <c r="R236" i="259"/>
  <c r="R235" i="259"/>
  <c r="R234" i="259"/>
  <c r="O234" i="259"/>
  <c r="R231" i="259"/>
  <c r="R230" i="259"/>
  <c r="R229" i="259"/>
  <c r="R228" i="259"/>
  <c r="O228" i="259"/>
  <c r="R225" i="259"/>
  <c r="R224" i="259"/>
  <c r="R223" i="259"/>
  <c r="R222" i="259"/>
  <c r="O222" i="259"/>
  <c r="R219" i="259"/>
  <c r="R218" i="259"/>
  <c r="R217" i="259"/>
  <c r="R216" i="259"/>
  <c r="O216" i="259"/>
  <c r="R213" i="259"/>
  <c r="R212" i="259"/>
  <c r="R211" i="259"/>
  <c r="R210" i="259"/>
  <c r="O210" i="259"/>
  <c r="R207" i="259"/>
  <c r="R206" i="259"/>
  <c r="R205" i="259"/>
  <c r="R204" i="259"/>
  <c r="O204" i="259"/>
  <c r="R201" i="259"/>
  <c r="R200" i="259"/>
  <c r="R199" i="259"/>
  <c r="R198" i="259"/>
  <c r="O198" i="259"/>
  <c r="R195" i="259"/>
  <c r="R194" i="259"/>
  <c r="R193" i="259"/>
  <c r="R192" i="259"/>
  <c r="O192" i="259"/>
  <c r="R189" i="259"/>
  <c r="R188" i="259"/>
  <c r="R187" i="259"/>
  <c r="R186" i="259"/>
  <c r="O186" i="259"/>
  <c r="R183" i="259"/>
  <c r="R182" i="259"/>
  <c r="R181" i="259"/>
  <c r="R180" i="259"/>
  <c r="O180" i="259"/>
  <c r="R177" i="259"/>
  <c r="R176" i="259"/>
  <c r="R175" i="259"/>
  <c r="R174" i="259"/>
  <c r="O174" i="259"/>
  <c r="R171" i="259"/>
  <c r="R170" i="259"/>
  <c r="R169" i="259"/>
  <c r="R168" i="259"/>
  <c r="O168" i="259"/>
  <c r="R165" i="259"/>
  <c r="R164" i="259"/>
  <c r="R163" i="259"/>
  <c r="R162" i="259"/>
  <c r="O162" i="259"/>
  <c r="R159" i="259"/>
  <c r="R158" i="259"/>
  <c r="R157" i="259"/>
  <c r="R156" i="259"/>
  <c r="O156" i="259"/>
  <c r="R153" i="259"/>
  <c r="R152" i="259"/>
  <c r="R151" i="259"/>
  <c r="R150" i="259"/>
  <c r="O150" i="259"/>
  <c r="R147" i="259"/>
  <c r="R146" i="259"/>
  <c r="R145" i="259"/>
  <c r="R144" i="259"/>
  <c r="O144" i="259"/>
  <c r="R141" i="259"/>
  <c r="R140" i="259"/>
  <c r="R139" i="259"/>
  <c r="R138" i="259"/>
  <c r="O138" i="259"/>
  <c r="R135" i="259"/>
  <c r="R134" i="259"/>
  <c r="R133" i="259"/>
  <c r="R132" i="259"/>
  <c r="O132" i="259"/>
  <c r="R129" i="259"/>
  <c r="R128" i="259"/>
  <c r="R127" i="259"/>
  <c r="R126" i="259"/>
  <c r="O126" i="259"/>
  <c r="R123" i="259"/>
  <c r="R122" i="259"/>
  <c r="R121" i="259"/>
  <c r="R120" i="259"/>
  <c r="O120" i="259"/>
  <c r="R117" i="259"/>
  <c r="R116" i="259"/>
  <c r="R115" i="259"/>
  <c r="R114" i="259"/>
  <c r="O114" i="259"/>
  <c r="R111" i="259"/>
  <c r="R110" i="259"/>
  <c r="R109" i="259"/>
  <c r="R108" i="259"/>
  <c r="O108" i="259"/>
  <c r="R105" i="259"/>
  <c r="R104" i="259"/>
  <c r="R103" i="259"/>
  <c r="R102" i="259"/>
  <c r="O102" i="259"/>
  <c r="R99" i="259"/>
  <c r="R98" i="259"/>
  <c r="R97" i="259"/>
  <c r="R96" i="259"/>
  <c r="O96" i="259"/>
  <c r="R93" i="259"/>
  <c r="R92" i="259"/>
  <c r="R91" i="259"/>
  <c r="R90" i="259"/>
  <c r="O90" i="259"/>
  <c r="R87" i="259"/>
  <c r="R86" i="259"/>
  <c r="R85" i="259"/>
  <c r="R84" i="259"/>
  <c r="O84" i="259"/>
  <c r="R81" i="259"/>
  <c r="R80" i="259"/>
  <c r="R79" i="259"/>
  <c r="R78" i="259"/>
  <c r="O78" i="259"/>
  <c r="R75" i="259"/>
  <c r="R74" i="259"/>
  <c r="R73" i="259"/>
  <c r="R72" i="259"/>
  <c r="O72" i="259"/>
  <c r="R69" i="259"/>
  <c r="R68" i="259"/>
  <c r="R67" i="259"/>
  <c r="R66" i="259"/>
  <c r="O66" i="259"/>
  <c r="R63" i="259"/>
  <c r="R62" i="259"/>
  <c r="R61" i="259"/>
  <c r="R60" i="259"/>
  <c r="O60" i="259"/>
  <c r="R57" i="259"/>
  <c r="R56" i="259"/>
  <c r="R55" i="259"/>
  <c r="R54" i="259"/>
  <c r="O54" i="259"/>
  <c r="R51" i="259"/>
  <c r="R50" i="259"/>
  <c r="R49" i="259"/>
  <c r="R48" i="259"/>
  <c r="O48" i="259"/>
  <c r="R45" i="259"/>
  <c r="R44" i="259"/>
  <c r="R43" i="259"/>
  <c r="R42" i="259"/>
  <c r="O42" i="259"/>
  <c r="R39" i="259"/>
  <c r="R38" i="259"/>
  <c r="R37" i="259"/>
  <c r="R36" i="259"/>
  <c r="O36" i="259"/>
  <c r="R33" i="259"/>
  <c r="R32" i="259"/>
  <c r="R31" i="259"/>
  <c r="R30" i="259"/>
  <c r="O30" i="259"/>
  <c r="R27" i="259"/>
  <c r="R26" i="259"/>
  <c r="R25" i="259"/>
  <c r="R24" i="259"/>
  <c r="O24" i="259"/>
  <c r="R21" i="259"/>
  <c r="R20" i="259"/>
  <c r="R19" i="259"/>
  <c r="R18" i="259"/>
  <c r="O18" i="259"/>
  <c r="R15" i="259"/>
  <c r="R14" i="259"/>
  <c r="R13" i="259"/>
  <c r="R12" i="259"/>
  <c r="O12" i="259"/>
  <c r="K11" i="259"/>
  <c r="K17" i="259" s="1"/>
  <c r="K23" i="259" s="1"/>
  <c r="K29" i="259" s="1"/>
  <c r="K35" i="259" s="1"/>
  <c r="K41" i="259" s="1"/>
  <c r="K47" i="259" s="1"/>
  <c r="K53" i="259" s="1"/>
  <c r="K59" i="259" s="1"/>
  <c r="K65" i="259" s="1"/>
  <c r="K71" i="259" s="1"/>
  <c r="K77" i="259" s="1"/>
  <c r="K83" i="259" s="1"/>
  <c r="K89" i="259" s="1"/>
  <c r="K95" i="259" s="1"/>
  <c r="K101" i="259" s="1"/>
  <c r="K107" i="259" s="1"/>
  <c r="K113" i="259" s="1"/>
  <c r="K119" i="259" s="1"/>
  <c r="K125" i="259" s="1"/>
  <c r="K131" i="259" s="1"/>
  <c r="K137" i="259" s="1"/>
  <c r="K143" i="259" s="1"/>
  <c r="K149" i="259" s="1"/>
  <c r="K155" i="259" s="1"/>
  <c r="K161" i="259" s="1"/>
  <c r="K167" i="259" s="1"/>
  <c r="K173" i="259" s="1"/>
  <c r="K179" i="259" s="1"/>
  <c r="K185" i="259" s="1"/>
  <c r="K191" i="259" s="1"/>
  <c r="K197" i="259" s="1"/>
  <c r="K203" i="259" s="1"/>
  <c r="K209" i="259" s="1"/>
  <c r="K215" i="259" s="1"/>
  <c r="K221" i="259" s="1"/>
  <c r="K227" i="259" s="1"/>
  <c r="K233" i="259" s="1"/>
  <c r="K239" i="259" s="1"/>
  <c r="K245" i="259" s="1"/>
  <c r="K251" i="259" s="1"/>
  <c r="K257" i="259" s="1"/>
  <c r="K263" i="259" s="1"/>
  <c r="K269" i="259" s="1"/>
  <c r="K275" i="259" s="1"/>
  <c r="K281" i="259" s="1"/>
  <c r="K287" i="259" s="1"/>
  <c r="K293" i="259" s="1"/>
  <c r="K299" i="259" s="1"/>
  <c r="K305" i="259" s="1"/>
  <c r="K311" i="259" s="1"/>
  <c r="K317" i="259" s="1"/>
  <c r="K323" i="259" s="1"/>
  <c r="K329" i="259" s="1"/>
  <c r="K335" i="259" s="1"/>
  <c r="K341" i="259" s="1"/>
  <c r="K347" i="259" s="1"/>
  <c r="K353" i="259" s="1"/>
  <c r="K359" i="259" s="1"/>
  <c r="K365" i="259" s="1"/>
  <c r="K371" i="259" s="1"/>
  <c r="K377" i="259" s="1"/>
  <c r="K383" i="259" s="1"/>
  <c r="K389" i="259" s="1"/>
  <c r="K395" i="259" s="1"/>
  <c r="K401" i="259" s="1"/>
  <c r="K407" i="259" s="1"/>
  <c r="K413" i="259" s="1"/>
  <c r="K419" i="259" s="1"/>
  <c r="K425" i="259" s="1"/>
  <c r="K431" i="259" s="1"/>
  <c r="K437" i="259" s="1"/>
  <c r="K443" i="259" s="1"/>
  <c r="K449" i="259" s="1"/>
  <c r="K455" i="259" s="1"/>
  <c r="K461" i="259" s="1"/>
  <c r="K467" i="259" s="1"/>
  <c r="K473" i="259" s="1"/>
  <c r="K479" i="259" s="1"/>
  <c r="K485" i="259" s="1"/>
  <c r="K491" i="259" s="1"/>
  <c r="K497" i="259" s="1"/>
  <c r="K503" i="259" s="1"/>
  <c r="K509" i="259" s="1"/>
  <c r="K515" i="259" s="1"/>
  <c r="K521" i="259" s="1"/>
  <c r="K527" i="259" s="1"/>
  <c r="K533" i="259" s="1"/>
  <c r="K539" i="259" s="1"/>
  <c r="K545" i="259" s="1"/>
  <c r="K551" i="259" s="1"/>
  <c r="K557" i="259" s="1"/>
  <c r="K563" i="259" s="1"/>
  <c r="K569" i="259" s="1"/>
  <c r="K575" i="259" s="1"/>
  <c r="K581" i="259" s="1"/>
  <c r="K587" i="259" s="1"/>
  <c r="K593" i="259" s="1"/>
  <c r="K599" i="259" s="1"/>
  <c r="R9" i="259"/>
  <c r="R8" i="259"/>
  <c r="R7" i="259"/>
  <c r="R6" i="259"/>
  <c r="O6" i="259"/>
  <c r="F1099" i="181"/>
  <c r="E1099" i="181"/>
  <c r="F1098" i="181"/>
  <c r="E1098" i="181"/>
  <c r="F1097" i="181"/>
  <c r="E1097" i="181"/>
  <c r="F1096" i="181"/>
  <c r="E1096" i="181"/>
  <c r="F1095" i="181"/>
  <c r="E1095" i="181"/>
  <c r="F1094" i="181"/>
  <c r="E1094" i="181"/>
  <c r="F1093" i="181"/>
  <c r="E1093" i="181"/>
  <c r="F1092" i="181"/>
  <c r="E1092" i="181"/>
  <c r="F1091" i="181"/>
  <c r="E1091" i="181"/>
  <c r="F1090" i="181"/>
  <c r="E1090" i="181"/>
  <c r="F1079" i="181"/>
  <c r="E1079" i="181"/>
  <c r="F1078" i="181"/>
  <c r="E1078" i="181"/>
  <c r="F1077" i="181"/>
  <c r="E1077" i="181"/>
  <c r="F1076" i="181"/>
  <c r="E1076" i="181"/>
  <c r="F1075" i="181"/>
  <c r="E1075" i="181"/>
  <c r="B1105" i="230" l="1"/>
  <c r="B1104" i="230"/>
  <c r="B1103" i="230"/>
  <c r="B1102" i="230"/>
  <c r="B1101" i="230"/>
  <c r="B1100" i="230"/>
  <c r="B1099" i="230"/>
  <c r="B1098" i="230"/>
  <c r="B1097" i="230"/>
  <c r="B1096" i="230"/>
  <c r="B1095" i="230"/>
  <c r="B1094" i="230"/>
  <c r="B1093" i="230"/>
  <c r="B1092" i="230"/>
  <c r="B1091" i="230"/>
  <c r="B1090" i="230"/>
  <c r="B1089" i="230"/>
  <c r="B1088" i="230"/>
  <c r="B1087" i="230"/>
  <c r="B1086" i="230"/>
  <c r="B1085" i="230"/>
  <c r="B1084" i="230"/>
  <c r="B1083" i="230"/>
  <c r="B1082" i="230"/>
  <c r="B1081" i="230"/>
  <c r="B1080" i="230"/>
  <c r="B1079" i="230"/>
  <c r="B1078" i="230"/>
  <c r="B1077" i="230"/>
  <c r="B1076" i="230"/>
  <c r="B1075" i="230"/>
  <c r="B1074" i="230"/>
  <c r="B1073" i="230"/>
  <c r="B1072" i="230"/>
  <c r="B1071" i="230"/>
  <c r="B1070" i="230"/>
  <c r="B1069" i="230"/>
  <c r="B1068" i="230"/>
  <c r="R1121" i="181"/>
  <c r="R253" i="181"/>
  <c r="F253" i="181"/>
  <c r="E253" i="181"/>
  <c r="F252" i="181"/>
  <c r="E252" i="181"/>
  <c r="F251" i="181"/>
  <c r="E251" i="181"/>
  <c r="F250" i="181"/>
  <c r="E250" i="181"/>
  <c r="F249" i="181"/>
  <c r="E249" i="181"/>
  <c r="F248" i="181"/>
  <c r="E248" i="181"/>
  <c r="F247" i="181"/>
  <c r="E247" i="181"/>
  <c r="F246" i="181"/>
  <c r="E246" i="181"/>
  <c r="F245" i="181"/>
  <c r="E245" i="181"/>
  <c r="F244" i="181"/>
  <c r="E244" i="181"/>
  <c r="F243" i="181"/>
  <c r="E243" i="181"/>
  <c r="F242" i="181"/>
  <c r="E242" i="181"/>
  <c r="F241" i="181"/>
  <c r="E241" i="181"/>
  <c r="F240" i="181"/>
  <c r="E240" i="181"/>
  <c r="F239" i="181"/>
  <c r="E239" i="181"/>
  <c r="F238" i="181"/>
  <c r="E238" i="181"/>
  <c r="F237" i="181"/>
  <c r="E237" i="181"/>
  <c r="F236" i="181"/>
  <c r="E236" i="181"/>
  <c r="F235" i="181"/>
  <c r="E235" i="181"/>
  <c r="F234" i="181"/>
  <c r="E234" i="181"/>
  <c r="F233" i="181"/>
  <c r="E233" i="181"/>
  <c r="F232" i="181"/>
  <c r="E232" i="181"/>
  <c r="F231" i="181"/>
  <c r="E231" i="181"/>
  <c r="F230" i="181"/>
  <c r="E230" i="181"/>
  <c r="F229" i="181"/>
  <c r="E229" i="181"/>
  <c r="F228" i="181"/>
  <c r="E228" i="181"/>
  <c r="F227" i="181"/>
  <c r="E227" i="181"/>
  <c r="F226" i="181"/>
  <c r="E226" i="181"/>
  <c r="F225" i="181"/>
  <c r="E225" i="181"/>
  <c r="F224" i="181"/>
  <c r="E224" i="181"/>
  <c r="F223" i="181"/>
  <c r="E223" i="181"/>
  <c r="F222" i="181"/>
  <c r="E222" i="181"/>
  <c r="F221" i="181"/>
  <c r="E221" i="181"/>
  <c r="F220" i="181"/>
  <c r="E220" i="181"/>
  <c r="F219" i="181"/>
  <c r="E219" i="181"/>
  <c r="F218" i="181"/>
  <c r="E218" i="181"/>
  <c r="F217" i="181"/>
  <c r="E217" i="181"/>
  <c r="F216" i="181"/>
  <c r="E216" i="181"/>
  <c r="F215" i="181"/>
  <c r="E215" i="181"/>
  <c r="F214" i="181"/>
  <c r="E214" i="181"/>
  <c r="B1067" i="230" l="1"/>
  <c r="B1066" i="230"/>
  <c r="B1065" i="230"/>
  <c r="B1064" i="230"/>
  <c r="B1063" i="230"/>
  <c r="B1062" i="230"/>
  <c r="B1061" i="230"/>
  <c r="B1060" i="230"/>
  <c r="B1059" i="230"/>
  <c r="B1058" i="230"/>
  <c r="B1057" i="230"/>
  <c r="B1056" i="230"/>
  <c r="B1055" i="230"/>
  <c r="B1054" i="230"/>
  <c r="R603" i="257"/>
  <c r="R602" i="257"/>
  <c r="R601" i="257"/>
  <c r="R600" i="257"/>
  <c r="O600" i="257"/>
  <c r="R597" i="257"/>
  <c r="R596" i="257"/>
  <c r="R595" i="257"/>
  <c r="R594" i="257"/>
  <c r="O594" i="257"/>
  <c r="R591" i="257"/>
  <c r="R590" i="257"/>
  <c r="R589" i="257"/>
  <c r="R588" i="257"/>
  <c r="O588" i="257"/>
  <c r="R585" i="257"/>
  <c r="R584" i="257"/>
  <c r="R583" i="257"/>
  <c r="R582" i="257"/>
  <c r="O582" i="257"/>
  <c r="R579" i="257"/>
  <c r="R578" i="257"/>
  <c r="R577" i="257"/>
  <c r="R576" i="257"/>
  <c r="O576" i="257"/>
  <c r="R573" i="257"/>
  <c r="R572" i="257"/>
  <c r="R571" i="257"/>
  <c r="R570" i="257"/>
  <c r="O570" i="257"/>
  <c r="R567" i="257"/>
  <c r="R566" i="257"/>
  <c r="R565" i="257"/>
  <c r="R564" i="257"/>
  <c r="O564" i="257"/>
  <c r="R561" i="257"/>
  <c r="R560" i="257"/>
  <c r="R559" i="257"/>
  <c r="R558" i="257"/>
  <c r="O558" i="257"/>
  <c r="R555" i="257"/>
  <c r="R554" i="257"/>
  <c r="R553" i="257"/>
  <c r="R552" i="257"/>
  <c r="O552" i="257"/>
  <c r="R549" i="257"/>
  <c r="R548" i="257"/>
  <c r="R547" i="257"/>
  <c r="R546" i="257"/>
  <c r="O546" i="257"/>
  <c r="R543" i="257"/>
  <c r="R542" i="257"/>
  <c r="R541" i="257"/>
  <c r="R540" i="257"/>
  <c r="O540" i="257"/>
  <c r="R537" i="257"/>
  <c r="R536" i="257"/>
  <c r="R535" i="257"/>
  <c r="R534" i="257"/>
  <c r="O534" i="257"/>
  <c r="R531" i="257"/>
  <c r="R530" i="257"/>
  <c r="R529" i="257"/>
  <c r="R528" i="257"/>
  <c r="O528" i="257"/>
  <c r="R525" i="257"/>
  <c r="R524" i="257"/>
  <c r="R523" i="257"/>
  <c r="R522" i="257"/>
  <c r="O522" i="257"/>
  <c r="R519" i="257"/>
  <c r="R518" i="257"/>
  <c r="R517" i="257"/>
  <c r="R516" i="257"/>
  <c r="O516" i="257"/>
  <c r="R513" i="257"/>
  <c r="R512" i="257"/>
  <c r="R511" i="257"/>
  <c r="R510" i="257"/>
  <c r="O510" i="257"/>
  <c r="R507" i="257"/>
  <c r="R506" i="257"/>
  <c r="R505" i="257"/>
  <c r="R504" i="257"/>
  <c r="O504" i="257"/>
  <c r="R501" i="257"/>
  <c r="R500" i="257"/>
  <c r="R499" i="257"/>
  <c r="R498" i="257"/>
  <c r="O498" i="257"/>
  <c r="R495" i="257"/>
  <c r="R494" i="257"/>
  <c r="R493" i="257"/>
  <c r="R492" i="257"/>
  <c r="O492" i="257"/>
  <c r="R489" i="257"/>
  <c r="R488" i="257"/>
  <c r="R487" i="257"/>
  <c r="R486" i="257"/>
  <c r="O486" i="257"/>
  <c r="R483" i="257"/>
  <c r="R482" i="257"/>
  <c r="R481" i="257"/>
  <c r="R480" i="257"/>
  <c r="O480" i="257"/>
  <c r="R477" i="257"/>
  <c r="R476" i="257"/>
  <c r="R475" i="257"/>
  <c r="R474" i="257"/>
  <c r="O474" i="257"/>
  <c r="R471" i="257"/>
  <c r="R470" i="257"/>
  <c r="R469" i="257"/>
  <c r="R468" i="257"/>
  <c r="O468" i="257"/>
  <c r="R465" i="257"/>
  <c r="R464" i="257"/>
  <c r="R463" i="257"/>
  <c r="R462" i="257"/>
  <c r="O462" i="257"/>
  <c r="R459" i="257"/>
  <c r="R458" i="257"/>
  <c r="R457" i="257"/>
  <c r="R456" i="257"/>
  <c r="O456" i="257"/>
  <c r="R453" i="257"/>
  <c r="R452" i="257"/>
  <c r="R451" i="257"/>
  <c r="R450" i="257"/>
  <c r="O450" i="257"/>
  <c r="R447" i="257"/>
  <c r="R446" i="257"/>
  <c r="R445" i="257"/>
  <c r="R444" i="257"/>
  <c r="O444" i="257"/>
  <c r="R441" i="257"/>
  <c r="R440" i="257"/>
  <c r="R439" i="257"/>
  <c r="R438" i="257"/>
  <c r="O438" i="257"/>
  <c r="R435" i="257"/>
  <c r="R434" i="257"/>
  <c r="R433" i="257"/>
  <c r="R432" i="257"/>
  <c r="O432" i="257"/>
  <c r="R429" i="257"/>
  <c r="R428" i="257"/>
  <c r="R427" i="257"/>
  <c r="R426" i="257"/>
  <c r="O426" i="257"/>
  <c r="R423" i="257"/>
  <c r="R422" i="257"/>
  <c r="R421" i="257"/>
  <c r="R420" i="257"/>
  <c r="O420" i="257"/>
  <c r="R417" i="257"/>
  <c r="R416" i="257"/>
  <c r="R415" i="257"/>
  <c r="R414" i="257"/>
  <c r="O414" i="257"/>
  <c r="R411" i="257"/>
  <c r="R410" i="257"/>
  <c r="R409" i="257"/>
  <c r="R408" i="257"/>
  <c r="O408" i="257"/>
  <c r="R405" i="257"/>
  <c r="R404" i="257"/>
  <c r="R403" i="257"/>
  <c r="R402" i="257"/>
  <c r="O402" i="257"/>
  <c r="R399" i="257"/>
  <c r="R398" i="257"/>
  <c r="R397" i="257"/>
  <c r="R396" i="257"/>
  <c r="O396" i="257"/>
  <c r="R393" i="257"/>
  <c r="R392" i="257"/>
  <c r="R391" i="257"/>
  <c r="R390" i="257"/>
  <c r="O390" i="257"/>
  <c r="R387" i="257"/>
  <c r="R386" i="257"/>
  <c r="R385" i="257"/>
  <c r="R384" i="257"/>
  <c r="O384" i="257"/>
  <c r="R381" i="257"/>
  <c r="R380" i="257"/>
  <c r="R379" i="257"/>
  <c r="R378" i="257"/>
  <c r="O378" i="257"/>
  <c r="R375" i="257"/>
  <c r="R374" i="257"/>
  <c r="R373" i="257"/>
  <c r="R372" i="257"/>
  <c r="O372" i="257"/>
  <c r="R369" i="257"/>
  <c r="R368" i="257"/>
  <c r="R367" i="257"/>
  <c r="R366" i="257"/>
  <c r="O366" i="257"/>
  <c r="R363" i="257"/>
  <c r="R362" i="257"/>
  <c r="R361" i="257"/>
  <c r="R360" i="257"/>
  <c r="O360" i="257"/>
  <c r="R357" i="257"/>
  <c r="R356" i="257"/>
  <c r="R355" i="257"/>
  <c r="R354" i="257"/>
  <c r="O354" i="257"/>
  <c r="R351" i="257"/>
  <c r="R350" i="257"/>
  <c r="R349" i="257"/>
  <c r="R348" i="257"/>
  <c r="O348" i="257"/>
  <c r="R345" i="257"/>
  <c r="R344" i="257"/>
  <c r="R343" i="257"/>
  <c r="R342" i="257"/>
  <c r="O342" i="257"/>
  <c r="R339" i="257"/>
  <c r="R338" i="257"/>
  <c r="R337" i="257"/>
  <c r="R336" i="257"/>
  <c r="O336" i="257"/>
  <c r="R333" i="257"/>
  <c r="R332" i="257"/>
  <c r="R331" i="257"/>
  <c r="R330" i="257"/>
  <c r="O330" i="257"/>
  <c r="R327" i="257"/>
  <c r="R326" i="257"/>
  <c r="R325" i="257"/>
  <c r="R324" i="257"/>
  <c r="O324" i="257"/>
  <c r="R321" i="257"/>
  <c r="R320" i="257"/>
  <c r="R319" i="257"/>
  <c r="R318" i="257"/>
  <c r="O318" i="257"/>
  <c r="R315" i="257"/>
  <c r="R314" i="257"/>
  <c r="R313" i="257"/>
  <c r="R312" i="257"/>
  <c r="O312" i="257"/>
  <c r="R309" i="257"/>
  <c r="R308" i="257"/>
  <c r="R307" i="257"/>
  <c r="R306" i="257"/>
  <c r="O306" i="257"/>
  <c r="R303" i="257"/>
  <c r="R302" i="257"/>
  <c r="R301" i="257"/>
  <c r="R300" i="257"/>
  <c r="O300" i="257"/>
  <c r="R297" i="257"/>
  <c r="R296" i="257"/>
  <c r="R295" i="257"/>
  <c r="R294" i="257"/>
  <c r="O294" i="257"/>
  <c r="R291" i="257"/>
  <c r="R290" i="257"/>
  <c r="R289" i="257"/>
  <c r="R288" i="257"/>
  <c r="O288" i="257"/>
  <c r="R285" i="257"/>
  <c r="R284" i="257"/>
  <c r="R283" i="257"/>
  <c r="R282" i="257"/>
  <c r="O282" i="257"/>
  <c r="R279" i="257"/>
  <c r="R278" i="257"/>
  <c r="R277" i="257"/>
  <c r="R276" i="257"/>
  <c r="O276" i="257"/>
  <c r="R273" i="257"/>
  <c r="R272" i="257"/>
  <c r="R271" i="257"/>
  <c r="R270" i="257"/>
  <c r="O270" i="257"/>
  <c r="R267" i="257"/>
  <c r="R266" i="257"/>
  <c r="R265" i="257"/>
  <c r="R264" i="257"/>
  <c r="O264" i="257"/>
  <c r="R261" i="257"/>
  <c r="R260" i="257"/>
  <c r="R259" i="257"/>
  <c r="R258" i="257"/>
  <c r="O258" i="257"/>
  <c r="R255" i="257"/>
  <c r="R254" i="257"/>
  <c r="R253" i="257"/>
  <c r="R252" i="257"/>
  <c r="O252" i="257"/>
  <c r="R249" i="257"/>
  <c r="R248" i="257"/>
  <c r="R247" i="257"/>
  <c r="R246" i="257"/>
  <c r="O246" i="257"/>
  <c r="R243" i="257"/>
  <c r="R242" i="257"/>
  <c r="R241" i="257"/>
  <c r="R240" i="257"/>
  <c r="O240" i="257"/>
  <c r="R237" i="257"/>
  <c r="R236" i="257"/>
  <c r="R235" i="257"/>
  <c r="R234" i="257"/>
  <c r="O234" i="257"/>
  <c r="R231" i="257"/>
  <c r="R230" i="257"/>
  <c r="R229" i="257"/>
  <c r="R228" i="257"/>
  <c r="O228" i="257"/>
  <c r="R225" i="257"/>
  <c r="R224" i="257"/>
  <c r="R223" i="257"/>
  <c r="R222" i="257"/>
  <c r="O222" i="257"/>
  <c r="R219" i="257"/>
  <c r="R218" i="257"/>
  <c r="R217" i="257"/>
  <c r="R216" i="257"/>
  <c r="O216" i="257"/>
  <c r="R213" i="257"/>
  <c r="R212" i="257"/>
  <c r="R211" i="257"/>
  <c r="R210" i="257"/>
  <c r="O210" i="257"/>
  <c r="R207" i="257"/>
  <c r="R206" i="257"/>
  <c r="R205" i="257"/>
  <c r="R204" i="257"/>
  <c r="O204" i="257"/>
  <c r="R201" i="257"/>
  <c r="R200" i="257"/>
  <c r="R199" i="257"/>
  <c r="R198" i="257"/>
  <c r="O198" i="257"/>
  <c r="R195" i="257"/>
  <c r="R194" i="257"/>
  <c r="R193" i="257"/>
  <c r="R192" i="257"/>
  <c r="O192" i="257"/>
  <c r="R189" i="257"/>
  <c r="R188" i="257"/>
  <c r="R187" i="257"/>
  <c r="R186" i="257"/>
  <c r="O186" i="257"/>
  <c r="R183" i="257"/>
  <c r="R182" i="257"/>
  <c r="R181" i="257"/>
  <c r="R180" i="257"/>
  <c r="O180" i="257"/>
  <c r="R177" i="257"/>
  <c r="R176" i="257"/>
  <c r="R175" i="257"/>
  <c r="R174" i="257"/>
  <c r="O174" i="257"/>
  <c r="R171" i="257"/>
  <c r="R170" i="257"/>
  <c r="R169" i="257"/>
  <c r="R168" i="257"/>
  <c r="O168" i="257"/>
  <c r="R165" i="257"/>
  <c r="R164" i="257"/>
  <c r="R163" i="257"/>
  <c r="R162" i="257"/>
  <c r="O162" i="257"/>
  <c r="R159" i="257"/>
  <c r="R158" i="257"/>
  <c r="R157" i="257"/>
  <c r="R156" i="257"/>
  <c r="O156" i="257"/>
  <c r="R153" i="257"/>
  <c r="R152" i="257"/>
  <c r="R151" i="257"/>
  <c r="R150" i="257"/>
  <c r="O150" i="257"/>
  <c r="R147" i="257"/>
  <c r="R146" i="257"/>
  <c r="R145" i="257"/>
  <c r="R144" i="257"/>
  <c r="O144" i="257"/>
  <c r="R141" i="257"/>
  <c r="R140" i="257"/>
  <c r="R139" i="257"/>
  <c r="R138" i="257"/>
  <c r="O138" i="257"/>
  <c r="R135" i="257"/>
  <c r="R134" i="257"/>
  <c r="R133" i="257"/>
  <c r="R132" i="257"/>
  <c r="O132" i="257"/>
  <c r="R129" i="257"/>
  <c r="R128" i="257"/>
  <c r="R127" i="257"/>
  <c r="R126" i="257"/>
  <c r="O126" i="257"/>
  <c r="R123" i="257"/>
  <c r="R122" i="257"/>
  <c r="R121" i="257"/>
  <c r="R120" i="257"/>
  <c r="O120" i="257"/>
  <c r="R117" i="257"/>
  <c r="R116" i="257"/>
  <c r="R115" i="257"/>
  <c r="R114" i="257"/>
  <c r="O114" i="257"/>
  <c r="R111" i="257"/>
  <c r="R110" i="257"/>
  <c r="R109" i="257"/>
  <c r="R108" i="257"/>
  <c r="O108" i="257"/>
  <c r="R105" i="257"/>
  <c r="R104" i="257"/>
  <c r="R103" i="257"/>
  <c r="R102" i="257"/>
  <c r="O102" i="257"/>
  <c r="R99" i="257"/>
  <c r="R98" i="257"/>
  <c r="R97" i="257"/>
  <c r="R96" i="257"/>
  <c r="O96" i="257"/>
  <c r="R93" i="257"/>
  <c r="R92" i="257"/>
  <c r="R91" i="257"/>
  <c r="R90" i="257"/>
  <c r="O90" i="257"/>
  <c r="R87" i="257"/>
  <c r="R86" i="257"/>
  <c r="R85" i="257"/>
  <c r="R84" i="257"/>
  <c r="O84" i="257"/>
  <c r="R81" i="257"/>
  <c r="R80" i="257"/>
  <c r="R79" i="257"/>
  <c r="R78" i="257"/>
  <c r="O78" i="257"/>
  <c r="R75" i="257"/>
  <c r="R74" i="257"/>
  <c r="R73" i="257"/>
  <c r="R72" i="257"/>
  <c r="O72" i="257"/>
  <c r="R69" i="257"/>
  <c r="R68" i="257"/>
  <c r="R67" i="257"/>
  <c r="R66" i="257"/>
  <c r="O66" i="257"/>
  <c r="R63" i="257"/>
  <c r="R62" i="257"/>
  <c r="R61" i="257"/>
  <c r="R60" i="257"/>
  <c r="O60" i="257"/>
  <c r="R57" i="257"/>
  <c r="R56" i="257"/>
  <c r="R55" i="257"/>
  <c r="R54" i="257"/>
  <c r="O54" i="257"/>
  <c r="R51" i="257"/>
  <c r="R50" i="257"/>
  <c r="R49" i="257"/>
  <c r="R48" i="257"/>
  <c r="O48" i="257"/>
  <c r="R45" i="257"/>
  <c r="R44" i="257"/>
  <c r="R43" i="257"/>
  <c r="R42" i="257"/>
  <c r="O42" i="257"/>
  <c r="R39" i="257"/>
  <c r="R38" i="257"/>
  <c r="R37" i="257"/>
  <c r="R36" i="257"/>
  <c r="O36" i="257"/>
  <c r="R33" i="257"/>
  <c r="R32" i="257"/>
  <c r="R31" i="257"/>
  <c r="R30" i="257"/>
  <c r="O30" i="257"/>
  <c r="R27" i="257"/>
  <c r="R26" i="257"/>
  <c r="R25" i="257"/>
  <c r="R24" i="257"/>
  <c r="O24" i="257"/>
  <c r="R21" i="257"/>
  <c r="R20" i="257"/>
  <c r="R19" i="257"/>
  <c r="R18" i="257"/>
  <c r="O18" i="257"/>
  <c r="R15" i="257"/>
  <c r="R14" i="257"/>
  <c r="R13" i="257"/>
  <c r="R12" i="257"/>
  <c r="O12" i="257"/>
  <c r="K11" i="257"/>
  <c r="K17" i="257" s="1"/>
  <c r="K23" i="257" s="1"/>
  <c r="K29" i="257" s="1"/>
  <c r="K35" i="257" s="1"/>
  <c r="K41" i="257" s="1"/>
  <c r="K47" i="257" s="1"/>
  <c r="K53" i="257" s="1"/>
  <c r="K59" i="257" s="1"/>
  <c r="K65" i="257" s="1"/>
  <c r="K71" i="257" s="1"/>
  <c r="K77" i="257" s="1"/>
  <c r="K83" i="257" s="1"/>
  <c r="K89" i="257" s="1"/>
  <c r="K95" i="257" s="1"/>
  <c r="K101" i="257" s="1"/>
  <c r="K107" i="257" s="1"/>
  <c r="K113" i="257" s="1"/>
  <c r="K119" i="257" s="1"/>
  <c r="K125" i="257" s="1"/>
  <c r="K131" i="257" s="1"/>
  <c r="K137" i="257" s="1"/>
  <c r="K143" i="257" s="1"/>
  <c r="K149" i="257" s="1"/>
  <c r="K155" i="257" s="1"/>
  <c r="K161" i="257" s="1"/>
  <c r="K167" i="257" s="1"/>
  <c r="K173" i="257" s="1"/>
  <c r="K179" i="257" s="1"/>
  <c r="K185" i="257" s="1"/>
  <c r="K191" i="257" s="1"/>
  <c r="K197" i="257" s="1"/>
  <c r="K203" i="257" s="1"/>
  <c r="K209" i="257" s="1"/>
  <c r="K215" i="257" s="1"/>
  <c r="K221" i="257" s="1"/>
  <c r="K227" i="257" s="1"/>
  <c r="K233" i="257" s="1"/>
  <c r="K239" i="257" s="1"/>
  <c r="K245" i="257" s="1"/>
  <c r="K251" i="257" s="1"/>
  <c r="K257" i="257" s="1"/>
  <c r="K263" i="257" s="1"/>
  <c r="K269" i="257" s="1"/>
  <c r="K275" i="257" s="1"/>
  <c r="K281" i="257" s="1"/>
  <c r="K287" i="257" s="1"/>
  <c r="K293" i="257" s="1"/>
  <c r="K299" i="257" s="1"/>
  <c r="K305" i="257" s="1"/>
  <c r="K311" i="257" s="1"/>
  <c r="K317" i="257" s="1"/>
  <c r="K323" i="257" s="1"/>
  <c r="K329" i="257" s="1"/>
  <c r="K335" i="257" s="1"/>
  <c r="K341" i="257" s="1"/>
  <c r="K347" i="257" s="1"/>
  <c r="K353" i="257" s="1"/>
  <c r="K359" i="257" s="1"/>
  <c r="K365" i="257" s="1"/>
  <c r="K371" i="257" s="1"/>
  <c r="K377" i="257" s="1"/>
  <c r="K383" i="257" s="1"/>
  <c r="K389" i="257" s="1"/>
  <c r="K395" i="257" s="1"/>
  <c r="K401" i="257" s="1"/>
  <c r="K407" i="257" s="1"/>
  <c r="K413" i="257" s="1"/>
  <c r="K419" i="257" s="1"/>
  <c r="K425" i="257" s="1"/>
  <c r="K431" i="257" s="1"/>
  <c r="K437" i="257" s="1"/>
  <c r="K443" i="257" s="1"/>
  <c r="K449" i="257" s="1"/>
  <c r="K455" i="257" s="1"/>
  <c r="K461" i="257" s="1"/>
  <c r="K467" i="257" s="1"/>
  <c r="K473" i="257" s="1"/>
  <c r="K479" i="257" s="1"/>
  <c r="K485" i="257" s="1"/>
  <c r="K491" i="257" s="1"/>
  <c r="K497" i="257" s="1"/>
  <c r="K503" i="257" s="1"/>
  <c r="K509" i="257" s="1"/>
  <c r="K515" i="257" s="1"/>
  <c r="K521" i="257" s="1"/>
  <c r="K527" i="257" s="1"/>
  <c r="K533" i="257" s="1"/>
  <c r="K539" i="257" s="1"/>
  <c r="K545" i="257" s="1"/>
  <c r="K551" i="257" s="1"/>
  <c r="K557" i="257" s="1"/>
  <c r="K563" i="257" s="1"/>
  <c r="K569" i="257" s="1"/>
  <c r="K575" i="257" s="1"/>
  <c r="K581" i="257" s="1"/>
  <c r="K587" i="257" s="1"/>
  <c r="K593" i="257" s="1"/>
  <c r="K599" i="257" s="1"/>
  <c r="R9" i="257"/>
  <c r="R8" i="257"/>
  <c r="R7" i="257"/>
  <c r="R6" i="257"/>
  <c r="O6" i="257"/>
  <c r="F1064" i="181"/>
  <c r="E1064" i="181"/>
  <c r="F1063" i="181"/>
  <c r="E1063" i="181"/>
  <c r="F1062" i="181"/>
  <c r="E1062" i="181"/>
  <c r="F1061" i="181"/>
  <c r="E1061" i="181"/>
  <c r="F1060" i="181"/>
  <c r="E1060" i="181"/>
  <c r="F1059" i="181"/>
  <c r="E1059" i="181"/>
  <c r="F1058" i="181"/>
  <c r="E1058" i="181"/>
  <c r="F1057" i="181"/>
  <c r="E1057" i="181"/>
  <c r="F1056" i="181"/>
  <c r="E1056" i="181"/>
  <c r="F1055" i="181"/>
  <c r="E1055" i="181"/>
  <c r="F1054" i="181"/>
  <c r="E1054" i="181"/>
  <c r="F1053" i="181"/>
  <c r="E1053" i="181"/>
  <c r="F1052" i="181"/>
  <c r="E1052" i="181"/>
  <c r="F1051" i="181"/>
  <c r="E1051" i="181"/>
  <c r="F1050" i="181"/>
  <c r="E1050" i="181"/>
  <c r="B1053" i="230" l="1"/>
  <c r="B1052" i="230"/>
  <c r="B1051" i="230"/>
  <c r="B1050" i="230"/>
  <c r="B1049" i="230"/>
  <c r="B1048" i="230"/>
  <c r="B1047" i="230"/>
  <c r="B1046" i="230"/>
  <c r="B1045" i="230"/>
  <c r="B1044" i="230"/>
  <c r="B1043" i="230"/>
  <c r="B1042" i="230"/>
  <c r="B1041" i="230"/>
  <c r="B1040" i="230"/>
  <c r="B1039" i="230"/>
  <c r="B1038" i="230"/>
  <c r="F1046" i="181"/>
  <c r="E1046" i="181"/>
  <c r="F1045" i="181"/>
  <c r="E1045" i="181"/>
  <c r="F1044" i="181"/>
  <c r="E1044" i="181"/>
  <c r="F1043" i="181"/>
  <c r="E1043" i="181"/>
  <c r="F1042" i="181"/>
  <c r="E1042" i="181"/>
  <c r="F1041" i="181"/>
  <c r="E1041" i="181"/>
  <c r="F1040" i="181"/>
  <c r="E1040" i="181"/>
  <c r="F1039" i="181"/>
  <c r="E1039" i="181"/>
  <c r="F1038" i="181"/>
  <c r="E1038" i="181"/>
  <c r="F1037" i="181"/>
  <c r="E1037" i="181"/>
  <c r="F1036" i="181"/>
  <c r="E1036" i="181"/>
  <c r="F1035" i="181"/>
  <c r="E1035" i="181"/>
  <c r="F1034" i="181"/>
  <c r="E1034" i="181"/>
  <c r="F1033" i="181"/>
  <c r="E1033" i="181"/>
  <c r="F1032" i="181"/>
  <c r="E1032" i="181"/>
  <c r="F1031" i="181"/>
  <c r="E1031" i="181"/>
  <c r="F1030" i="181"/>
  <c r="E1030" i="181"/>
  <c r="B1037" i="230" l="1"/>
  <c r="B1036" i="230"/>
  <c r="B1035" i="230"/>
  <c r="B1034" i="230"/>
  <c r="B1033" i="230"/>
  <c r="B1032" i="230"/>
  <c r="B1031" i="230"/>
  <c r="B1030" i="230"/>
  <c r="B1029" i="230"/>
  <c r="B1028" i="230"/>
  <c r="B1027" i="230"/>
  <c r="B1026" i="230"/>
  <c r="B1025" i="230"/>
  <c r="B1024" i="230"/>
  <c r="B1023" i="230"/>
  <c r="B1022" i="230"/>
  <c r="B1021" i="230"/>
  <c r="B1020" i="230"/>
  <c r="B1019" i="230"/>
  <c r="B1018" i="230"/>
  <c r="B1017" i="230"/>
  <c r="B1016" i="230"/>
  <c r="B1015" i="230"/>
  <c r="B1014" i="230"/>
  <c r="B1013" i="230"/>
  <c r="B1012" i="230"/>
  <c r="B1011" i="230"/>
  <c r="R603" i="256"/>
  <c r="R602" i="256"/>
  <c r="R601" i="256"/>
  <c r="R600" i="256"/>
  <c r="O600" i="256"/>
  <c r="R597" i="256"/>
  <c r="R596" i="256"/>
  <c r="R595" i="256"/>
  <c r="R594" i="256"/>
  <c r="O594" i="256"/>
  <c r="R591" i="256"/>
  <c r="R590" i="256"/>
  <c r="R589" i="256"/>
  <c r="R588" i="256"/>
  <c r="O588" i="256"/>
  <c r="R585" i="256"/>
  <c r="R584" i="256"/>
  <c r="R583" i="256"/>
  <c r="R582" i="256"/>
  <c r="O582" i="256"/>
  <c r="R579" i="256"/>
  <c r="R578" i="256"/>
  <c r="R577" i="256"/>
  <c r="R576" i="256"/>
  <c r="O576" i="256"/>
  <c r="R573" i="256"/>
  <c r="R572" i="256"/>
  <c r="R571" i="256"/>
  <c r="R570" i="256"/>
  <c r="O570" i="256"/>
  <c r="R567" i="256"/>
  <c r="R566" i="256"/>
  <c r="R565" i="256"/>
  <c r="R564" i="256"/>
  <c r="O564" i="256"/>
  <c r="R561" i="256"/>
  <c r="R560" i="256"/>
  <c r="R559" i="256"/>
  <c r="R558" i="256"/>
  <c r="O558" i="256"/>
  <c r="R555" i="256"/>
  <c r="R554" i="256"/>
  <c r="R553" i="256"/>
  <c r="R552" i="256"/>
  <c r="O552" i="256"/>
  <c r="R549" i="256"/>
  <c r="R548" i="256"/>
  <c r="R547" i="256"/>
  <c r="R546" i="256"/>
  <c r="O546" i="256"/>
  <c r="R543" i="256"/>
  <c r="R542" i="256"/>
  <c r="R541" i="256"/>
  <c r="R540" i="256"/>
  <c r="O540" i="256"/>
  <c r="R537" i="256"/>
  <c r="R536" i="256"/>
  <c r="R535" i="256"/>
  <c r="R534" i="256"/>
  <c r="O534" i="256"/>
  <c r="R531" i="256"/>
  <c r="R530" i="256"/>
  <c r="R529" i="256"/>
  <c r="R528" i="256"/>
  <c r="O528" i="256"/>
  <c r="R525" i="256"/>
  <c r="R524" i="256"/>
  <c r="R523" i="256"/>
  <c r="R522" i="256"/>
  <c r="O522" i="256"/>
  <c r="R519" i="256"/>
  <c r="R518" i="256"/>
  <c r="R517" i="256"/>
  <c r="R516" i="256"/>
  <c r="O516" i="256"/>
  <c r="R513" i="256"/>
  <c r="R512" i="256"/>
  <c r="R511" i="256"/>
  <c r="R510" i="256"/>
  <c r="O510" i="256"/>
  <c r="R507" i="256"/>
  <c r="R506" i="256"/>
  <c r="R505" i="256"/>
  <c r="R504" i="256"/>
  <c r="O504" i="256"/>
  <c r="R501" i="256"/>
  <c r="R500" i="256"/>
  <c r="R499" i="256"/>
  <c r="R498" i="256"/>
  <c r="O498" i="256"/>
  <c r="R495" i="256"/>
  <c r="R494" i="256"/>
  <c r="R493" i="256"/>
  <c r="R492" i="256"/>
  <c r="O492" i="256"/>
  <c r="R489" i="256"/>
  <c r="R488" i="256"/>
  <c r="R487" i="256"/>
  <c r="R486" i="256"/>
  <c r="O486" i="256"/>
  <c r="R483" i="256"/>
  <c r="R482" i="256"/>
  <c r="R481" i="256"/>
  <c r="R480" i="256"/>
  <c r="O480" i="256"/>
  <c r="R477" i="256"/>
  <c r="R476" i="256"/>
  <c r="R475" i="256"/>
  <c r="R474" i="256"/>
  <c r="O474" i="256"/>
  <c r="R471" i="256"/>
  <c r="R470" i="256"/>
  <c r="R469" i="256"/>
  <c r="R468" i="256"/>
  <c r="O468" i="256"/>
  <c r="R465" i="256"/>
  <c r="R464" i="256"/>
  <c r="R463" i="256"/>
  <c r="R462" i="256"/>
  <c r="O462" i="256"/>
  <c r="R459" i="256"/>
  <c r="R458" i="256"/>
  <c r="R457" i="256"/>
  <c r="R456" i="256"/>
  <c r="O456" i="256"/>
  <c r="R453" i="256"/>
  <c r="R452" i="256"/>
  <c r="R451" i="256"/>
  <c r="R450" i="256"/>
  <c r="O450" i="256"/>
  <c r="R447" i="256"/>
  <c r="R446" i="256"/>
  <c r="R445" i="256"/>
  <c r="R444" i="256"/>
  <c r="O444" i="256"/>
  <c r="R441" i="256"/>
  <c r="R440" i="256"/>
  <c r="R439" i="256"/>
  <c r="R438" i="256"/>
  <c r="O438" i="256"/>
  <c r="R435" i="256"/>
  <c r="R434" i="256"/>
  <c r="R433" i="256"/>
  <c r="R432" i="256"/>
  <c r="O432" i="256"/>
  <c r="R429" i="256"/>
  <c r="R428" i="256"/>
  <c r="R427" i="256"/>
  <c r="R426" i="256"/>
  <c r="O426" i="256"/>
  <c r="R423" i="256"/>
  <c r="R422" i="256"/>
  <c r="R421" i="256"/>
  <c r="R420" i="256"/>
  <c r="O420" i="256"/>
  <c r="R417" i="256"/>
  <c r="R416" i="256"/>
  <c r="R415" i="256"/>
  <c r="R414" i="256"/>
  <c r="O414" i="256"/>
  <c r="R411" i="256"/>
  <c r="R410" i="256"/>
  <c r="R409" i="256"/>
  <c r="R408" i="256"/>
  <c r="O408" i="256"/>
  <c r="R405" i="256"/>
  <c r="R404" i="256"/>
  <c r="R403" i="256"/>
  <c r="R402" i="256"/>
  <c r="O402" i="256"/>
  <c r="R399" i="256"/>
  <c r="R398" i="256"/>
  <c r="R397" i="256"/>
  <c r="R396" i="256"/>
  <c r="O396" i="256"/>
  <c r="R393" i="256"/>
  <c r="R392" i="256"/>
  <c r="R391" i="256"/>
  <c r="R390" i="256"/>
  <c r="O390" i="256"/>
  <c r="R387" i="256"/>
  <c r="R386" i="256"/>
  <c r="R385" i="256"/>
  <c r="R384" i="256"/>
  <c r="O384" i="256"/>
  <c r="R381" i="256"/>
  <c r="R380" i="256"/>
  <c r="R379" i="256"/>
  <c r="R378" i="256"/>
  <c r="O378" i="256"/>
  <c r="R375" i="256"/>
  <c r="R374" i="256"/>
  <c r="R373" i="256"/>
  <c r="R372" i="256"/>
  <c r="O372" i="256"/>
  <c r="R369" i="256"/>
  <c r="R368" i="256"/>
  <c r="R367" i="256"/>
  <c r="R366" i="256"/>
  <c r="O366" i="256"/>
  <c r="R363" i="256"/>
  <c r="R362" i="256"/>
  <c r="R361" i="256"/>
  <c r="R360" i="256"/>
  <c r="O360" i="256"/>
  <c r="R357" i="256"/>
  <c r="R356" i="256"/>
  <c r="R355" i="256"/>
  <c r="R354" i="256"/>
  <c r="O354" i="256"/>
  <c r="R351" i="256"/>
  <c r="R350" i="256"/>
  <c r="R349" i="256"/>
  <c r="R348" i="256"/>
  <c r="O348" i="256"/>
  <c r="R345" i="256"/>
  <c r="R344" i="256"/>
  <c r="R343" i="256"/>
  <c r="R342" i="256"/>
  <c r="O342" i="256"/>
  <c r="R339" i="256"/>
  <c r="R338" i="256"/>
  <c r="R337" i="256"/>
  <c r="R336" i="256"/>
  <c r="O336" i="256"/>
  <c r="R333" i="256"/>
  <c r="R332" i="256"/>
  <c r="R331" i="256"/>
  <c r="R330" i="256"/>
  <c r="O330" i="256"/>
  <c r="R327" i="256"/>
  <c r="R326" i="256"/>
  <c r="R325" i="256"/>
  <c r="R324" i="256"/>
  <c r="O324" i="256"/>
  <c r="R321" i="256"/>
  <c r="R320" i="256"/>
  <c r="R319" i="256"/>
  <c r="R318" i="256"/>
  <c r="O318" i="256"/>
  <c r="R315" i="256"/>
  <c r="R314" i="256"/>
  <c r="R313" i="256"/>
  <c r="R312" i="256"/>
  <c r="O312" i="256"/>
  <c r="R309" i="256"/>
  <c r="R308" i="256"/>
  <c r="R307" i="256"/>
  <c r="R306" i="256"/>
  <c r="O306" i="256"/>
  <c r="R303" i="256"/>
  <c r="R302" i="256"/>
  <c r="R301" i="256"/>
  <c r="R300" i="256"/>
  <c r="O300" i="256"/>
  <c r="R297" i="256"/>
  <c r="R296" i="256"/>
  <c r="R295" i="256"/>
  <c r="R294" i="256"/>
  <c r="O294" i="256"/>
  <c r="R291" i="256"/>
  <c r="R290" i="256"/>
  <c r="R289" i="256"/>
  <c r="R288" i="256"/>
  <c r="O288" i="256"/>
  <c r="R285" i="256"/>
  <c r="R284" i="256"/>
  <c r="R283" i="256"/>
  <c r="R282" i="256"/>
  <c r="O282" i="256"/>
  <c r="R279" i="256"/>
  <c r="R278" i="256"/>
  <c r="R277" i="256"/>
  <c r="R276" i="256"/>
  <c r="O276" i="256"/>
  <c r="R273" i="256"/>
  <c r="R272" i="256"/>
  <c r="R271" i="256"/>
  <c r="R270" i="256"/>
  <c r="O270" i="256"/>
  <c r="R267" i="256"/>
  <c r="R266" i="256"/>
  <c r="R265" i="256"/>
  <c r="R264" i="256"/>
  <c r="O264" i="256"/>
  <c r="R261" i="256"/>
  <c r="R260" i="256"/>
  <c r="R259" i="256"/>
  <c r="R258" i="256"/>
  <c r="O258" i="256"/>
  <c r="R255" i="256"/>
  <c r="R254" i="256"/>
  <c r="R253" i="256"/>
  <c r="R252" i="256"/>
  <c r="O252" i="256"/>
  <c r="R249" i="256"/>
  <c r="R248" i="256"/>
  <c r="R247" i="256"/>
  <c r="R246" i="256"/>
  <c r="O246" i="256"/>
  <c r="R243" i="256"/>
  <c r="R242" i="256"/>
  <c r="R241" i="256"/>
  <c r="R240" i="256"/>
  <c r="O240" i="256"/>
  <c r="R237" i="256"/>
  <c r="R236" i="256"/>
  <c r="R235" i="256"/>
  <c r="R234" i="256"/>
  <c r="O234" i="256"/>
  <c r="R231" i="256"/>
  <c r="R230" i="256"/>
  <c r="R229" i="256"/>
  <c r="R228" i="256"/>
  <c r="O228" i="256"/>
  <c r="R225" i="256"/>
  <c r="R224" i="256"/>
  <c r="R223" i="256"/>
  <c r="R222" i="256"/>
  <c r="O222" i="256"/>
  <c r="R219" i="256"/>
  <c r="R218" i="256"/>
  <c r="R217" i="256"/>
  <c r="R216" i="256"/>
  <c r="O216" i="256"/>
  <c r="R213" i="256"/>
  <c r="R212" i="256"/>
  <c r="R211" i="256"/>
  <c r="R210" i="256"/>
  <c r="O210" i="256"/>
  <c r="R207" i="256"/>
  <c r="R206" i="256"/>
  <c r="R205" i="256"/>
  <c r="R204" i="256"/>
  <c r="O204" i="256"/>
  <c r="R201" i="256"/>
  <c r="R200" i="256"/>
  <c r="R199" i="256"/>
  <c r="R198" i="256"/>
  <c r="O198" i="256"/>
  <c r="R195" i="256"/>
  <c r="R194" i="256"/>
  <c r="R193" i="256"/>
  <c r="R192" i="256"/>
  <c r="O192" i="256"/>
  <c r="R189" i="256"/>
  <c r="R188" i="256"/>
  <c r="R187" i="256"/>
  <c r="R186" i="256"/>
  <c r="O186" i="256"/>
  <c r="R183" i="256"/>
  <c r="R182" i="256"/>
  <c r="R181" i="256"/>
  <c r="R180" i="256"/>
  <c r="O180" i="256"/>
  <c r="R177" i="256"/>
  <c r="R176" i="256"/>
  <c r="R175" i="256"/>
  <c r="R174" i="256"/>
  <c r="O174" i="256"/>
  <c r="R171" i="256"/>
  <c r="R170" i="256"/>
  <c r="R169" i="256"/>
  <c r="R168" i="256"/>
  <c r="O168" i="256"/>
  <c r="R165" i="256"/>
  <c r="R164" i="256"/>
  <c r="R163" i="256"/>
  <c r="R162" i="256"/>
  <c r="O162" i="256"/>
  <c r="R159" i="256"/>
  <c r="R158" i="256"/>
  <c r="R157" i="256"/>
  <c r="R156" i="256"/>
  <c r="O156" i="256"/>
  <c r="R153" i="256"/>
  <c r="R152" i="256"/>
  <c r="R151" i="256"/>
  <c r="R150" i="256"/>
  <c r="O150" i="256"/>
  <c r="R147" i="256"/>
  <c r="R146" i="256"/>
  <c r="R145" i="256"/>
  <c r="R144" i="256"/>
  <c r="O144" i="256"/>
  <c r="R141" i="256"/>
  <c r="R140" i="256"/>
  <c r="R139" i="256"/>
  <c r="R138" i="256"/>
  <c r="O138" i="256"/>
  <c r="R135" i="256"/>
  <c r="R134" i="256"/>
  <c r="R133" i="256"/>
  <c r="R132" i="256"/>
  <c r="O132" i="256"/>
  <c r="R129" i="256"/>
  <c r="R128" i="256"/>
  <c r="R127" i="256"/>
  <c r="R126" i="256"/>
  <c r="O126" i="256"/>
  <c r="R123" i="256"/>
  <c r="R122" i="256"/>
  <c r="R121" i="256"/>
  <c r="R120" i="256"/>
  <c r="O120" i="256"/>
  <c r="R117" i="256"/>
  <c r="R116" i="256"/>
  <c r="R115" i="256"/>
  <c r="R114" i="256"/>
  <c r="O114" i="256"/>
  <c r="R111" i="256"/>
  <c r="R110" i="256"/>
  <c r="R109" i="256"/>
  <c r="R108" i="256"/>
  <c r="O108" i="256"/>
  <c r="R105" i="256"/>
  <c r="R104" i="256"/>
  <c r="R103" i="256"/>
  <c r="R102" i="256"/>
  <c r="O102" i="256"/>
  <c r="R99" i="256"/>
  <c r="R98" i="256"/>
  <c r="R97" i="256"/>
  <c r="R96" i="256"/>
  <c r="O96" i="256"/>
  <c r="R93" i="256"/>
  <c r="R92" i="256"/>
  <c r="R91" i="256"/>
  <c r="R90" i="256"/>
  <c r="O90" i="256"/>
  <c r="R87" i="256"/>
  <c r="R86" i="256"/>
  <c r="R85" i="256"/>
  <c r="R84" i="256"/>
  <c r="O84" i="256"/>
  <c r="R81" i="256"/>
  <c r="R80" i="256"/>
  <c r="R79" i="256"/>
  <c r="R78" i="256"/>
  <c r="O78" i="256"/>
  <c r="R75" i="256"/>
  <c r="R74" i="256"/>
  <c r="R73" i="256"/>
  <c r="R72" i="256"/>
  <c r="O72" i="256"/>
  <c r="R69" i="256"/>
  <c r="R68" i="256"/>
  <c r="R67" i="256"/>
  <c r="R66" i="256"/>
  <c r="O66" i="256"/>
  <c r="R63" i="256"/>
  <c r="R62" i="256"/>
  <c r="R61" i="256"/>
  <c r="R60" i="256"/>
  <c r="O60" i="256"/>
  <c r="R57" i="256"/>
  <c r="R56" i="256"/>
  <c r="R55" i="256"/>
  <c r="R54" i="256"/>
  <c r="O54" i="256"/>
  <c r="R51" i="256"/>
  <c r="R50" i="256"/>
  <c r="R49" i="256"/>
  <c r="R48" i="256"/>
  <c r="O48" i="256"/>
  <c r="R45" i="256"/>
  <c r="R44" i="256"/>
  <c r="R43" i="256"/>
  <c r="R42" i="256"/>
  <c r="O42" i="256"/>
  <c r="R39" i="256"/>
  <c r="R38" i="256"/>
  <c r="R37" i="256"/>
  <c r="R36" i="256"/>
  <c r="O36" i="256"/>
  <c r="R33" i="256"/>
  <c r="R32" i="256"/>
  <c r="R31" i="256"/>
  <c r="R30" i="256"/>
  <c r="O30" i="256"/>
  <c r="R27" i="256"/>
  <c r="R26" i="256"/>
  <c r="R25" i="256"/>
  <c r="R24" i="256"/>
  <c r="O24" i="256"/>
  <c r="R21" i="256"/>
  <c r="R20" i="256"/>
  <c r="R19" i="256"/>
  <c r="R18" i="256"/>
  <c r="O18" i="256"/>
  <c r="R15" i="256"/>
  <c r="R14" i="256"/>
  <c r="R13" i="256"/>
  <c r="R12" i="256"/>
  <c r="O12" i="256"/>
  <c r="K11" i="256"/>
  <c r="K17" i="256" s="1"/>
  <c r="K23" i="256" s="1"/>
  <c r="K29" i="256" s="1"/>
  <c r="K35" i="256" s="1"/>
  <c r="K41" i="256" s="1"/>
  <c r="K47" i="256" s="1"/>
  <c r="K53" i="256" s="1"/>
  <c r="K59" i="256" s="1"/>
  <c r="K65" i="256" s="1"/>
  <c r="K71" i="256" s="1"/>
  <c r="K77" i="256" s="1"/>
  <c r="K83" i="256" s="1"/>
  <c r="K89" i="256" s="1"/>
  <c r="K95" i="256" s="1"/>
  <c r="K101" i="256" s="1"/>
  <c r="K107" i="256" s="1"/>
  <c r="K113" i="256" s="1"/>
  <c r="K119" i="256" s="1"/>
  <c r="K125" i="256" s="1"/>
  <c r="K131" i="256" s="1"/>
  <c r="K137" i="256" s="1"/>
  <c r="K143" i="256" s="1"/>
  <c r="K149" i="256" s="1"/>
  <c r="K155" i="256" s="1"/>
  <c r="K161" i="256" s="1"/>
  <c r="K167" i="256" s="1"/>
  <c r="K173" i="256" s="1"/>
  <c r="K179" i="256" s="1"/>
  <c r="K185" i="256" s="1"/>
  <c r="K191" i="256" s="1"/>
  <c r="K197" i="256" s="1"/>
  <c r="K203" i="256" s="1"/>
  <c r="K209" i="256" s="1"/>
  <c r="K215" i="256" s="1"/>
  <c r="K221" i="256" s="1"/>
  <c r="K227" i="256" s="1"/>
  <c r="K233" i="256" s="1"/>
  <c r="K239" i="256" s="1"/>
  <c r="K245" i="256" s="1"/>
  <c r="K251" i="256" s="1"/>
  <c r="K257" i="256" s="1"/>
  <c r="K263" i="256" s="1"/>
  <c r="K269" i="256" s="1"/>
  <c r="K275" i="256" s="1"/>
  <c r="K281" i="256" s="1"/>
  <c r="K287" i="256" s="1"/>
  <c r="K293" i="256" s="1"/>
  <c r="K299" i="256" s="1"/>
  <c r="K305" i="256" s="1"/>
  <c r="K311" i="256" s="1"/>
  <c r="K317" i="256" s="1"/>
  <c r="K323" i="256" s="1"/>
  <c r="K329" i="256" s="1"/>
  <c r="K335" i="256" s="1"/>
  <c r="K341" i="256" s="1"/>
  <c r="K347" i="256" s="1"/>
  <c r="K353" i="256" s="1"/>
  <c r="K359" i="256" s="1"/>
  <c r="K365" i="256" s="1"/>
  <c r="K371" i="256" s="1"/>
  <c r="K377" i="256" s="1"/>
  <c r="K383" i="256" s="1"/>
  <c r="K389" i="256" s="1"/>
  <c r="K395" i="256" s="1"/>
  <c r="K401" i="256" s="1"/>
  <c r="K407" i="256" s="1"/>
  <c r="K413" i="256" s="1"/>
  <c r="K419" i="256" s="1"/>
  <c r="K425" i="256" s="1"/>
  <c r="K431" i="256" s="1"/>
  <c r="K437" i="256" s="1"/>
  <c r="K443" i="256" s="1"/>
  <c r="K449" i="256" s="1"/>
  <c r="K455" i="256" s="1"/>
  <c r="K461" i="256" s="1"/>
  <c r="K467" i="256" s="1"/>
  <c r="K473" i="256" s="1"/>
  <c r="K479" i="256" s="1"/>
  <c r="K485" i="256" s="1"/>
  <c r="K491" i="256" s="1"/>
  <c r="K497" i="256" s="1"/>
  <c r="K503" i="256" s="1"/>
  <c r="K509" i="256" s="1"/>
  <c r="K515" i="256" s="1"/>
  <c r="K521" i="256" s="1"/>
  <c r="K527" i="256" s="1"/>
  <c r="K533" i="256" s="1"/>
  <c r="K539" i="256" s="1"/>
  <c r="K545" i="256" s="1"/>
  <c r="K551" i="256" s="1"/>
  <c r="K557" i="256" s="1"/>
  <c r="K563" i="256" s="1"/>
  <c r="K569" i="256" s="1"/>
  <c r="K575" i="256" s="1"/>
  <c r="K581" i="256" s="1"/>
  <c r="K587" i="256" s="1"/>
  <c r="K593" i="256" s="1"/>
  <c r="K599" i="256" s="1"/>
  <c r="R9" i="256"/>
  <c r="R8" i="256"/>
  <c r="R7" i="256"/>
  <c r="R6" i="256"/>
  <c r="O6" i="256"/>
  <c r="F836" i="181"/>
  <c r="E836" i="181"/>
  <c r="F835" i="181"/>
  <c r="E835" i="181"/>
  <c r="F834" i="181"/>
  <c r="E834" i="181"/>
  <c r="F833" i="181"/>
  <c r="E833" i="181"/>
  <c r="F832" i="181"/>
  <c r="E832" i="181"/>
  <c r="F831" i="181"/>
  <c r="E831" i="181"/>
  <c r="F830" i="181"/>
  <c r="E830" i="181"/>
  <c r="F829" i="181"/>
  <c r="E829" i="181"/>
  <c r="F828" i="181"/>
  <c r="E828" i="181"/>
  <c r="F827" i="181"/>
  <c r="E827" i="181"/>
  <c r="F826" i="181"/>
  <c r="E826" i="181"/>
  <c r="F825" i="181"/>
  <c r="E825" i="181"/>
  <c r="F824" i="181"/>
  <c r="E824" i="181"/>
  <c r="F823" i="181"/>
  <c r="E823" i="181"/>
  <c r="F822" i="181"/>
  <c r="E822" i="181"/>
  <c r="F821" i="181"/>
  <c r="E821" i="181"/>
  <c r="F820" i="181"/>
  <c r="E820" i="181"/>
  <c r="F819" i="181"/>
  <c r="E819" i="181"/>
  <c r="F818" i="181"/>
  <c r="E818" i="181"/>
  <c r="F817" i="181"/>
  <c r="E817" i="181"/>
  <c r="F816" i="181"/>
  <c r="E816" i="181"/>
  <c r="F815" i="181"/>
  <c r="E815" i="181"/>
  <c r="F814" i="181"/>
  <c r="E814" i="181"/>
  <c r="F813" i="181"/>
  <c r="E813" i="181"/>
  <c r="F812" i="181"/>
  <c r="E812" i="181"/>
  <c r="F811" i="181"/>
  <c r="E811" i="181"/>
  <c r="F810" i="181"/>
  <c r="E810" i="181"/>
  <c r="B1010" i="230" l="1"/>
  <c r="B1009" i="230"/>
  <c r="B1008" i="230"/>
  <c r="B1007" i="230"/>
  <c r="B1006" i="230"/>
  <c r="B1005" i="230"/>
  <c r="B1004" i="230"/>
  <c r="B1003" i="230"/>
  <c r="B1002" i="230"/>
  <c r="B1001" i="230"/>
  <c r="B1000" i="230"/>
  <c r="B999" i="230"/>
  <c r="B998" i="230"/>
  <c r="B997" i="230"/>
  <c r="B996" i="230"/>
  <c r="B995" i="230"/>
  <c r="B994" i="230"/>
  <c r="B993" i="230"/>
  <c r="B992" i="230"/>
  <c r="B991" i="230"/>
  <c r="B990" i="230"/>
  <c r="B989" i="230"/>
  <c r="B988" i="230"/>
  <c r="B987" i="230"/>
  <c r="B986" i="230"/>
  <c r="B985" i="230"/>
  <c r="B984" i="230"/>
  <c r="B983" i="230"/>
  <c r="B982" i="230"/>
  <c r="B981" i="230"/>
  <c r="B980" i="230"/>
  <c r="B979" i="230"/>
  <c r="B978" i="230"/>
  <c r="B977" i="230"/>
  <c r="B976" i="230"/>
  <c r="B975" i="230"/>
  <c r="B974" i="230"/>
  <c r="B973" i="230"/>
  <c r="B972" i="230"/>
  <c r="B971" i="230"/>
  <c r="B970" i="230"/>
  <c r="B969" i="230"/>
  <c r="B968" i="230"/>
  <c r="B967" i="230"/>
  <c r="B966" i="230"/>
  <c r="B965" i="230"/>
  <c r="B964" i="230"/>
  <c r="F791" i="181"/>
  <c r="E791" i="181"/>
  <c r="F790" i="181"/>
  <c r="E790" i="181"/>
  <c r="F789" i="181"/>
  <c r="E789" i="181"/>
  <c r="F788" i="181"/>
  <c r="E788" i="181"/>
  <c r="F787" i="181"/>
  <c r="E787" i="181"/>
  <c r="F786" i="181"/>
  <c r="E786" i="181"/>
  <c r="F785" i="181"/>
  <c r="E785" i="181"/>
  <c r="F784" i="181"/>
  <c r="E784" i="181"/>
  <c r="F783" i="181"/>
  <c r="E783" i="181"/>
  <c r="F782" i="181"/>
  <c r="E782" i="181"/>
  <c r="F781" i="181"/>
  <c r="E781" i="181"/>
  <c r="F780" i="181"/>
  <c r="E780" i="181"/>
  <c r="F779" i="181"/>
  <c r="E779" i="181"/>
  <c r="F778" i="181"/>
  <c r="E778" i="181"/>
  <c r="F777" i="181"/>
  <c r="E777" i="181"/>
  <c r="F776" i="181"/>
  <c r="E776" i="181"/>
  <c r="F775" i="181"/>
  <c r="E775" i="181"/>
  <c r="F774" i="181"/>
  <c r="E774" i="181"/>
  <c r="F773" i="181"/>
  <c r="E773" i="181"/>
  <c r="F772" i="181"/>
  <c r="E772" i="181"/>
  <c r="F771" i="181"/>
  <c r="E771" i="181"/>
  <c r="F770" i="181"/>
  <c r="E770" i="181"/>
  <c r="F769" i="181"/>
  <c r="E769" i="181"/>
  <c r="F768" i="181"/>
  <c r="E768" i="181"/>
  <c r="F767" i="181"/>
  <c r="E767" i="181"/>
  <c r="F766" i="181"/>
  <c r="E766" i="181"/>
  <c r="F765" i="181"/>
  <c r="E765" i="181"/>
  <c r="F764" i="181"/>
  <c r="E764" i="181"/>
  <c r="F755" i="181" l="1"/>
  <c r="E755" i="181"/>
  <c r="F754" i="181"/>
  <c r="E754" i="181"/>
  <c r="F753" i="181"/>
  <c r="E753" i="181"/>
  <c r="F752" i="181"/>
  <c r="E752" i="181"/>
  <c r="F751" i="181"/>
  <c r="E751" i="181"/>
  <c r="F750" i="181"/>
  <c r="E750" i="181"/>
  <c r="F749" i="181"/>
  <c r="E749" i="181"/>
  <c r="F748" i="181"/>
  <c r="E748" i="181"/>
  <c r="F747" i="181"/>
  <c r="E747" i="181"/>
  <c r="F746" i="181"/>
  <c r="E746" i="181"/>
  <c r="F745" i="181"/>
  <c r="E745" i="181"/>
  <c r="F744" i="181"/>
  <c r="E744" i="181"/>
  <c r="F743" i="181"/>
  <c r="E743" i="181"/>
  <c r="F742" i="181"/>
  <c r="E742" i="181"/>
  <c r="F741" i="181"/>
  <c r="E741" i="181"/>
  <c r="F740" i="181"/>
  <c r="E740" i="181"/>
  <c r="F739" i="181"/>
  <c r="E739" i="181"/>
  <c r="F738" i="181"/>
  <c r="E738" i="181"/>
  <c r="F737" i="181"/>
  <c r="E737" i="181"/>
  <c r="F736" i="181"/>
  <c r="E736" i="181"/>
  <c r="F735" i="181"/>
  <c r="E735" i="181"/>
  <c r="B963" i="230" l="1"/>
  <c r="B962" i="230"/>
  <c r="B961" i="230"/>
  <c r="B960" i="230"/>
  <c r="B959" i="230"/>
  <c r="B958" i="230"/>
  <c r="B957" i="230"/>
  <c r="B956" i="230"/>
  <c r="B955" i="230"/>
  <c r="B954" i="230"/>
  <c r="B953" i="230"/>
  <c r="B952" i="230"/>
  <c r="B951" i="230"/>
  <c r="B950" i="230"/>
  <c r="B949" i="230"/>
  <c r="B948" i="230"/>
  <c r="B947" i="230"/>
  <c r="B946" i="230"/>
  <c r="B945" i="230"/>
  <c r="B944" i="230"/>
  <c r="B943" i="230"/>
  <c r="B942" i="230"/>
  <c r="B941" i="230"/>
  <c r="B940" i="230"/>
  <c r="B939" i="230"/>
  <c r="B938" i="230"/>
  <c r="B937" i="230"/>
  <c r="B936" i="230"/>
  <c r="B935" i="230"/>
  <c r="B934" i="230"/>
  <c r="B933" i="230"/>
  <c r="B932" i="230"/>
  <c r="B931" i="230"/>
  <c r="B930" i="230"/>
  <c r="B929" i="230"/>
  <c r="B928" i="230"/>
  <c r="B927" i="230"/>
  <c r="B926" i="230"/>
  <c r="B925" i="230"/>
  <c r="B924" i="230"/>
  <c r="B923" i="230"/>
  <c r="B922" i="230"/>
  <c r="B921" i="230"/>
  <c r="B920" i="230"/>
  <c r="B919" i="230"/>
  <c r="B918" i="230"/>
  <c r="B917" i="230"/>
  <c r="B916" i="230"/>
  <c r="B915" i="230"/>
  <c r="B914" i="230"/>
  <c r="B913" i="230"/>
  <c r="B912" i="230"/>
  <c r="B911" i="230"/>
  <c r="B910" i="230"/>
  <c r="B909" i="230"/>
  <c r="R603" i="255"/>
  <c r="R602" i="255"/>
  <c r="R601" i="255"/>
  <c r="R600" i="255"/>
  <c r="O600" i="255"/>
  <c r="R597" i="255"/>
  <c r="R596" i="255"/>
  <c r="R595" i="255"/>
  <c r="R594" i="255"/>
  <c r="O594" i="255"/>
  <c r="R591" i="255"/>
  <c r="R590" i="255"/>
  <c r="R589" i="255"/>
  <c r="R588" i="255"/>
  <c r="O588" i="255"/>
  <c r="R585" i="255"/>
  <c r="R584" i="255"/>
  <c r="R583" i="255"/>
  <c r="R582" i="255"/>
  <c r="O582" i="255"/>
  <c r="R579" i="255"/>
  <c r="R578" i="255"/>
  <c r="R577" i="255"/>
  <c r="R576" i="255"/>
  <c r="O576" i="255"/>
  <c r="R573" i="255"/>
  <c r="R572" i="255"/>
  <c r="R571" i="255"/>
  <c r="R570" i="255"/>
  <c r="O570" i="255"/>
  <c r="R567" i="255"/>
  <c r="R566" i="255"/>
  <c r="R565" i="255"/>
  <c r="R564" i="255"/>
  <c r="O564" i="255"/>
  <c r="R561" i="255"/>
  <c r="R560" i="255"/>
  <c r="R559" i="255"/>
  <c r="R558" i="255"/>
  <c r="O558" i="255"/>
  <c r="R555" i="255"/>
  <c r="R554" i="255"/>
  <c r="R553" i="255"/>
  <c r="R552" i="255"/>
  <c r="O552" i="255"/>
  <c r="R549" i="255"/>
  <c r="R548" i="255"/>
  <c r="R547" i="255"/>
  <c r="R546" i="255"/>
  <c r="O546" i="255"/>
  <c r="R543" i="255"/>
  <c r="R542" i="255"/>
  <c r="R541" i="255"/>
  <c r="R540" i="255"/>
  <c r="O540" i="255"/>
  <c r="R537" i="255"/>
  <c r="R536" i="255"/>
  <c r="R535" i="255"/>
  <c r="R534" i="255"/>
  <c r="O534" i="255"/>
  <c r="R531" i="255"/>
  <c r="R530" i="255"/>
  <c r="R529" i="255"/>
  <c r="R528" i="255"/>
  <c r="O528" i="255"/>
  <c r="R525" i="255"/>
  <c r="R524" i="255"/>
  <c r="R523" i="255"/>
  <c r="R522" i="255"/>
  <c r="O522" i="255"/>
  <c r="R519" i="255"/>
  <c r="R518" i="255"/>
  <c r="R517" i="255"/>
  <c r="R516" i="255"/>
  <c r="O516" i="255"/>
  <c r="R513" i="255"/>
  <c r="R512" i="255"/>
  <c r="R511" i="255"/>
  <c r="R510" i="255"/>
  <c r="O510" i="255"/>
  <c r="R507" i="255"/>
  <c r="R506" i="255"/>
  <c r="R505" i="255"/>
  <c r="R504" i="255"/>
  <c r="O504" i="255"/>
  <c r="R501" i="255"/>
  <c r="R500" i="255"/>
  <c r="R499" i="255"/>
  <c r="R498" i="255"/>
  <c r="O498" i="255"/>
  <c r="R495" i="255"/>
  <c r="R494" i="255"/>
  <c r="R493" i="255"/>
  <c r="R492" i="255"/>
  <c r="O492" i="255"/>
  <c r="R489" i="255"/>
  <c r="R488" i="255"/>
  <c r="R487" i="255"/>
  <c r="R486" i="255"/>
  <c r="O486" i="255"/>
  <c r="R483" i="255"/>
  <c r="R482" i="255"/>
  <c r="R481" i="255"/>
  <c r="R480" i="255"/>
  <c r="O480" i="255"/>
  <c r="R477" i="255"/>
  <c r="R476" i="255"/>
  <c r="R475" i="255"/>
  <c r="R474" i="255"/>
  <c r="O474" i="255"/>
  <c r="R471" i="255"/>
  <c r="R470" i="255"/>
  <c r="R469" i="255"/>
  <c r="R468" i="255"/>
  <c r="O468" i="255"/>
  <c r="R465" i="255"/>
  <c r="R464" i="255"/>
  <c r="R463" i="255"/>
  <c r="R462" i="255"/>
  <c r="O462" i="255"/>
  <c r="R459" i="255"/>
  <c r="R458" i="255"/>
  <c r="R457" i="255"/>
  <c r="R456" i="255"/>
  <c r="O456" i="255"/>
  <c r="R453" i="255"/>
  <c r="R452" i="255"/>
  <c r="R451" i="255"/>
  <c r="R450" i="255"/>
  <c r="O450" i="255"/>
  <c r="R447" i="255"/>
  <c r="R446" i="255"/>
  <c r="R445" i="255"/>
  <c r="R444" i="255"/>
  <c r="O444" i="255"/>
  <c r="R441" i="255"/>
  <c r="R440" i="255"/>
  <c r="R439" i="255"/>
  <c r="R438" i="255"/>
  <c r="O438" i="255"/>
  <c r="R435" i="255"/>
  <c r="R434" i="255"/>
  <c r="R433" i="255"/>
  <c r="R432" i="255"/>
  <c r="O432" i="255"/>
  <c r="R429" i="255"/>
  <c r="R428" i="255"/>
  <c r="R427" i="255"/>
  <c r="R426" i="255"/>
  <c r="O426" i="255"/>
  <c r="R423" i="255"/>
  <c r="R422" i="255"/>
  <c r="R421" i="255"/>
  <c r="R420" i="255"/>
  <c r="O420" i="255"/>
  <c r="R417" i="255"/>
  <c r="R416" i="255"/>
  <c r="R415" i="255"/>
  <c r="R414" i="255"/>
  <c r="O414" i="255"/>
  <c r="R411" i="255"/>
  <c r="R410" i="255"/>
  <c r="R409" i="255"/>
  <c r="R408" i="255"/>
  <c r="O408" i="255"/>
  <c r="R405" i="255"/>
  <c r="R404" i="255"/>
  <c r="R403" i="255"/>
  <c r="R402" i="255"/>
  <c r="O402" i="255"/>
  <c r="R399" i="255"/>
  <c r="R398" i="255"/>
  <c r="R397" i="255"/>
  <c r="R396" i="255"/>
  <c r="O396" i="255"/>
  <c r="R393" i="255"/>
  <c r="R392" i="255"/>
  <c r="R391" i="255"/>
  <c r="R390" i="255"/>
  <c r="O390" i="255"/>
  <c r="R387" i="255"/>
  <c r="R386" i="255"/>
  <c r="R385" i="255"/>
  <c r="R384" i="255"/>
  <c r="O384" i="255"/>
  <c r="R381" i="255"/>
  <c r="R380" i="255"/>
  <c r="R379" i="255"/>
  <c r="R378" i="255"/>
  <c r="O378" i="255"/>
  <c r="R375" i="255"/>
  <c r="R374" i="255"/>
  <c r="R373" i="255"/>
  <c r="R372" i="255"/>
  <c r="O372" i="255"/>
  <c r="R369" i="255"/>
  <c r="R368" i="255"/>
  <c r="R367" i="255"/>
  <c r="R366" i="255"/>
  <c r="O366" i="255"/>
  <c r="R363" i="255"/>
  <c r="R362" i="255"/>
  <c r="R361" i="255"/>
  <c r="R360" i="255"/>
  <c r="O360" i="255"/>
  <c r="R357" i="255"/>
  <c r="R356" i="255"/>
  <c r="R355" i="255"/>
  <c r="R354" i="255"/>
  <c r="O354" i="255"/>
  <c r="R351" i="255"/>
  <c r="R350" i="255"/>
  <c r="R349" i="255"/>
  <c r="R348" i="255"/>
  <c r="O348" i="255"/>
  <c r="R345" i="255"/>
  <c r="R344" i="255"/>
  <c r="R343" i="255"/>
  <c r="R342" i="255"/>
  <c r="O342" i="255"/>
  <c r="R339" i="255"/>
  <c r="R338" i="255"/>
  <c r="R337" i="255"/>
  <c r="R336" i="255"/>
  <c r="O336" i="255"/>
  <c r="R333" i="255"/>
  <c r="R332" i="255"/>
  <c r="R331" i="255"/>
  <c r="R330" i="255"/>
  <c r="O330" i="255"/>
  <c r="R327" i="255"/>
  <c r="R326" i="255"/>
  <c r="R325" i="255"/>
  <c r="R324" i="255"/>
  <c r="O324" i="255"/>
  <c r="R321" i="255"/>
  <c r="R320" i="255"/>
  <c r="R319" i="255"/>
  <c r="R318" i="255"/>
  <c r="O318" i="255"/>
  <c r="R315" i="255"/>
  <c r="R314" i="255"/>
  <c r="R313" i="255"/>
  <c r="R312" i="255"/>
  <c r="O312" i="255"/>
  <c r="R309" i="255"/>
  <c r="R308" i="255"/>
  <c r="R307" i="255"/>
  <c r="R306" i="255"/>
  <c r="O306" i="255"/>
  <c r="R303" i="255"/>
  <c r="R302" i="255"/>
  <c r="R301" i="255"/>
  <c r="R300" i="255"/>
  <c r="O300" i="255"/>
  <c r="R297" i="255"/>
  <c r="R296" i="255"/>
  <c r="R295" i="255"/>
  <c r="R294" i="255"/>
  <c r="O294" i="255"/>
  <c r="R291" i="255"/>
  <c r="R290" i="255"/>
  <c r="R289" i="255"/>
  <c r="R288" i="255"/>
  <c r="O288" i="255"/>
  <c r="R285" i="255"/>
  <c r="R284" i="255"/>
  <c r="R283" i="255"/>
  <c r="R282" i="255"/>
  <c r="O282" i="255"/>
  <c r="R279" i="255"/>
  <c r="R278" i="255"/>
  <c r="R277" i="255"/>
  <c r="R276" i="255"/>
  <c r="O276" i="255"/>
  <c r="R273" i="255"/>
  <c r="R272" i="255"/>
  <c r="R271" i="255"/>
  <c r="R270" i="255"/>
  <c r="O270" i="255"/>
  <c r="R267" i="255"/>
  <c r="R266" i="255"/>
  <c r="R265" i="255"/>
  <c r="R264" i="255"/>
  <c r="O264" i="255"/>
  <c r="R261" i="255"/>
  <c r="R260" i="255"/>
  <c r="R259" i="255"/>
  <c r="R258" i="255"/>
  <c r="O258" i="255"/>
  <c r="R255" i="255"/>
  <c r="R254" i="255"/>
  <c r="R253" i="255"/>
  <c r="R252" i="255"/>
  <c r="O252" i="255"/>
  <c r="R249" i="255"/>
  <c r="R248" i="255"/>
  <c r="R247" i="255"/>
  <c r="R246" i="255"/>
  <c r="O246" i="255"/>
  <c r="R243" i="255"/>
  <c r="R242" i="255"/>
  <c r="R241" i="255"/>
  <c r="R240" i="255"/>
  <c r="O240" i="255"/>
  <c r="R237" i="255"/>
  <c r="R236" i="255"/>
  <c r="R235" i="255"/>
  <c r="R234" i="255"/>
  <c r="O234" i="255"/>
  <c r="R231" i="255"/>
  <c r="R230" i="255"/>
  <c r="R229" i="255"/>
  <c r="R228" i="255"/>
  <c r="O228" i="255"/>
  <c r="R225" i="255"/>
  <c r="R224" i="255"/>
  <c r="R223" i="255"/>
  <c r="R222" i="255"/>
  <c r="O222" i="255"/>
  <c r="R219" i="255"/>
  <c r="R218" i="255"/>
  <c r="R217" i="255"/>
  <c r="R216" i="255"/>
  <c r="O216" i="255"/>
  <c r="R213" i="255"/>
  <c r="R212" i="255"/>
  <c r="R211" i="255"/>
  <c r="R210" i="255"/>
  <c r="O210" i="255"/>
  <c r="R207" i="255"/>
  <c r="R206" i="255"/>
  <c r="R205" i="255"/>
  <c r="R204" i="255"/>
  <c r="O204" i="255"/>
  <c r="R201" i="255"/>
  <c r="R200" i="255"/>
  <c r="R199" i="255"/>
  <c r="R198" i="255"/>
  <c r="O198" i="255"/>
  <c r="R195" i="255"/>
  <c r="R194" i="255"/>
  <c r="R193" i="255"/>
  <c r="R192" i="255"/>
  <c r="O192" i="255"/>
  <c r="R189" i="255"/>
  <c r="R188" i="255"/>
  <c r="R187" i="255"/>
  <c r="R186" i="255"/>
  <c r="O186" i="255"/>
  <c r="R183" i="255"/>
  <c r="R182" i="255"/>
  <c r="R181" i="255"/>
  <c r="R180" i="255"/>
  <c r="O180" i="255"/>
  <c r="R177" i="255"/>
  <c r="R176" i="255"/>
  <c r="R175" i="255"/>
  <c r="R174" i="255"/>
  <c r="O174" i="255"/>
  <c r="R171" i="255"/>
  <c r="R170" i="255"/>
  <c r="R169" i="255"/>
  <c r="R168" i="255"/>
  <c r="O168" i="255"/>
  <c r="R165" i="255"/>
  <c r="R164" i="255"/>
  <c r="R163" i="255"/>
  <c r="R162" i="255"/>
  <c r="O162" i="255"/>
  <c r="R159" i="255"/>
  <c r="R158" i="255"/>
  <c r="R157" i="255"/>
  <c r="R156" i="255"/>
  <c r="O156" i="255"/>
  <c r="R153" i="255"/>
  <c r="R152" i="255"/>
  <c r="R151" i="255"/>
  <c r="R150" i="255"/>
  <c r="O150" i="255"/>
  <c r="R147" i="255"/>
  <c r="R146" i="255"/>
  <c r="R145" i="255"/>
  <c r="R144" i="255"/>
  <c r="O144" i="255"/>
  <c r="R141" i="255"/>
  <c r="R140" i="255"/>
  <c r="R139" i="255"/>
  <c r="R138" i="255"/>
  <c r="O138" i="255"/>
  <c r="R135" i="255"/>
  <c r="R134" i="255"/>
  <c r="R133" i="255"/>
  <c r="R132" i="255"/>
  <c r="O132" i="255"/>
  <c r="R129" i="255"/>
  <c r="R128" i="255"/>
  <c r="R127" i="255"/>
  <c r="R126" i="255"/>
  <c r="O126" i="255"/>
  <c r="R123" i="255"/>
  <c r="R122" i="255"/>
  <c r="R121" i="255"/>
  <c r="R120" i="255"/>
  <c r="O120" i="255"/>
  <c r="R117" i="255"/>
  <c r="R116" i="255"/>
  <c r="R115" i="255"/>
  <c r="R114" i="255"/>
  <c r="O114" i="255"/>
  <c r="R111" i="255"/>
  <c r="R110" i="255"/>
  <c r="R109" i="255"/>
  <c r="R108" i="255"/>
  <c r="O108" i="255"/>
  <c r="R105" i="255"/>
  <c r="R104" i="255"/>
  <c r="R103" i="255"/>
  <c r="R102" i="255"/>
  <c r="O102" i="255"/>
  <c r="R99" i="255"/>
  <c r="R98" i="255"/>
  <c r="R97" i="255"/>
  <c r="R96" i="255"/>
  <c r="O96" i="255"/>
  <c r="R93" i="255"/>
  <c r="R92" i="255"/>
  <c r="R91" i="255"/>
  <c r="R90" i="255"/>
  <c r="O90" i="255"/>
  <c r="R87" i="255"/>
  <c r="R86" i="255"/>
  <c r="R85" i="255"/>
  <c r="R84" i="255"/>
  <c r="O84" i="255"/>
  <c r="R81" i="255"/>
  <c r="R80" i="255"/>
  <c r="R79" i="255"/>
  <c r="R78" i="255"/>
  <c r="O78" i="255"/>
  <c r="R75" i="255"/>
  <c r="R74" i="255"/>
  <c r="R73" i="255"/>
  <c r="R72" i="255"/>
  <c r="O72" i="255"/>
  <c r="R69" i="255"/>
  <c r="R68" i="255"/>
  <c r="R67" i="255"/>
  <c r="R66" i="255"/>
  <c r="O66" i="255"/>
  <c r="R63" i="255"/>
  <c r="R62" i="255"/>
  <c r="R61" i="255"/>
  <c r="R60" i="255"/>
  <c r="O60" i="255"/>
  <c r="R57" i="255"/>
  <c r="R56" i="255"/>
  <c r="R55" i="255"/>
  <c r="R54" i="255"/>
  <c r="O54" i="255"/>
  <c r="R51" i="255"/>
  <c r="R50" i="255"/>
  <c r="R49" i="255"/>
  <c r="R48" i="255"/>
  <c r="O48" i="255"/>
  <c r="R45" i="255"/>
  <c r="R44" i="255"/>
  <c r="R43" i="255"/>
  <c r="R42" i="255"/>
  <c r="O42" i="255"/>
  <c r="R39" i="255"/>
  <c r="R38" i="255"/>
  <c r="R37" i="255"/>
  <c r="R36" i="255"/>
  <c r="O36" i="255"/>
  <c r="R33" i="255"/>
  <c r="R32" i="255"/>
  <c r="R31" i="255"/>
  <c r="R30" i="255"/>
  <c r="O30" i="255"/>
  <c r="R27" i="255"/>
  <c r="R26" i="255"/>
  <c r="R25" i="255"/>
  <c r="R24" i="255"/>
  <c r="O24" i="255"/>
  <c r="R21" i="255"/>
  <c r="R20" i="255"/>
  <c r="R19" i="255"/>
  <c r="R18" i="255"/>
  <c r="O18" i="255"/>
  <c r="R15" i="255"/>
  <c r="R14" i="255"/>
  <c r="R13" i="255"/>
  <c r="R12" i="255"/>
  <c r="O12" i="255"/>
  <c r="K11" i="255"/>
  <c r="K17" i="255" s="1"/>
  <c r="K23" i="255" s="1"/>
  <c r="K29" i="255" s="1"/>
  <c r="K35" i="255" s="1"/>
  <c r="K41" i="255" s="1"/>
  <c r="K47" i="255" s="1"/>
  <c r="K53" i="255" s="1"/>
  <c r="K59" i="255" s="1"/>
  <c r="K65" i="255" s="1"/>
  <c r="K71" i="255" s="1"/>
  <c r="K77" i="255" s="1"/>
  <c r="K83" i="255" s="1"/>
  <c r="K89" i="255" s="1"/>
  <c r="K95" i="255" s="1"/>
  <c r="K101" i="255" s="1"/>
  <c r="K107" i="255" s="1"/>
  <c r="K113" i="255" s="1"/>
  <c r="K119" i="255" s="1"/>
  <c r="K125" i="255" s="1"/>
  <c r="K131" i="255" s="1"/>
  <c r="K137" i="255" s="1"/>
  <c r="K143" i="255" s="1"/>
  <c r="K149" i="255" s="1"/>
  <c r="K155" i="255" s="1"/>
  <c r="K161" i="255" s="1"/>
  <c r="K167" i="255" s="1"/>
  <c r="K173" i="255" s="1"/>
  <c r="K179" i="255" s="1"/>
  <c r="K185" i="255" s="1"/>
  <c r="K191" i="255" s="1"/>
  <c r="K197" i="255" s="1"/>
  <c r="K203" i="255" s="1"/>
  <c r="K209" i="255" s="1"/>
  <c r="K215" i="255" s="1"/>
  <c r="K221" i="255" s="1"/>
  <c r="K227" i="255" s="1"/>
  <c r="K233" i="255" s="1"/>
  <c r="K239" i="255" s="1"/>
  <c r="K245" i="255" s="1"/>
  <c r="K251" i="255" s="1"/>
  <c r="K257" i="255" s="1"/>
  <c r="K263" i="255" s="1"/>
  <c r="K269" i="255" s="1"/>
  <c r="K275" i="255" s="1"/>
  <c r="K281" i="255" s="1"/>
  <c r="K287" i="255" s="1"/>
  <c r="K293" i="255" s="1"/>
  <c r="K299" i="255" s="1"/>
  <c r="K305" i="255" s="1"/>
  <c r="K311" i="255" s="1"/>
  <c r="K317" i="255" s="1"/>
  <c r="K323" i="255" s="1"/>
  <c r="K329" i="255" s="1"/>
  <c r="K335" i="255" s="1"/>
  <c r="K341" i="255" s="1"/>
  <c r="K347" i="255" s="1"/>
  <c r="K353" i="255" s="1"/>
  <c r="K359" i="255" s="1"/>
  <c r="K365" i="255" s="1"/>
  <c r="K371" i="255" s="1"/>
  <c r="K377" i="255" s="1"/>
  <c r="K383" i="255" s="1"/>
  <c r="K389" i="255" s="1"/>
  <c r="K395" i="255" s="1"/>
  <c r="K401" i="255" s="1"/>
  <c r="K407" i="255" s="1"/>
  <c r="K413" i="255" s="1"/>
  <c r="K419" i="255" s="1"/>
  <c r="K425" i="255" s="1"/>
  <c r="K431" i="255" s="1"/>
  <c r="K437" i="255" s="1"/>
  <c r="K443" i="255" s="1"/>
  <c r="K449" i="255" s="1"/>
  <c r="K455" i="255" s="1"/>
  <c r="K461" i="255" s="1"/>
  <c r="K467" i="255" s="1"/>
  <c r="K473" i="255" s="1"/>
  <c r="K479" i="255" s="1"/>
  <c r="K485" i="255" s="1"/>
  <c r="K491" i="255" s="1"/>
  <c r="K497" i="255" s="1"/>
  <c r="K503" i="255" s="1"/>
  <c r="K509" i="255" s="1"/>
  <c r="K515" i="255" s="1"/>
  <c r="K521" i="255" s="1"/>
  <c r="K527" i="255" s="1"/>
  <c r="K533" i="255" s="1"/>
  <c r="K539" i="255" s="1"/>
  <c r="K545" i="255" s="1"/>
  <c r="K551" i="255" s="1"/>
  <c r="K557" i="255" s="1"/>
  <c r="K563" i="255" s="1"/>
  <c r="K569" i="255" s="1"/>
  <c r="K575" i="255" s="1"/>
  <c r="K581" i="255" s="1"/>
  <c r="K587" i="255" s="1"/>
  <c r="K593" i="255" s="1"/>
  <c r="K599" i="255" s="1"/>
  <c r="R9" i="255"/>
  <c r="R8" i="255"/>
  <c r="R7" i="255"/>
  <c r="R6" i="255"/>
  <c r="O6" i="255"/>
  <c r="F715" i="181"/>
  <c r="E715" i="181"/>
  <c r="F714" i="181"/>
  <c r="E714" i="181"/>
  <c r="F713" i="181"/>
  <c r="E713" i="181"/>
  <c r="F712" i="181"/>
  <c r="E712" i="181"/>
  <c r="F711" i="181"/>
  <c r="E711" i="181"/>
  <c r="F710" i="181"/>
  <c r="E710" i="181"/>
  <c r="F709" i="181"/>
  <c r="E709" i="181"/>
  <c r="F708" i="181"/>
  <c r="E708" i="181"/>
  <c r="F707" i="181"/>
  <c r="E707" i="181"/>
  <c r="F706" i="181"/>
  <c r="E706" i="181"/>
  <c r="F705" i="181"/>
  <c r="E705" i="181"/>
  <c r="F704" i="181"/>
  <c r="E704" i="181"/>
  <c r="F703" i="181"/>
  <c r="E703" i="181"/>
  <c r="F702" i="181"/>
  <c r="E702" i="181"/>
  <c r="F701" i="181"/>
  <c r="E701" i="181"/>
  <c r="F700" i="181"/>
  <c r="E700" i="181"/>
  <c r="F699" i="181"/>
  <c r="E699" i="181"/>
  <c r="F698" i="181"/>
  <c r="E698" i="181"/>
  <c r="F697" i="181"/>
  <c r="E697" i="181"/>
  <c r="F696" i="181"/>
  <c r="E696" i="181"/>
  <c r="F695" i="181"/>
  <c r="E695" i="181"/>
  <c r="F694" i="181"/>
  <c r="E694" i="181"/>
  <c r="F693" i="181"/>
  <c r="E693" i="181"/>
  <c r="F692" i="181"/>
  <c r="E692" i="181"/>
  <c r="F691" i="181"/>
  <c r="E691" i="181"/>
  <c r="F690" i="181"/>
  <c r="E690" i="181"/>
  <c r="F689" i="181"/>
  <c r="E689" i="181"/>
  <c r="F688" i="181"/>
  <c r="E688" i="181"/>
  <c r="F687" i="181"/>
  <c r="E687" i="181"/>
  <c r="F686" i="181"/>
  <c r="E686" i="181"/>
  <c r="F685" i="181"/>
  <c r="E685" i="181"/>
  <c r="F684" i="181"/>
  <c r="E684" i="181"/>
  <c r="F683" i="181"/>
  <c r="E683" i="181"/>
  <c r="F682" i="181"/>
  <c r="E682" i="181"/>
  <c r="F681" i="181"/>
  <c r="E681" i="181"/>
  <c r="F680" i="181"/>
  <c r="E680" i="181"/>
  <c r="F679" i="181"/>
  <c r="E679" i="181"/>
  <c r="F678" i="181"/>
  <c r="E678" i="181"/>
  <c r="F677" i="181"/>
  <c r="E677" i="181"/>
  <c r="F676" i="181"/>
  <c r="E676" i="181"/>
  <c r="F675" i="181"/>
  <c r="E675" i="181"/>
  <c r="F674" i="181"/>
  <c r="E674" i="181"/>
  <c r="F673" i="181"/>
  <c r="E673" i="181"/>
  <c r="F672" i="181"/>
  <c r="E672" i="181"/>
  <c r="F671" i="181"/>
  <c r="E671" i="181"/>
  <c r="F670" i="181"/>
  <c r="E670" i="181"/>
  <c r="F669" i="181"/>
  <c r="E669" i="181"/>
  <c r="F668" i="181"/>
  <c r="E668" i="181"/>
  <c r="F667" i="181"/>
  <c r="E667" i="181"/>
  <c r="F666" i="181"/>
  <c r="E666" i="181"/>
  <c r="F665" i="181"/>
  <c r="E665" i="181"/>
  <c r="F664" i="181"/>
  <c r="E664" i="181"/>
  <c r="F663" i="181"/>
  <c r="E663" i="181"/>
  <c r="F662" i="181"/>
  <c r="E662" i="181"/>
  <c r="F661" i="181"/>
  <c r="E661" i="181"/>
  <c r="F660" i="181"/>
  <c r="E660" i="181"/>
  <c r="B908" i="230" l="1"/>
  <c r="B907" i="230"/>
  <c r="B906" i="230"/>
  <c r="B905" i="230"/>
  <c r="B904" i="230"/>
  <c r="B903" i="230"/>
  <c r="B902" i="230"/>
  <c r="B901" i="230"/>
  <c r="B900" i="230"/>
  <c r="B899" i="230"/>
  <c r="B898" i="230"/>
  <c r="B897" i="230"/>
  <c r="B896" i="230"/>
  <c r="B895" i="230"/>
  <c r="B894" i="230"/>
  <c r="B893" i="230"/>
  <c r="B892" i="230"/>
  <c r="B891" i="230"/>
  <c r="B890" i="230"/>
  <c r="B889" i="230"/>
  <c r="B888" i="230"/>
  <c r="B887" i="230"/>
  <c r="B886" i="230"/>
  <c r="B885" i="230"/>
  <c r="B884" i="230"/>
  <c r="B883" i="230"/>
  <c r="B882" i="230"/>
  <c r="B881" i="230"/>
  <c r="B880" i="230"/>
  <c r="B879" i="230"/>
  <c r="B878" i="230"/>
  <c r="B877" i="230"/>
  <c r="B876" i="230"/>
  <c r="B875" i="230"/>
  <c r="B874" i="230"/>
  <c r="B873" i="230"/>
  <c r="B872" i="230"/>
  <c r="B871" i="230"/>
  <c r="B870" i="230"/>
  <c r="B869" i="230"/>
  <c r="B868" i="230"/>
  <c r="B867" i="230"/>
  <c r="B866" i="230"/>
  <c r="B865" i="230"/>
  <c r="B864" i="230"/>
  <c r="B863" i="230"/>
  <c r="B862" i="230"/>
  <c r="B861" i="230"/>
  <c r="B860" i="230"/>
  <c r="F588" i="181"/>
  <c r="E588" i="181"/>
  <c r="F587" i="181"/>
  <c r="E587" i="181"/>
  <c r="F586" i="181"/>
  <c r="E586" i="181"/>
  <c r="F585" i="181"/>
  <c r="E585" i="181"/>
  <c r="F584" i="181"/>
  <c r="E584" i="181"/>
  <c r="F583" i="181"/>
  <c r="E583" i="181"/>
  <c r="F582" i="181"/>
  <c r="E582" i="181"/>
  <c r="F581" i="181"/>
  <c r="E581" i="181"/>
  <c r="F580" i="181"/>
  <c r="E580" i="181"/>
  <c r="F579" i="181"/>
  <c r="E579" i="181"/>
  <c r="F578" i="181"/>
  <c r="E578" i="181"/>
  <c r="F577" i="181"/>
  <c r="E577" i="181"/>
  <c r="F576" i="181"/>
  <c r="E576" i="181"/>
  <c r="F575" i="181"/>
  <c r="E575" i="181"/>
  <c r="F574" i="181"/>
  <c r="E574" i="181"/>
  <c r="F573" i="181"/>
  <c r="E573" i="181"/>
  <c r="F572" i="181"/>
  <c r="E572" i="181"/>
  <c r="F571" i="181"/>
  <c r="E571" i="181"/>
  <c r="F570" i="181"/>
  <c r="E570" i="181"/>
  <c r="F569" i="181"/>
  <c r="E569" i="181"/>
  <c r="F568" i="181"/>
  <c r="E568" i="181"/>
  <c r="F567" i="181"/>
  <c r="E567" i="181"/>
  <c r="F566" i="181"/>
  <c r="E566" i="181"/>
  <c r="F565" i="181"/>
  <c r="E565" i="181"/>
  <c r="F564" i="181"/>
  <c r="E564" i="181"/>
  <c r="F563" i="181"/>
  <c r="E563" i="181"/>
  <c r="F562" i="181"/>
  <c r="E562" i="181"/>
  <c r="F561" i="181"/>
  <c r="E561" i="181"/>
  <c r="F560" i="181"/>
  <c r="E560" i="181"/>
  <c r="F559" i="181"/>
  <c r="E559" i="181"/>
  <c r="F558" i="181"/>
  <c r="E558" i="181"/>
  <c r="F557" i="181"/>
  <c r="E557" i="181"/>
  <c r="F556" i="181"/>
  <c r="E556" i="181"/>
  <c r="F555" i="181"/>
  <c r="E555" i="181"/>
  <c r="F554" i="181"/>
  <c r="E554" i="181"/>
  <c r="F553" i="181"/>
  <c r="E553" i="181"/>
  <c r="F552" i="181"/>
  <c r="E552" i="181"/>
  <c r="F551" i="181"/>
  <c r="E551" i="181"/>
  <c r="F550" i="181"/>
  <c r="E550" i="181"/>
  <c r="F549" i="181"/>
  <c r="E549" i="181"/>
  <c r="F548" i="181"/>
  <c r="E548" i="181"/>
  <c r="F547" i="181"/>
  <c r="E547" i="181"/>
  <c r="F546" i="181"/>
  <c r="E546" i="181"/>
  <c r="F545" i="181"/>
  <c r="E545" i="181"/>
  <c r="F544" i="181"/>
  <c r="E544" i="181"/>
  <c r="F543" i="181"/>
  <c r="E543" i="181"/>
  <c r="F542" i="181"/>
  <c r="E542" i="181"/>
  <c r="F541" i="181"/>
  <c r="E541" i="181"/>
  <c r="F540" i="181"/>
  <c r="E540" i="181"/>
  <c r="F539" i="181"/>
  <c r="E539" i="181"/>
  <c r="E1120" i="181" l="1"/>
  <c r="E1119" i="181"/>
  <c r="E1118" i="181"/>
  <c r="E1117" i="181"/>
  <c r="E1116" i="181"/>
  <c r="E1115" i="181"/>
  <c r="E1114" i="181"/>
  <c r="E1113" i="181"/>
  <c r="E1112" i="181"/>
  <c r="E1111" i="181"/>
  <c r="E1110" i="181"/>
  <c r="E1109" i="181"/>
  <c r="E1108" i="181"/>
  <c r="E1107" i="181"/>
  <c r="E1106" i="181"/>
  <c r="E1105" i="181"/>
  <c r="E1104" i="181"/>
  <c r="E1103" i="181"/>
  <c r="E1102" i="181"/>
  <c r="E1101" i="181"/>
  <c r="E1100" i="181"/>
  <c r="E1089" i="181"/>
  <c r="E1088" i="181"/>
  <c r="E1087" i="181"/>
  <c r="E1086" i="181"/>
  <c r="E1085" i="181"/>
  <c r="E1084" i="181"/>
  <c r="E1083" i="181"/>
  <c r="E1082" i="181"/>
  <c r="E1081" i="181"/>
  <c r="E1080" i="181"/>
  <c r="E1074" i="181"/>
  <c r="E1073" i="181"/>
  <c r="E1072" i="181"/>
  <c r="E1071" i="181"/>
  <c r="E1070" i="181"/>
  <c r="E1069" i="181"/>
  <c r="E1068" i="181"/>
  <c r="E1067" i="181"/>
  <c r="E1066" i="181"/>
  <c r="E1065" i="181"/>
  <c r="E1049" i="181"/>
  <c r="E1048" i="181"/>
  <c r="E1047" i="181"/>
  <c r="E1029" i="181"/>
  <c r="E1028" i="181"/>
  <c r="E1027" i="181"/>
  <c r="E1026" i="181"/>
  <c r="E1025" i="181"/>
  <c r="E1024" i="181"/>
  <c r="E1023" i="181"/>
  <c r="E1022" i="181"/>
  <c r="E1021" i="181"/>
  <c r="E1020" i="181"/>
  <c r="E1019" i="181"/>
  <c r="E1018" i="181"/>
  <c r="E1017" i="181"/>
  <c r="E1016" i="181"/>
  <c r="E1015" i="181"/>
  <c r="E1014" i="181"/>
  <c r="E1013" i="181"/>
  <c r="E1012" i="181"/>
  <c r="E1011" i="181"/>
  <c r="E1010" i="181"/>
  <c r="E1009" i="181"/>
  <c r="E1008" i="181"/>
  <c r="E1007" i="181"/>
  <c r="E1006" i="181"/>
  <c r="E1005" i="181"/>
  <c r="E1004" i="181"/>
  <c r="E1003" i="181"/>
  <c r="E1002" i="181"/>
  <c r="E1001" i="181"/>
  <c r="E1000" i="181"/>
  <c r="E999" i="181"/>
  <c r="E998" i="181"/>
  <c r="E997" i="181"/>
  <c r="E996" i="181"/>
  <c r="E995" i="181"/>
  <c r="E994" i="181"/>
  <c r="E993" i="181"/>
  <c r="E992" i="181"/>
  <c r="E991" i="181"/>
  <c r="E990" i="181"/>
  <c r="E989" i="181"/>
  <c r="E988" i="181"/>
  <c r="E987" i="181"/>
  <c r="E986" i="181"/>
  <c r="E985" i="181"/>
  <c r="E984" i="181"/>
  <c r="E983" i="181"/>
  <c r="E982" i="181"/>
  <c r="E981" i="181"/>
  <c r="E980" i="181"/>
  <c r="E979" i="181"/>
  <c r="E978" i="181"/>
  <c r="E977" i="181"/>
  <c r="E976" i="181"/>
  <c r="E975" i="181"/>
  <c r="E974" i="181"/>
  <c r="E973" i="181"/>
  <c r="E972" i="181"/>
  <c r="E971" i="181"/>
  <c r="E970" i="181"/>
  <c r="E969" i="181"/>
  <c r="E968" i="181"/>
  <c r="E967" i="181"/>
  <c r="E966" i="181"/>
  <c r="E965" i="181"/>
  <c r="E964" i="181"/>
  <c r="E963" i="181"/>
  <c r="E962" i="181"/>
  <c r="E961" i="181"/>
  <c r="E960" i="181"/>
  <c r="E959" i="181"/>
  <c r="E958" i="181"/>
  <c r="E957" i="181"/>
  <c r="E956" i="181"/>
  <c r="E955" i="181"/>
  <c r="E954" i="181"/>
  <c r="E953" i="181"/>
  <c r="E952" i="181"/>
  <c r="E951" i="181"/>
  <c r="E950" i="181"/>
  <c r="E949" i="181"/>
  <c r="E948" i="181"/>
  <c r="E947" i="181"/>
  <c r="E946" i="181"/>
  <c r="E945" i="181"/>
  <c r="E944" i="181"/>
  <c r="E943" i="181"/>
  <c r="E942" i="181"/>
  <c r="E941" i="181"/>
  <c r="E940" i="181"/>
  <c r="E939" i="181"/>
  <c r="E938" i="181"/>
  <c r="E937" i="181"/>
  <c r="E936" i="181"/>
  <c r="E935" i="181"/>
  <c r="E934" i="181"/>
  <c r="E933" i="181"/>
  <c r="E932" i="181"/>
  <c r="E931" i="181"/>
  <c r="E930" i="181"/>
  <c r="E929" i="181"/>
  <c r="E928" i="181"/>
  <c r="E927" i="181"/>
  <c r="E926" i="181"/>
  <c r="E925" i="181"/>
  <c r="E924" i="181"/>
  <c r="E923" i="181"/>
  <c r="E922" i="181"/>
  <c r="E921" i="181"/>
  <c r="E920" i="181"/>
  <c r="E919" i="181"/>
  <c r="E918" i="181"/>
  <c r="E917" i="181"/>
  <c r="E916" i="181"/>
  <c r="E915" i="181"/>
  <c r="E914" i="181"/>
  <c r="E913" i="181"/>
  <c r="E912" i="181"/>
  <c r="E911" i="181"/>
  <c r="E910" i="181"/>
  <c r="E909" i="181"/>
  <c r="E908" i="181"/>
  <c r="E907" i="181"/>
  <c r="E906" i="181"/>
  <c r="E905" i="181"/>
  <c r="E904" i="181"/>
  <c r="E903" i="181"/>
  <c r="E902" i="181"/>
  <c r="E901" i="181"/>
  <c r="E900" i="181"/>
  <c r="E899" i="181"/>
  <c r="E898" i="181"/>
  <c r="E897" i="181"/>
  <c r="E896" i="181"/>
  <c r="E895" i="181"/>
  <c r="E894" i="181"/>
  <c r="E893" i="181"/>
  <c r="E892" i="181"/>
  <c r="E891" i="181"/>
  <c r="E890" i="181"/>
  <c r="E889" i="181"/>
  <c r="E888" i="181"/>
  <c r="E887" i="181"/>
  <c r="E886" i="181"/>
  <c r="E885" i="181"/>
  <c r="E884" i="181"/>
  <c r="E883" i="181"/>
  <c r="E882" i="181"/>
  <c r="E881" i="181"/>
  <c r="E880" i="181"/>
  <c r="E879" i="181"/>
  <c r="E878" i="181"/>
  <c r="E877" i="181"/>
  <c r="E876" i="181"/>
  <c r="E875" i="181"/>
  <c r="E874" i="181"/>
  <c r="E873" i="181"/>
  <c r="E872" i="181"/>
  <c r="E871" i="181"/>
  <c r="E870" i="181"/>
  <c r="E869" i="181"/>
  <c r="E868" i="181"/>
  <c r="E867" i="181"/>
  <c r="E866" i="181"/>
  <c r="E865" i="181"/>
  <c r="E864" i="181"/>
  <c r="E863" i="181"/>
  <c r="E862" i="181"/>
  <c r="E861" i="181"/>
  <c r="E860" i="181"/>
  <c r="E859" i="181"/>
  <c r="E858" i="181"/>
  <c r="E857" i="181"/>
  <c r="E856" i="181"/>
  <c r="E855" i="181"/>
  <c r="E854" i="181"/>
  <c r="E853" i="181"/>
  <c r="E852" i="181"/>
  <c r="E851" i="181"/>
  <c r="E850" i="181"/>
  <c r="E849" i="181"/>
  <c r="E848" i="181"/>
  <c r="E847" i="181"/>
  <c r="E846" i="181"/>
  <c r="E845" i="181"/>
  <c r="E844" i="181"/>
  <c r="E843" i="181"/>
  <c r="E842" i="181"/>
  <c r="E841" i="181"/>
  <c r="E840" i="181"/>
  <c r="E839" i="181"/>
  <c r="E838" i="181"/>
  <c r="E837" i="181"/>
  <c r="E809" i="181"/>
  <c r="E808" i="181"/>
  <c r="E807" i="181"/>
  <c r="E806" i="181"/>
  <c r="E805" i="181"/>
  <c r="E804" i="181"/>
  <c r="E803" i="181"/>
  <c r="E802" i="181"/>
  <c r="E801" i="181"/>
  <c r="E800" i="181"/>
  <c r="E799" i="181"/>
  <c r="E798" i="181"/>
  <c r="E797" i="181"/>
  <c r="E796" i="181"/>
  <c r="E795" i="181"/>
  <c r="E794" i="181"/>
  <c r="E793" i="181"/>
  <c r="E792" i="181"/>
  <c r="E763" i="181"/>
  <c r="E762" i="181"/>
  <c r="E761" i="181"/>
  <c r="E760" i="181"/>
  <c r="E759" i="181"/>
  <c r="E758" i="181"/>
  <c r="E757" i="181"/>
  <c r="E756" i="181"/>
  <c r="E734" i="181"/>
  <c r="E733" i="181"/>
  <c r="E732" i="181"/>
  <c r="E731" i="181"/>
  <c r="E730" i="181"/>
  <c r="E729" i="181"/>
  <c r="E728" i="181"/>
  <c r="E727" i="181"/>
  <c r="E726" i="181"/>
  <c r="E725" i="181"/>
  <c r="E724" i="181"/>
  <c r="E723" i="181"/>
  <c r="E722" i="181"/>
  <c r="E721" i="181"/>
  <c r="E720" i="181"/>
  <c r="E719" i="181"/>
  <c r="E718" i="181"/>
  <c r="E717" i="181"/>
  <c r="E716" i="181"/>
  <c r="E659" i="181"/>
  <c r="E658" i="181"/>
  <c r="E657" i="181"/>
  <c r="E656" i="181"/>
  <c r="E655" i="181"/>
  <c r="E654" i="181"/>
  <c r="E653" i="181"/>
  <c r="E652" i="181"/>
  <c r="E651" i="181"/>
  <c r="E650" i="181"/>
  <c r="E649" i="181"/>
  <c r="E648" i="181"/>
  <c r="E647" i="181"/>
  <c r="E646" i="181"/>
  <c r="E645" i="181"/>
  <c r="E644" i="181"/>
  <c r="E643" i="181"/>
  <c r="E642" i="181"/>
  <c r="E641" i="181"/>
  <c r="E640" i="181"/>
  <c r="E639" i="181"/>
  <c r="E638" i="181"/>
  <c r="E637" i="181"/>
  <c r="E636" i="181"/>
  <c r="E635" i="181"/>
  <c r="E634" i="181"/>
  <c r="E633" i="181"/>
  <c r="E632" i="181"/>
  <c r="E631" i="181"/>
  <c r="E630" i="181"/>
  <c r="E629" i="181"/>
  <c r="E628" i="181"/>
  <c r="E627" i="181"/>
  <c r="E626" i="181"/>
  <c r="E625" i="181"/>
  <c r="E624" i="181"/>
  <c r="E623" i="181"/>
  <c r="E622" i="181"/>
  <c r="E621" i="181"/>
  <c r="E620" i="181"/>
  <c r="E619" i="181"/>
  <c r="E618" i="181"/>
  <c r="E617" i="181"/>
  <c r="E616" i="181"/>
  <c r="E615" i="181"/>
  <c r="E614" i="181"/>
  <c r="E613" i="181"/>
  <c r="E612" i="181"/>
  <c r="E611" i="181"/>
  <c r="E610" i="181"/>
  <c r="E609" i="181"/>
  <c r="E608" i="181"/>
  <c r="E607" i="181"/>
  <c r="E606" i="181"/>
  <c r="E605" i="181"/>
  <c r="E604" i="181"/>
  <c r="E603" i="181"/>
  <c r="E602" i="181"/>
  <c r="E601" i="181"/>
  <c r="E600" i="181"/>
  <c r="E599" i="181"/>
  <c r="E598" i="181"/>
  <c r="E597" i="181"/>
  <c r="E596" i="181"/>
  <c r="E595" i="181"/>
  <c r="E594" i="181"/>
  <c r="E593" i="181"/>
  <c r="E592" i="181"/>
  <c r="E591" i="181"/>
  <c r="E590" i="181"/>
  <c r="E589" i="181"/>
  <c r="E538" i="181"/>
  <c r="E537" i="181"/>
  <c r="E536" i="181"/>
  <c r="E535" i="181"/>
  <c r="E534" i="181"/>
  <c r="E533" i="181"/>
  <c r="E532" i="181"/>
  <c r="E531" i="181"/>
  <c r="E530" i="181"/>
  <c r="E529" i="181"/>
  <c r="E528" i="181"/>
  <c r="E527" i="181"/>
  <c r="E526" i="181"/>
  <c r="E525" i="181"/>
  <c r="E524" i="181"/>
  <c r="E523" i="181"/>
  <c r="E522" i="181"/>
  <c r="E521" i="181"/>
  <c r="E520" i="181"/>
  <c r="E519" i="181"/>
  <c r="E518" i="181"/>
  <c r="E517" i="181"/>
  <c r="E516" i="181"/>
  <c r="E515" i="181"/>
  <c r="E514" i="181"/>
  <c r="E513" i="181"/>
  <c r="E512" i="181"/>
  <c r="E511" i="181"/>
  <c r="E510" i="181"/>
  <c r="E509" i="181"/>
  <c r="E508" i="181"/>
  <c r="E507" i="181"/>
  <c r="E506" i="181"/>
  <c r="E505" i="181"/>
  <c r="E504" i="181"/>
  <c r="E503" i="181"/>
  <c r="E502" i="181"/>
  <c r="E501" i="181"/>
  <c r="E500" i="181"/>
  <c r="E499" i="181"/>
  <c r="E498" i="181"/>
  <c r="E497" i="181"/>
  <c r="E496" i="181"/>
  <c r="E495" i="181"/>
  <c r="E494" i="181"/>
  <c r="E493" i="181"/>
  <c r="E492" i="181"/>
  <c r="E491" i="181"/>
  <c r="E490" i="181"/>
  <c r="E489" i="181"/>
  <c r="E488" i="181"/>
  <c r="E487" i="181"/>
  <c r="E486" i="181"/>
  <c r="E485" i="181"/>
  <c r="E484" i="181"/>
  <c r="E483" i="181"/>
  <c r="E482" i="181"/>
  <c r="E481" i="181"/>
  <c r="E480" i="181"/>
  <c r="E479" i="181"/>
  <c r="E478" i="181"/>
  <c r="E477" i="181"/>
  <c r="E476" i="181"/>
  <c r="E475" i="181"/>
  <c r="E474" i="181"/>
  <c r="E473" i="181"/>
  <c r="E472" i="181"/>
  <c r="E471" i="181"/>
  <c r="E470" i="181"/>
  <c r="E469" i="181"/>
  <c r="E468" i="181"/>
  <c r="E467" i="181"/>
  <c r="E466" i="181"/>
  <c r="E465" i="181"/>
  <c r="E464" i="181"/>
  <c r="E463" i="181"/>
  <c r="E462" i="181"/>
  <c r="E461" i="181"/>
  <c r="E460" i="181"/>
  <c r="E459" i="181"/>
  <c r="E458" i="181"/>
  <c r="E457" i="181"/>
  <c r="E456" i="181"/>
  <c r="E455" i="181"/>
  <c r="E454" i="181"/>
  <c r="E453" i="181"/>
  <c r="E452" i="181"/>
  <c r="E451" i="181"/>
  <c r="E450" i="181"/>
  <c r="E449" i="181"/>
  <c r="E448" i="181"/>
  <c r="E447" i="181"/>
  <c r="E446" i="181"/>
  <c r="E445" i="181"/>
  <c r="E444" i="181"/>
  <c r="E443" i="181"/>
  <c r="E442" i="181"/>
  <c r="E441" i="181"/>
  <c r="E440" i="181"/>
  <c r="E439" i="181"/>
  <c r="E438" i="181"/>
  <c r="E437" i="181"/>
  <c r="E436" i="181"/>
  <c r="E435" i="181"/>
  <c r="E434" i="181"/>
  <c r="E433" i="181"/>
  <c r="E432" i="181"/>
  <c r="E431" i="181"/>
  <c r="E430" i="181"/>
  <c r="E429" i="181"/>
  <c r="E428" i="181"/>
  <c r="E427" i="181"/>
  <c r="E426" i="181"/>
  <c r="E425" i="181"/>
  <c r="E424" i="181"/>
  <c r="E423" i="181"/>
  <c r="E422" i="181"/>
  <c r="E421" i="181"/>
  <c r="E420" i="181"/>
  <c r="E419" i="181"/>
  <c r="E418" i="181"/>
  <c r="E417" i="181"/>
  <c r="E416" i="181"/>
  <c r="E415" i="181"/>
  <c r="E414" i="181"/>
  <c r="E413" i="181"/>
  <c r="E412" i="181"/>
  <c r="E411" i="181"/>
  <c r="E410" i="181"/>
  <c r="E409" i="181"/>
  <c r="E408" i="181"/>
  <c r="E407" i="181"/>
  <c r="E406" i="181"/>
  <c r="E405" i="181"/>
  <c r="E404" i="181"/>
  <c r="E403" i="181"/>
  <c r="E402" i="181"/>
  <c r="E401" i="181"/>
  <c r="E400" i="181"/>
  <c r="E399" i="181"/>
  <c r="E398" i="181"/>
  <c r="E397" i="181"/>
  <c r="E396" i="181"/>
  <c r="E395" i="181"/>
  <c r="E394" i="181"/>
  <c r="E393" i="181"/>
  <c r="E392" i="181"/>
  <c r="E391" i="181"/>
  <c r="E390" i="181"/>
  <c r="E389" i="181"/>
  <c r="E388" i="181"/>
  <c r="E387" i="181"/>
  <c r="E386" i="181"/>
  <c r="E385" i="181"/>
  <c r="E384" i="181"/>
  <c r="E383" i="181"/>
  <c r="E382" i="181"/>
  <c r="E381" i="181"/>
  <c r="E380" i="181"/>
  <c r="E379" i="181"/>
  <c r="E378" i="181"/>
  <c r="E377" i="181"/>
  <c r="E376" i="181"/>
  <c r="E375" i="181"/>
  <c r="E374" i="181"/>
  <c r="E373" i="181"/>
  <c r="E372" i="181"/>
  <c r="E371" i="181"/>
  <c r="E370" i="181"/>
  <c r="E369" i="181"/>
  <c r="E368" i="181"/>
  <c r="E367" i="181"/>
  <c r="E366" i="181"/>
  <c r="E365" i="181"/>
  <c r="E364" i="181"/>
  <c r="E363" i="181"/>
  <c r="E362" i="181"/>
  <c r="E361" i="181"/>
  <c r="E360" i="181"/>
  <c r="E359" i="181"/>
  <c r="E358" i="181"/>
  <c r="E357" i="181"/>
  <c r="E356" i="181"/>
  <c r="E355" i="181"/>
  <c r="E354" i="181"/>
  <c r="E353" i="181"/>
  <c r="E352" i="181"/>
  <c r="E351" i="181"/>
  <c r="E350" i="181"/>
  <c r="E349" i="181"/>
  <c r="E348" i="181"/>
  <c r="E347" i="181"/>
  <c r="E346" i="181"/>
  <c r="E345" i="181"/>
  <c r="E344" i="181"/>
  <c r="E343" i="181"/>
  <c r="E342" i="181"/>
  <c r="E341" i="181"/>
  <c r="E340" i="181"/>
  <c r="E339" i="181"/>
  <c r="E338" i="181"/>
  <c r="E337" i="181"/>
  <c r="E336" i="181"/>
  <c r="E335" i="181"/>
  <c r="E334" i="181"/>
  <c r="E333" i="181"/>
  <c r="E332" i="181"/>
  <c r="E331" i="181"/>
  <c r="E330" i="181"/>
  <c r="E329" i="181"/>
  <c r="E328" i="181"/>
  <c r="E327" i="181"/>
  <c r="E326" i="181"/>
  <c r="E325" i="181"/>
  <c r="E324" i="181"/>
  <c r="E323" i="181"/>
  <c r="E322" i="181"/>
  <c r="E321" i="181"/>
  <c r="E320" i="181"/>
  <c r="E319" i="181"/>
  <c r="E318" i="181"/>
  <c r="E317" i="181"/>
  <c r="E316" i="181"/>
  <c r="E315" i="181"/>
  <c r="E314" i="181"/>
  <c r="E313" i="181"/>
  <c r="E312" i="181"/>
  <c r="E311" i="181"/>
  <c r="E310" i="181"/>
  <c r="E309" i="181"/>
  <c r="E308" i="181"/>
  <c r="E307" i="181"/>
  <c r="E306" i="181"/>
  <c r="E305" i="181"/>
  <c r="E304" i="181"/>
  <c r="E303" i="181"/>
  <c r="E302" i="181"/>
  <c r="E301" i="181"/>
  <c r="E300" i="181"/>
  <c r="E299" i="181"/>
  <c r="E298" i="181"/>
  <c r="E297" i="181"/>
  <c r="E296" i="181"/>
  <c r="E295" i="181"/>
  <c r="E294" i="181"/>
  <c r="E293" i="181"/>
  <c r="E292" i="181"/>
  <c r="E291" i="181"/>
  <c r="E290" i="181"/>
  <c r="E289" i="181"/>
  <c r="E288" i="181"/>
  <c r="E287" i="181"/>
  <c r="E286" i="181"/>
  <c r="E285" i="181"/>
  <c r="E284" i="181"/>
  <c r="E283" i="181"/>
  <c r="E282" i="181"/>
  <c r="E281" i="181"/>
  <c r="E280" i="181"/>
  <c r="E279" i="181"/>
  <c r="E278" i="181"/>
  <c r="E277" i="181"/>
  <c r="E276" i="181"/>
  <c r="E275" i="181"/>
  <c r="E274" i="181"/>
  <c r="E273" i="181"/>
  <c r="E272" i="181"/>
  <c r="E271" i="181"/>
  <c r="E270" i="181"/>
  <c r="E269" i="181"/>
  <c r="E268" i="181"/>
  <c r="E267" i="181"/>
  <c r="E266" i="181"/>
  <c r="E265" i="181"/>
  <c r="E264" i="181"/>
  <c r="E263" i="181"/>
  <c r="E262" i="181"/>
  <c r="E261" i="181"/>
  <c r="E260" i="181"/>
  <c r="E259" i="181"/>
  <c r="E258" i="181"/>
  <c r="E257" i="181"/>
  <c r="E256" i="181"/>
  <c r="E255" i="181"/>
  <c r="E254" i="181"/>
  <c r="E213" i="181"/>
  <c r="E212" i="181"/>
  <c r="E211" i="181"/>
  <c r="E210" i="181"/>
  <c r="E209" i="181"/>
  <c r="E208" i="181"/>
  <c r="E207" i="181"/>
  <c r="E206" i="181"/>
  <c r="E205" i="181"/>
  <c r="E204" i="181"/>
  <c r="E203" i="181"/>
  <c r="E202" i="181"/>
  <c r="E201" i="181"/>
  <c r="E200" i="181"/>
  <c r="E199" i="181"/>
  <c r="E198" i="181"/>
  <c r="E197" i="181"/>
  <c r="E196" i="181"/>
  <c r="E195" i="181"/>
  <c r="E194" i="181"/>
  <c r="E193" i="181"/>
  <c r="E192" i="181"/>
  <c r="E191" i="181"/>
  <c r="E190" i="181"/>
  <c r="E189" i="181"/>
  <c r="E188" i="181"/>
  <c r="E187" i="181"/>
  <c r="E186" i="181"/>
  <c r="E185" i="181"/>
  <c r="E184" i="181"/>
  <c r="E183" i="181"/>
  <c r="E182" i="181"/>
  <c r="E181" i="181"/>
  <c r="E180" i="181"/>
  <c r="E179" i="181"/>
  <c r="E178" i="181"/>
  <c r="E177" i="181"/>
  <c r="E176" i="181"/>
  <c r="E175" i="181"/>
  <c r="E174" i="181"/>
  <c r="E173" i="181"/>
  <c r="E172" i="181"/>
  <c r="E171" i="181"/>
  <c r="E170" i="181"/>
  <c r="E169" i="181"/>
  <c r="E168" i="181"/>
  <c r="E167" i="181"/>
  <c r="E166" i="181"/>
  <c r="E165" i="181"/>
  <c r="E164" i="181"/>
  <c r="E163" i="181"/>
  <c r="E162" i="181"/>
  <c r="E161" i="181"/>
  <c r="E160" i="181"/>
  <c r="E159" i="181"/>
  <c r="E158" i="181"/>
  <c r="E157" i="181"/>
  <c r="E156" i="181"/>
  <c r="E155" i="181"/>
  <c r="E154" i="181"/>
  <c r="E153" i="181"/>
  <c r="E152" i="181"/>
  <c r="E151" i="181"/>
  <c r="E150" i="181"/>
  <c r="E149" i="181"/>
  <c r="E148" i="181"/>
  <c r="E147" i="181"/>
  <c r="E146" i="181"/>
  <c r="E145" i="181"/>
  <c r="E144" i="181"/>
  <c r="E143" i="181"/>
  <c r="E142" i="181"/>
  <c r="E141" i="181"/>
  <c r="E140" i="181"/>
  <c r="E139" i="181"/>
  <c r="E138" i="181"/>
  <c r="E137" i="181"/>
  <c r="E136" i="181"/>
  <c r="E135" i="181"/>
  <c r="E134" i="181"/>
  <c r="E133" i="181"/>
  <c r="E132" i="181"/>
  <c r="E131" i="181"/>
  <c r="E130" i="181"/>
  <c r="E129" i="181"/>
  <c r="E128" i="181"/>
  <c r="E127" i="181"/>
  <c r="E126" i="181"/>
  <c r="E125" i="181"/>
  <c r="E124" i="181"/>
  <c r="E123" i="181"/>
  <c r="E122" i="181"/>
  <c r="E121" i="181"/>
  <c r="E120" i="181"/>
  <c r="E119" i="181"/>
  <c r="E118" i="181"/>
  <c r="E117" i="181"/>
  <c r="E116" i="181"/>
  <c r="E115" i="181"/>
  <c r="E114" i="181"/>
  <c r="E113" i="181"/>
  <c r="E112" i="181"/>
  <c r="E111" i="181"/>
  <c r="E110" i="181"/>
  <c r="E109" i="181"/>
  <c r="E108" i="181"/>
  <c r="E107" i="181"/>
  <c r="E106" i="181"/>
  <c r="E105" i="181"/>
  <c r="E104" i="181"/>
  <c r="E103" i="181"/>
  <c r="E102" i="181"/>
  <c r="E101" i="181"/>
  <c r="E100" i="181"/>
  <c r="E99" i="181"/>
  <c r="E98" i="181"/>
  <c r="E97" i="181"/>
  <c r="E96" i="181"/>
  <c r="E95" i="181"/>
  <c r="E94" i="181"/>
  <c r="E93" i="181"/>
  <c r="E92" i="181"/>
  <c r="E91" i="181"/>
  <c r="E90" i="181"/>
  <c r="E89" i="181"/>
  <c r="E88" i="181"/>
  <c r="E87" i="181"/>
  <c r="E86" i="181"/>
  <c r="E85" i="181"/>
  <c r="E84" i="181"/>
  <c r="E83" i="181"/>
  <c r="E82" i="181"/>
  <c r="E81" i="181"/>
  <c r="E80" i="181"/>
  <c r="E79" i="181"/>
  <c r="E78" i="181"/>
  <c r="E77" i="181"/>
  <c r="E76" i="181"/>
  <c r="E75" i="181"/>
  <c r="E74" i="181"/>
  <c r="E73" i="181"/>
  <c r="E72" i="181"/>
  <c r="E71" i="181"/>
  <c r="E70" i="181"/>
  <c r="E69" i="181"/>
  <c r="E68" i="181"/>
  <c r="E67" i="181"/>
  <c r="E66" i="181"/>
  <c r="E65" i="181"/>
  <c r="E64" i="181"/>
  <c r="E63" i="181"/>
  <c r="E62" i="181"/>
  <c r="E61" i="181"/>
  <c r="E60" i="181"/>
  <c r="E59" i="181"/>
  <c r="E58" i="181"/>
  <c r="E57" i="181"/>
  <c r="E56" i="181"/>
  <c r="E55" i="181"/>
  <c r="E54" i="181"/>
  <c r="E53" i="181"/>
  <c r="E52" i="181"/>
  <c r="E51" i="181"/>
  <c r="E50" i="181"/>
  <c r="E49" i="181"/>
  <c r="E48" i="181"/>
  <c r="E47" i="181"/>
  <c r="E46" i="181"/>
  <c r="E45" i="181"/>
  <c r="E44" i="181"/>
  <c r="E43" i="181"/>
  <c r="E42" i="181"/>
  <c r="E41" i="181"/>
  <c r="E40" i="181"/>
  <c r="E39" i="181"/>
  <c r="E38" i="181"/>
  <c r="E37" i="181"/>
  <c r="E36" i="181"/>
  <c r="E35" i="181"/>
  <c r="E34" i="181"/>
  <c r="E33" i="181"/>
  <c r="E32" i="181"/>
  <c r="E31" i="181"/>
  <c r="E30" i="181"/>
  <c r="E29" i="181"/>
  <c r="E28" i="181"/>
  <c r="E27" i="181"/>
  <c r="E26" i="181"/>
  <c r="E25" i="181"/>
  <c r="E24" i="181"/>
  <c r="E23" i="181"/>
  <c r="E22" i="181"/>
  <c r="E21" i="181"/>
  <c r="E20" i="181"/>
  <c r="E19" i="181"/>
  <c r="E18" i="181"/>
  <c r="E17" i="181"/>
  <c r="E16" i="181"/>
  <c r="E15" i="181"/>
  <c r="E14" i="181"/>
  <c r="E13" i="181"/>
  <c r="E12" i="181"/>
  <c r="E11" i="181"/>
  <c r="E10" i="181"/>
  <c r="E9" i="181"/>
  <c r="E8" i="181"/>
  <c r="E7" i="181"/>
  <c r="E6" i="181"/>
  <c r="E5" i="181"/>
  <c r="E4" i="181"/>
  <c r="E3" i="181"/>
  <c r="E2" i="181"/>
  <c r="A3" i="181"/>
  <c r="A4" i="181" s="1"/>
  <c r="A5" i="181" s="1"/>
  <c r="A6" i="181" s="1"/>
  <c r="A7" i="181" s="1"/>
  <c r="A8" i="181" s="1"/>
  <c r="A9" i="181" s="1"/>
  <c r="A10" i="181" s="1"/>
  <c r="A11" i="181" s="1"/>
  <c r="A12" i="181" s="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A45" i="181" s="1"/>
  <c r="A46" i="181" s="1"/>
  <c r="A47" i="181" s="1"/>
  <c r="A48" i="181" s="1"/>
  <c r="A49" i="181" s="1"/>
  <c r="A50" i="181" s="1"/>
  <c r="A51" i="181" s="1"/>
  <c r="A52" i="181" s="1"/>
  <c r="A53" i="181" s="1"/>
  <c r="A54" i="181" s="1"/>
  <c r="A55" i="181" s="1"/>
  <c r="A56" i="181" s="1"/>
  <c r="A57" i="181" s="1"/>
  <c r="A58" i="181" s="1"/>
  <c r="A59" i="181" s="1"/>
  <c r="A60" i="181" s="1"/>
  <c r="A61" i="181" s="1"/>
  <c r="A62" i="181" s="1"/>
  <c r="A63" i="181" s="1"/>
  <c r="A64" i="181" s="1"/>
  <c r="A65" i="181" s="1"/>
  <c r="A66" i="181" s="1"/>
  <c r="A67" i="181" s="1"/>
  <c r="A68" i="181" s="1"/>
  <c r="A69" i="181" s="1"/>
  <c r="A70" i="181" s="1"/>
  <c r="A71" i="181" s="1"/>
  <c r="A72" i="181" s="1"/>
  <c r="A73" i="181" s="1"/>
  <c r="A74" i="181" s="1"/>
  <c r="A75" i="181" s="1"/>
  <c r="A76" i="181" s="1"/>
  <c r="A77" i="181" s="1"/>
  <c r="A78" i="181" s="1"/>
  <c r="A79" i="181" s="1"/>
  <c r="A80" i="181" s="1"/>
  <c r="A81" i="181" s="1"/>
  <c r="A82" i="181" s="1"/>
  <c r="A83" i="181" s="1"/>
  <c r="A84" i="181" s="1"/>
  <c r="A85" i="181" s="1"/>
  <c r="A86" i="181" s="1"/>
  <c r="A87" i="181" s="1"/>
  <c r="A88" i="181" s="1"/>
  <c r="A89" i="181" s="1"/>
  <c r="A90" i="181" s="1"/>
  <c r="A91" i="181" s="1"/>
  <c r="A92" i="181" s="1"/>
  <c r="A93" i="181" s="1"/>
  <c r="A94" i="181" s="1"/>
  <c r="A95" i="181" s="1"/>
  <c r="A96" i="181" s="1"/>
  <c r="A97" i="181" s="1"/>
  <c r="A98" i="181" s="1"/>
  <c r="A99" i="181" s="1"/>
  <c r="A100" i="181" s="1"/>
  <c r="A101" i="181" s="1"/>
  <c r="A102" i="181" s="1"/>
  <c r="A103" i="181" s="1"/>
  <c r="A104" i="181" s="1"/>
  <c r="A105" i="181" s="1"/>
  <c r="A106" i="181" s="1"/>
  <c r="A107" i="181" s="1"/>
  <c r="A108" i="181" s="1"/>
  <c r="A109" i="181" s="1"/>
  <c r="A110" i="181" s="1"/>
  <c r="A111" i="181" s="1"/>
  <c r="A112" i="181" s="1"/>
  <c r="A113" i="181" s="1"/>
  <c r="A114" i="181" s="1"/>
  <c r="A115" i="181" s="1"/>
  <c r="A116" i="181" s="1"/>
  <c r="A117" i="181" s="1"/>
  <c r="A118" i="181" s="1"/>
  <c r="A119" i="181" s="1"/>
  <c r="A120" i="181" s="1"/>
  <c r="A121" i="181" s="1"/>
  <c r="A122" i="181" s="1"/>
  <c r="A123" i="181" s="1"/>
  <c r="A124" i="181" s="1"/>
  <c r="A125" i="181" s="1"/>
  <c r="A126" i="181" s="1"/>
  <c r="A127" i="181" s="1"/>
  <c r="A128" i="181" s="1"/>
  <c r="A129" i="181" s="1"/>
  <c r="A130" i="181" s="1"/>
  <c r="A131" i="181" s="1"/>
  <c r="A132" i="181" s="1"/>
  <c r="A133" i="181" s="1"/>
  <c r="A134" i="181" s="1"/>
  <c r="A135" i="181" s="1"/>
  <c r="A136" i="181" s="1"/>
  <c r="A137" i="181" s="1"/>
  <c r="A138" i="181" s="1"/>
  <c r="A139" i="181" s="1"/>
  <c r="A140" i="181" s="1"/>
  <c r="A141" i="181" s="1"/>
  <c r="A142" i="181" s="1"/>
  <c r="A143" i="181" s="1"/>
  <c r="A144" i="181" s="1"/>
  <c r="A145" i="181" s="1"/>
  <c r="A146" i="181" s="1"/>
  <c r="A147" i="181" s="1"/>
  <c r="A148" i="181" s="1"/>
  <c r="A149" i="181" s="1"/>
  <c r="A150" i="181" s="1"/>
  <c r="A151" i="181" s="1"/>
  <c r="A152" i="181" s="1"/>
  <c r="A153" i="181" s="1"/>
  <c r="A154" i="181" s="1"/>
  <c r="A155" i="181" s="1"/>
  <c r="A156" i="181" s="1"/>
  <c r="A157" i="181" s="1"/>
  <c r="A158" i="181" s="1"/>
  <c r="A159" i="181" s="1"/>
  <c r="A160" i="181" s="1"/>
  <c r="A161" i="181" s="1"/>
  <c r="A162" i="181" s="1"/>
  <c r="A163" i="181" s="1"/>
  <c r="A164" i="181" s="1"/>
  <c r="A165" i="181" s="1"/>
  <c r="A166" i="181" s="1"/>
  <c r="A167" i="181" s="1"/>
  <c r="A168" i="181" s="1"/>
  <c r="A169" i="181" s="1"/>
  <c r="A170" i="181" s="1"/>
  <c r="A171" i="181" s="1"/>
  <c r="A172" i="181" s="1"/>
  <c r="A173" i="181" s="1"/>
  <c r="A174" i="181" s="1"/>
  <c r="A175" i="181" s="1"/>
  <c r="A176" i="181" s="1"/>
  <c r="A177" i="181" s="1"/>
  <c r="A178" i="181" s="1"/>
  <c r="A179" i="181" s="1"/>
  <c r="A180" i="181" s="1"/>
  <c r="A181" i="181" s="1"/>
  <c r="A182" i="181" s="1"/>
  <c r="A183" i="181" s="1"/>
  <c r="A184" i="181" s="1"/>
  <c r="A185" i="181" s="1"/>
  <c r="A186" i="181" s="1"/>
  <c r="A187" i="181" s="1"/>
  <c r="A188" i="181" s="1"/>
  <c r="A189" i="181" s="1"/>
  <c r="A190" i="181" s="1"/>
  <c r="A191" i="181" s="1"/>
  <c r="A192" i="181" s="1"/>
  <c r="A193" i="181" s="1"/>
  <c r="A194" i="181" s="1"/>
  <c r="A195" i="181" s="1"/>
  <c r="A196" i="181" s="1"/>
  <c r="A197" i="181" s="1"/>
  <c r="A198" i="181" s="1"/>
  <c r="A199" i="181" s="1"/>
  <c r="A200" i="181" s="1"/>
  <c r="A201" i="181" s="1"/>
  <c r="A202" i="181" s="1"/>
  <c r="A203" i="181" s="1"/>
  <c r="A204" i="181" s="1"/>
  <c r="A205" i="181" s="1"/>
  <c r="A206" i="181" s="1"/>
  <c r="A207" i="181" s="1"/>
  <c r="A208" i="181" s="1"/>
  <c r="A209" i="181" s="1"/>
  <c r="A210" i="181" s="1"/>
  <c r="A211" i="181" s="1"/>
  <c r="A212" i="181" s="1"/>
  <c r="A213" i="181" s="1"/>
  <c r="A214" i="181" s="1"/>
  <c r="A215" i="181" s="1"/>
  <c r="A216" i="181" s="1"/>
  <c r="A217" i="181" s="1"/>
  <c r="A218" i="181" s="1"/>
  <c r="A219" i="181" s="1"/>
  <c r="A220" i="181" s="1"/>
  <c r="A221" i="181" s="1"/>
  <c r="A222" i="181" s="1"/>
  <c r="A223" i="181" s="1"/>
  <c r="A224" i="181" s="1"/>
  <c r="A225" i="181" s="1"/>
  <c r="A226" i="181" s="1"/>
  <c r="A227" i="181" s="1"/>
  <c r="A228" i="181" s="1"/>
  <c r="A229" i="181" s="1"/>
  <c r="A230" i="181" s="1"/>
  <c r="A231" i="181" s="1"/>
  <c r="A232" i="181" s="1"/>
  <c r="A233" i="181" s="1"/>
  <c r="A234" i="181" s="1"/>
  <c r="A235" i="181" s="1"/>
  <c r="A236" i="181" s="1"/>
  <c r="A237" i="181" s="1"/>
  <c r="A238" i="181" s="1"/>
  <c r="A239" i="181" s="1"/>
  <c r="A240" i="181" s="1"/>
  <c r="A241" i="181" s="1"/>
  <c r="A242" i="181" s="1"/>
  <c r="A243" i="181" s="1"/>
  <c r="A244" i="181" s="1"/>
  <c r="A245" i="181" s="1"/>
  <c r="A246" i="181" s="1"/>
  <c r="A247" i="181" s="1"/>
  <c r="A248" i="181" s="1"/>
  <c r="A249" i="181" s="1"/>
  <c r="A250" i="181" s="1"/>
  <c r="A251" i="181" s="1"/>
  <c r="A252" i="181" s="1"/>
  <c r="A253" i="181" s="1"/>
  <c r="A254" i="181" s="1"/>
  <c r="A255" i="181" s="1"/>
  <c r="A256" i="181" s="1"/>
  <c r="A257" i="181" s="1"/>
  <c r="A258" i="181" s="1"/>
  <c r="A259" i="181" s="1"/>
  <c r="A260" i="181" s="1"/>
  <c r="A261" i="181" s="1"/>
  <c r="A262" i="181" s="1"/>
  <c r="A263" i="181" s="1"/>
  <c r="A264" i="181" s="1"/>
  <c r="A265" i="181" s="1"/>
  <c r="A266" i="181" s="1"/>
  <c r="A267" i="181" s="1"/>
  <c r="A268" i="181" s="1"/>
  <c r="A269" i="181" s="1"/>
  <c r="A270" i="181" s="1"/>
  <c r="A271" i="181" s="1"/>
  <c r="A272" i="181" s="1"/>
  <c r="A273" i="181" s="1"/>
  <c r="A274" i="181" s="1"/>
  <c r="A275" i="181" s="1"/>
  <c r="A276" i="181" s="1"/>
  <c r="A277" i="181" s="1"/>
  <c r="A278" i="181" s="1"/>
  <c r="A279" i="181" s="1"/>
  <c r="A280" i="181" s="1"/>
  <c r="A281" i="181" s="1"/>
  <c r="A282" i="181" s="1"/>
  <c r="A283" i="181" s="1"/>
  <c r="A284" i="181" s="1"/>
  <c r="A285" i="181" s="1"/>
  <c r="A286" i="181" s="1"/>
  <c r="A287" i="181" s="1"/>
  <c r="A288" i="181" s="1"/>
  <c r="A289" i="181" s="1"/>
  <c r="A290" i="181" s="1"/>
  <c r="A291" i="181" s="1"/>
  <c r="A292" i="181" s="1"/>
  <c r="A293" i="181" s="1"/>
  <c r="A294" i="181" s="1"/>
  <c r="A295" i="181" s="1"/>
  <c r="A296" i="181" s="1"/>
  <c r="A297" i="181" s="1"/>
  <c r="A298" i="181" s="1"/>
  <c r="A299" i="181" s="1"/>
  <c r="A300" i="181" s="1"/>
  <c r="A301" i="181" s="1"/>
  <c r="A302" i="181" s="1"/>
  <c r="A303" i="181" s="1"/>
  <c r="A304" i="181" s="1"/>
  <c r="A305" i="181" s="1"/>
  <c r="A306" i="181" s="1"/>
  <c r="A307" i="181" s="1"/>
  <c r="A308" i="181" s="1"/>
  <c r="A309" i="181" s="1"/>
  <c r="A310" i="181" s="1"/>
  <c r="A311" i="181" s="1"/>
  <c r="A312" i="181" s="1"/>
  <c r="A313" i="181" s="1"/>
  <c r="A314" i="181" s="1"/>
  <c r="A315" i="181" s="1"/>
  <c r="A316" i="181" s="1"/>
  <c r="A317" i="181" s="1"/>
  <c r="A318" i="181" s="1"/>
  <c r="A319" i="181" s="1"/>
  <c r="A320" i="181" s="1"/>
  <c r="A321" i="181" s="1"/>
  <c r="A322" i="181" s="1"/>
  <c r="A323" i="181" s="1"/>
  <c r="A324" i="181" s="1"/>
  <c r="A325" i="181" s="1"/>
  <c r="A326" i="181" s="1"/>
  <c r="A327" i="181" s="1"/>
  <c r="A328" i="181" s="1"/>
  <c r="A329" i="181" s="1"/>
  <c r="A330" i="181" s="1"/>
  <c r="A331" i="181" s="1"/>
  <c r="A332" i="181" s="1"/>
  <c r="A333" i="181" s="1"/>
  <c r="A334" i="181" s="1"/>
  <c r="A335" i="181" s="1"/>
  <c r="A336" i="181" s="1"/>
  <c r="A337" i="181" s="1"/>
  <c r="A338" i="181" s="1"/>
  <c r="A339" i="181" s="1"/>
  <c r="A340" i="181" s="1"/>
  <c r="A341" i="181" s="1"/>
  <c r="A342" i="181" s="1"/>
  <c r="A343" i="181" s="1"/>
  <c r="A344" i="181" s="1"/>
  <c r="A345" i="181" s="1"/>
  <c r="A346" i="181" s="1"/>
  <c r="A347" i="181" s="1"/>
  <c r="A348" i="181" s="1"/>
  <c r="A349" i="181" s="1"/>
  <c r="A350" i="181" s="1"/>
  <c r="A351" i="181" s="1"/>
  <c r="A352" i="181" s="1"/>
  <c r="A353" i="181" s="1"/>
  <c r="A354" i="181" s="1"/>
  <c r="A355" i="181" s="1"/>
  <c r="A356" i="181" s="1"/>
  <c r="A357" i="181" s="1"/>
  <c r="A358" i="181" s="1"/>
  <c r="A359" i="181" s="1"/>
  <c r="A360" i="181" s="1"/>
  <c r="A361" i="181" s="1"/>
  <c r="A362" i="181" s="1"/>
  <c r="A363" i="181" s="1"/>
  <c r="A364" i="181" s="1"/>
  <c r="A365" i="181" s="1"/>
  <c r="A366" i="181" s="1"/>
  <c r="A367" i="181" s="1"/>
  <c r="A368" i="181" s="1"/>
  <c r="A369" i="181" s="1"/>
  <c r="A370" i="181" s="1"/>
  <c r="A371" i="181" s="1"/>
  <c r="A372" i="181" s="1"/>
  <c r="A373" i="181" s="1"/>
  <c r="A374" i="181" s="1"/>
  <c r="A375" i="181" s="1"/>
  <c r="A376" i="181" s="1"/>
  <c r="A377" i="181" s="1"/>
  <c r="A378" i="181" s="1"/>
  <c r="A379" i="181" s="1"/>
  <c r="A380" i="181" s="1"/>
  <c r="A381" i="181" s="1"/>
  <c r="A382" i="181" s="1"/>
  <c r="A383" i="181" s="1"/>
  <c r="A384" i="181" s="1"/>
  <c r="A385" i="181" s="1"/>
  <c r="A386" i="181" s="1"/>
  <c r="A387" i="181" s="1"/>
  <c r="A388" i="181" s="1"/>
  <c r="A389" i="181" s="1"/>
  <c r="A390" i="181" s="1"/>
  <c r="A391" i="181" s="1"/>
  <c r="A392" i="181" s="1"/>
  <c r="A393" i="181" s="1"/>
  <c r="A394" i="181" s="1"/>
  <c r="A395" i="181" s="1"/>
  <c r="A396" i="181" s="1"/>
  <c r="A397" i="181" s="1"/>
  <c r="A398" i="181" s="1"/>
  <c r="A399" i="181" s="1"/>
  <c r="A400" i="181" s="1"/>
  <c r="A401" i="181" s="1"/>
  <c r="A402" i="181" s="1"/>
  <c r="A403" i="181" s="1"/>
  <c r="A404" i="181" s="1"/>
  <c r="A405" i="181" s="1"/>
  <c r="A406" i="181" s="1"/>
  <c r="A407" i="181" s="1"/>
  <c r="A408" i="181" s="1"/>
  <c r="A409" i="181" s="1"/>
  <c r="A410" i="181" s="1"/>
  <c r="A411" i="181" s="1"/>
  <c r="A412" i="181" s="1"/>
  <c r="A413" i="181" s="1"/>
  <c r="A414" i="181" s="1"/>
  <c r="A415" i="181" s="1"/>
  <c r="A416" i="181" s="1"/>
  <c r="A417" i="181" s="1"/>
  <c r="A418" i="181" s="1"/>
  <c r="A419" i="181" s="1"/>
  <c r="A420" i="181" s="1"/>
  <c r="A421" i="181" s="1"/>
  <c r="A422" i="181" s="1"/>
  <c r="A423" i="181" s="1"/>
  <c r="A424" i="181" s="1"/>
  <c r="A425" i="181" s="1"/>
  <c r="A426" i="181" s="1"/>
  <c r="A427" i="181" s="1"/>
  <c r="A428" i="181" s="1"/>
  <c r="A429" i="181" s="1"/>
  <c r="A430" i="181" s="1"/>
  <c r="A431" i="181" s="1"/>
  <c r="A432" i="181" s="1"/>
  <c r="A433" i="181" s="1"/>
  <c r="A434" i="181" s="1"/>
  <c r="A435" i="181" s="1"/>
  <c r="A436" i="181" s="1"/>
  <c r="A437" i="181" s="1"/>
  <c r="A438" i="181" s="1"/>
  <c r="A439" i="181" s="1"/>
  <c r="A440" i="181" s="1"/>
  <c r="A441" i="181" s="1"/>
  <c r="A442" i="181" s="1"/>
  <c r="A443" i="181" s="1"/>
  <c r="A444" i="181" s="1"/>
  <c r="A445" i="181" s="1"/>
  <c r="A446" i="181" s="1"/>
  <c r="A447" i="181" s="1"/>
  <c r="A448" i="181" s="1"/>
  <c r="A449" i="181" s="1"/>
  <c r="A450" i="181" s="1"/>
  <c r="A451" i="181" s="1"/>
  <c r="A452" i="181" s="1"/>
  <c r="A453" i="181" s="1"/>
  <c r="A454" i="181" s="1"/>
  <c r="A455" i="181" s="1"/>
  <c r="A456" i="181" s="1"/>
  <c r="A457" i="181" s="1"/>
  <c r="A458" i="181" s="1"/>
  <c r="A459" i="181" s="1"/>
  <c r="A460" i="181" s="1"/>
  <c r="A461" i="181" s="1"/>
  <c r="A462" i="181" s="1"/>
  <c r="A463" i="181" s="1"/>
  <c r="A464" i="181" s="1"/>
  <c r="A465" i="181" s="1"/>
  <c r="A466" i="181" s="1"/>
  <c r="A467" i="181" s="1"/>
  <c r="A468" i="181" s="1"/>
  <c r="A469" i="181" s="1"/>
  <c r="A470" i="181" s="1"/>
  <c r="A471" i="181" s="1"/>
  <c r="A472" i="181" s="1"/>
  <c r="A473" i="181" s="1"/>
  <c r="A474" i="181" s="1"/>
  <c r="A475" i="181" s="1"/>
  <c r="A476" i="181" s="1"/>
  <c r="A477" i="181" s="1"/>
  <c r="A478" i="181" s="1"/>
  <c r="A479" i="181" s="1"/>
  <c r="A480" i="181" s="1"/>
  <c r="A481" i="181" s="1"/>
  <c r="A482" i="181" s="1"/>
  <c r="A483" i="181" s="1"/>
  <c r="A484" i="181" s="1"/>
  <c r="A485" i="181" s="1"/>
  <c r="A486" i="181" s="1"/>
  <c r="A487" i="181" s="1"/>
  <c r="A488" i="181" s="1"/>
  <c r="A489" i="181" s="1"/>
  <c r="A490" i="181" s="1"/>
  <c r="A491" i="181" s="1"/>
  <c r="A492" i="181" s="1"/>
  <c r="A493" i="181" s="1"/>
  <c r="A494" i="181" s="1"/>
  <c r="A495" i="181" s="1"/>
  <c r="A496" i="181" s="1"/>
  <c r="A497" i="181" s="1"/>
  <c r="A498" i="181" s="1"/>
  <c r="A499" i="181" s="1"/>
  <c r="A500" i="181" s="1"/>
  <c r="A501" i="181" s="1"/>
  <c r="A502" i="181" s="1"/>
  <c r="A503" i="181" s="1"/>
  <c r="A504" i="181" s="1"/>
  <c r="A505" i="181" s="1"/>
  <c r="A506" i="181" s="1"/>
  <c r="A507" i="181" s="1"/>
  <c r="A508" i="181" s="1"/>
  <c r="A509" i="181" s="1"/>
  <c r="A510" i="181" s="1"/>
  <c r="A511" i="181" s="1"/>
  <c r="A512" i="181" s="1"/>
  <c r="A513" i="181" s="1"/>
  <c r="A514" i="181" s="1"/>
  <c r="A515" i="181" s="1"/>
  <c r="A516" i="181" s="1"/>
  <c r="A517" i="181" s="1"/>
  <c r="A518" i="181" s="1"/>
  <c r="A519" i="181" s="1"/>
  <c r="A520" i="181" s="1"/>
  <c r="A521" i="181" s="1"/>
  <c r="A522" i="181" s="1"/>
  <c r="A523" i="181" s="1"/>
  <c r="A524" i="181" s="1"/>
  <c r="A525" i="181" s="1"/>
  <c r="A526" i="181" s="1"/>
  <c r="A527" i="181" s="1"/>
  <c r="A528" i="181" s="1"/>
  <c r="A529" i="181" s="1"/>
  <c r="A530" i="181" s="1"/>
  <c r="A531" i="181" s="1"/>
  <c r="A532" i="181" s="1"/>
  <c r="A533" i="181" s="1"/>
  <c r="A534" i="181" s="1"/>
  <c r="A535" i="181" s="1"/>
  <c r="A536" i="181" s="1"/>
  <c r="A537" i="181" s="1"/>
  <c r="A538" i="181" s="1"/>
  <c r="A539" i="181" s="1"/>
  <c r="A540" i="181" s="1"/>
  <c r="A541" i="181" s="1"/>
  <c r="A542" i="181" s="1"/>
  <c r="A543" i="181" s="1"/>
  <c r="A544" i="181" s="1"/>
  <c r="A545" i="181" s="1"/>
  <c r="A546" i="181" s="1"/>
  <c r="A547" i="181" s="1"/>
  <c r="A548" i="181" s="1"/>
  <c r="A549" i="181" s="1"/>
  <c r="A550" i="181" s="1"/>
  <c r="A551" i="181" s="1"/>
  <c r="A552" i="181" s="1"/>
  <c r="A553" i="181" s="1"/>
  <c r="A554" i="181" s="1"/>
  <c r="A555" i="181" s="1"/>
  <c r="A556" i="181" s="1"/>
  <c r="A557" i="181" s="1"/>
  <c r="A558" i="181" s="1"/>
  <c r="A559" i="181" s="1"/>
  <c r="A560" i="181" s="1"/>
  <c r="A561" i="181" s="1"/>
  <c r="A562" i="181" s="1"/>
  <c r="A563" i="181" s="1"/>
  <c r="A564" i="181" s="1"/>
  <c r="A565" i="181" s="1"/>
  <c r="A566" i="181" s="1"/>
  <c r="A567" i="181" s="1"/>
  <c r="A568" i="181" s="1"/>
  <c r="A569" i="181" s="1"/>
  <c r="A570" i="181" s="1"/>
  <c r="A571" i="181" s="1"/>
  <c r="A572" i="181" s="1"/>
  <c r="A573" i="181" s="1"/>
  <c r="A574" i="181" s="1"/>
  <c r="A575" i="181" s="1"/>
  <c r="A576" i="181" s="1"/>
  <c r="A577" i="181" s="1"/>
  <c r="A578" i="181" s="1"/>
  <c r="A579" i="181" s="1"/>
  <c r="A580" i="181" s="1"/>
  <c r="A581" i="181" s="1"/>
  <c r="A582" i="181" s="1"/>
  <c r="A583" i="181" s="1"/>
  <c r="A584" i="181" s="1"/>
  <c r="A585" i="181" s="1"/>
  <c r="A586" i="181" s="1"/>
  <c r="A587" i="181" s="1"/>
  <c r="A588" i="181" s="1"/>
  <c r="A589" i="181" s="1"/>
  <c r="A590" i="181" s="1"/>
  <c r="A591" i="181" s="1"/>
  <c r="A592" i="181" s="1"/>
  <c r="A593" i="181" s="1"/>
  <c r="A594" i="181" s="1"/>
  <c r="A595" i="181" s="1"/>
  <c r="A596" i="181" s="1"/>
  <c r="A597" i="181" s="1"/>
  <c r="A598" i="181" s="1"/>
  <c r="A599" i="181" s="1"/>
  <c r="A600" i="181" s="1"/>
  <c r="A601" i="181" s="1"/>
  <c r="A602" i="181" s="1"/>
  <c r="A603" i="181" s="1"/>
  <c r="A604" i="181" s="1"/>
  <c r="A605" i="181" s="1"/>
  <c r="A606" i="181" s="1"/>
  <c r="A607" i="181" s="1"/>
  <c r="A608" i="181" s="1"/>
  <c r="A609" i="181" s="1"/>
  <c r="A610" i="181" s="1"/>
  <c r="A611" i="181" s="1"/>
  <c r="A612" i="181" s="1"/>
  <c r="A613" i="181" s="1"/>
  <c r="A614" i="181" s="1"/>
  <c r="A615" i="181" s="1"/>
  <c r="A616" i="181" s="1"/>
  <c r="A617" i="181" s="1"/>
  <c r="A618" i="181" s="1"/>
  <c r="A619" i="181" s="1"/>
  <c r="A620" i="181" s="1"/>
  <c r="A621" i="181" s="1"/>
  <c r="A622" i="181" s="1"/>
  <c r="A623" i="181" s="1"/>
  <c r="A624" i="181" s="1"/>
  <c r="A625" i="181" s="1"/>
  <c r="A626" i="181" s="1"/>
  <c r="A627" i="181" s="1"/>
  <c r="A628" i="181" s="1"/>
  <c r="A629" i="181" s="1"/>
  <c r="A630" i="181" s="1"/>
  <c r="A631" i="181" s="1"/>
  <c r="A632" i="181" s="1"/>
  <c r="A633" i="181" s="1"/>
  <c r="A634" i="181" s="1"/>
  <c r="A635" i="181" s="1"/>
  <c r="A636" i="181" s="1"/>
  <c r="A637" i="181" s="1"/>
  <c r="A638" i="181" s="1"/>
  <c r="A639" i="181" s="1"/>
  <c r="A640" i="181" s="1"/>
  <c r="A641" i="181" s="1"/>
  <c r="A642" i="181" s="1"/>
  <c r="A643" i="181" s="1"/>
  <c r="A644" i="181" s="1"/>
  <c r="A645" i="181" s="1"/>
  <c r="A646" i="181" s="1"/>
  <c r="A647" i="181" s="1"/>
  <c r="A648" i="181" s="1"/>
  <c r="A649" i="181" s="1"/>
  <c r="A650" i="181" s="1"/>
  <c r="A651" i="181" s="1"/>
  <c r="A652" i="181" s="1"/>
  <c r="A653" i="181" s="1"/>
  <c r="A654" i="181" s="1"/>
  <c r="A655" i="181" s="1"/>
  <c r="A656" i="181" s="1"/>
  <c r="A657" i="181" s="1"/>
  <c r="A658" i="181" s="1"/>
  <c r="A659" i="181" s="1"/>
  <c r="A660" i="181" s="1"/>
  <c r="A661" i="181" s="1"/>
  <c r="A662" i="181" s="1"/>
  <c r="A663" i="181" s="1"/>
  <c r="A664" i="181" s="1"/>
  <c r="A665" i="181" s="1"/>
  <c r="A666" i="181" s="1"/>
  <c r="A667" i="181" s="1"/>
  <c r="A668" i="181" s="1"/>
  <c r="A669" i="181" s="1"/>
  <c r="A670" i="181" s="1"/>
  <c r="A671" i="181" s="1"/>
  <c r="A672" i="181" s="1"/>
  <c r="A673" i="181" s="1"/>
  <c r="A674" i="181" s="1"/>
  <c r="A675" i="181" s="1"/>
  <c r="A676" i="181" s="1"/>
  <c r="A677" i="181" s="1"/>
  <c r="A678" i="181" s="1"/>
  <c r="A679" i="181" s="1"/>
  <c r="A680" i="181" s="1"/>
  <c r="A681" i="181" s="1"/>
  <c r="A682" i="181" s="1"/>
  <c r="A683" i="181" s="1"/>
  <c r="A684" i="181" s="1"/>
  <c r="A685" i="181" s="1"/>
  <c r="A686" i="181" s="1"/>
  <c r="A687" i="181" s="1"/>
  <c r="A688" i="181" s="1"/>
  <c r="A689" i="181" s="1"/>
  <c r="A690" i="181" s="1"/>
  <c r="A691" i="181" s="1"/>
  <c r="A692" i="181" s="1"/>
  <c r="A693" i="181" s="1"/>
  <c r="A694" i="181" s="1"/>
  <c r="A695" i="181" s="1"/>
  <c r="A696" i="181" s="1"/>
  <c r="A697" i="181" s="1"/>
  <c r="A698" i="181" s="1"/>
  <c r="A699" i="181" s="1"/>
  <c r="A700" i="181" s="1"/>
  <c r="A701" i="181" s="1"/>
  <c r="A702" i="181" s="1"/>
  <c r="A703" i="181" s="1"/>
  <c r="A704" i="181" s="1"/>
  <c r="A705" i="181" s="1"/>
  <c r="A706" i="181" s="1"/>
  <c r="A707" i="181" s="1"/>
  <c r="A708" i="181" s="1"/>
  <c r="A709" i="181" s="1"/>
  <c r="A710" i="181" s="1"/>
  <c r="A711" i="181" s="1"/>
  <c r="A712" i="181" s="1"/>
  <c r="A713" i="181" s="1"/>
  <c r="A714" i="181" s="1"/>
  <c r="A715" i="181" s="1"/>
  <c r="A716" i="181" s="1"/>
  <c r="A717" i="181" s="1"/>
  <c r="A718" i="181" s="1"/>
  <c r="A719" i="181" s="1"/>
  <c r="A720" i="181" s="1"/>
  <c r="A721" i="181" s="1"/>
  <c r="A722" i="181" s="1"/>
  <c r="A723" i="181" s="1"/>
  <c r="A724" i="181" s="1"/>
  <c r="A725" i="181" s="1"/>
  <c r="A726" i="181" s="1"/>
  <c r="A727" i="181" s="1"/>
  <c r="A728" i="181" s="1"/>
  <c r="A729" i="181" s="1"/>
  <c r="A730" i="181" s="1"/>
  <c r="A731" i="181" s="1"/>
  <c r="A732" i="181" s="1"/>
  <c r="A733" i="181" s="1"/>
  <c r="A734" i="181" s="1"/>
  <c r="A735" i="181" s="1"/>
  <c r="A736" i="181" s="1"/>
  <c r="A737" i="181" s="1"/>
  <c r="A738" i="181" s="1"/>
  <c r="A739" i="181" s="1"/>
  <c r="A740" i="181" s="1"/>
  <c r="A741" i="181" s="1"/>
  <c r="A742" i="181" s="1"/>
  <c r="A743" i="181" s="1"/>
  <c r="A744" i="181" s="1"/>
  <c r="A745" i="181" s="1"/>
  <c r="A746" i="181" s="1"/>
  <c r="A747" i="181" s="1"/>
  <c r="A748" i="181" s="1"/>
  <c r="A749" i="181" s="1"/>
  <c r="A750" i="181" s="1"/>
  <c r="A751" i="181" s="1"/>
  <c r="A752" i="181" s="1"/>
  <c r="A753" i="181" s="1"/>
  <c r="A754" i="181" s="1"/>
  <c r="A755" i="181" s="1"/>
  <c r="A756" i="181" s="1"/>
  <c r="A757" i="181" s="1"/>
  <c r="A758" i="181" s="1"/>
  <c r="A759" i="181" s="1"/>
  <c r="A760" i="181" s="1"/>
  <c r="A761" i="181" s="1"/>
  <c r="A762" i="181" s="1"/>
  <c r="A763" i="181" s="1"/>
  <c r="A764" i="181" s="1"/>
  <c r="A765" i="181" s="1"/>
  <c r="A766" i="181" s="1"/>
  <c r="A767" i="181" s="1"/>
  <c r="A768" i="181" s="1"/>
  <c r="A769" i="181" s="1"/>
  <c r="A770" i="181" s="1"/>
  <c r="A771" i="181" s="1"/>
  <c r="A772" i="181" s="1"/>
  <c r="A773" i="181" s="1"/>
  <c r="A774" i="181" s="1"/>
  <c r="A775" i="181" s="1"/>
  <c r="A776" i="181" s="1"/>
  <c r="A777" i="181" s="1"/>
  <c r="A778" i="181" s="1"/>
  <c r="A779" i="181" s="1"/>
  <c r="A780" i="181" s="1"/>
  <c r="A781" i="181" s="1"/>
  <c r="A782" i="181" s="1"/>
  <c r="A783" i="181" s="1"/>
  <c r="A784" i="181" s="1"/>
  <c r="A785" i="181" s="1"/>
  <c r="A786" i="181" s="1"/>
  <c r="A787" i="181" s="1"/>
  <c r="A788" i="181" s="1"/>
  <c r="A789" i="181" s="1"/>
  <c r="A790" i="181" s="1"/>
  <c r="A791" i="181" s="1"/>
  <c r="A792" i="181" s="1"/>
  <c r="A793" i="181" s="1"/>
  <c r="A794" i="181" s="1"/>
  <c r="A795" i="181" s="1"/>
  <c r="A796" i="181" s="1"/>
  <c r="A797" i="181" s="1"/>
  <c r="A798" i="181" s="1"/>
  <c r="A799" i="181" s="1"/>
  <c r="A800" i="181" s="1"/>
  <c r="A801" i="181" s="1"/>
  <c r="A802" i="181" s="1"/>
  <c r="A803" i="181" s="1"/>
  <c r="A804" i="181" s="1"/>
  <c r="A805" i="181" s="1"/>
  <c r="A806" i="181" s="1"/>
  <c r="A807" i="181" s="1"/>
  <c r="A808" i="181" s="1"/>
  <c r="A809" i="181" s="1"/>
  <c r="A810" i="181" s="1"/>
  <c r="A811" i="181" s="1"/>
  <c r="A812" i="181" s="1"/>
  <c r="A813" i="181" s="1"/>
  <c r="A814" i="181" s="1"/>
  <c r="A815" i="181" s="1"/>
  <c r="A816" i="181" s="1"/>
  <c r="A817" i="181" s="1"/>
  <c r="A818" i="181" s="1"/>
  <c r="A819" i="181" s="1"/>
  <c r="A820" i="181" s="1"/>
  <c r="A821" i="181" s="1"/>
  <c r="A822" i="181" s="1"/>
  <c r="A823" i="181" s="1"/>
  <c r="A824" i="181" s="1"/>
  <c r="A825" i="181" s="1"/>
  <c r="A826" i="181" s="1"/>
  <c r="A827" i="181" s="1"/>
  <c r="A828" i="181" s="1"/>
  <c r="A829" i="181" s="1"/>
  <c r="A830" i="181" s="1"/>
  <c r="A831" i="181" s="1"/>
  <c r="A832" i="181" s="1"/>
  <c r="A833" i="181" s="1"/>
  <c r="A834" i="181" s="1"/>
  <c r="A835" i="181" s="1"/>
  <c r="A836" i="181" s="1"/>
  <c r="A837" i="181" s="1"/>
  <c r="A838" i="181" s="1"/>
  <c r="A839" i="181" s="1"/>
  <c r="A840" i="181" s="1"/>
  <c r="A841" i="181" s="1"/>
  <c r="A842" i="181" s="1"/>
  <c r="A843" i="181" s="1"/>
  <c r="A844" i="181" s="1"/>
  <c r="A845" i="181" s="1"/>
  <c r="A846" i="181" s="1"/>
  <c r="A847" i="181" s="1"/>
  <c r="A848" i="181" s="1"/>
  <c r="A849" i="181" s="1"/>
  <c r="A850" i="181" s="1"/>
  <c r="A851" i="181" s="1"/>
  <c r="A852" i="181" s="1"/>
  <c r="A853" i="181" s="1"/>
  <c r="A854" i="181" s="1"/>
  <c r="A855" i="181" s="1"/>
  <c r="A856" i="181" s="1"/>
  <c r="A857" i="181" s="1"/>
  <c r="A858" i="181" s="1"/>
  <c r="A859" i="181" s="1"/>
  <c r="A860" i="181" s="1"/>
  <c r="A861" i="181" s="1"/>
  <c r="A862" i="181" s="1"/>
  <c r="A863" i="181" s="1"/>
  <c r="A864" i="181" s="1"/>
  <c r="A865" i="181" s="1"/>
  <c r="A866" i="181" s="1"/>
  <c r="A867" i="181" s="1"/>
  <c r="A868" i="181" s="1"/>
  <c r="A869" i="181" s="1"/>
  <c r="A870" i="181" s="1"/>
  <c r="A871" i="181" s="1"/>
  <c r="A872" i="181" s="1"/>
  <c r="A873" i="181" s="1"/>
  <c r="A874" i="181" s="1"/>
  <c r="A875" i="181" s="1"/>
  <c r="A876" i="181" s="1"/>
  <c r="A877" i="181" s="1"/>
  <c r="A878" i="181" s="1"/>
  <c r="A879" i="181" s="1"/>
  <c r="A880" i="181" s="1"/>
  <c r="A881" i="181" s="1"/>
  <c r="A882" i="181" s="1"/>
  <c r="A883" i="181" s="1"/>
  <c r="A884" i="181" s="1"/>
  <c r="A885" i="181" s="1"/>
  <c r="A886" i="181" s="1"/>
  <c r="A887" i="181" s="1"/>
  <c r="A888" i="181" s="1"/>
  <c r="A889" i="181" s="1"/>
  <c r="A890" i="181" s="1"/>
  <c r="A891" i="181" s="1"/>
  <c r="A892" i="181" s="1"/>
  <c r="A893" i="181" s="1"/>
  <c r="A894" i="181" s="1"/>
  <c r="A895" i="181" s="1"/>
  <c r="A896" i="181" s="1"/>
  <c r="A897" i="181" s="1"/>
  <c r="A898" i="181" s="1"/>
  <c r="A899" i="181" s="1"/>
  <c r="A900" i="181" s="1"/>
  <c r="A901" i="181" s="1"/>
  <c r="A902" i="181" s="1"/>
  <c r="A903" i="181" s="1"/>
  <c r="A904" i="181" s="1"/>
  <c r="A905" i="181" s="1"/>
  <c r="A906" i="181" s="1"/>
  <c r="A907" i="181" s="1"/>
  <c r="A908" i="181" s="1"/>
  <c r="A909" i="181" s="1"/>
  <c r="A910" i="181" s="1"/>
  <c r="A911" i="181" s="1"/>
  <c r="A912" i="181" s="1"/>
  <c r="A913" i="181" s="1"/>
  <c r="A914" i="181" s="1"/>
  <c r="A915" i="181" s="1"/>
  <c r="A916" i="181" s="1"/>
  <c r="A917" i="181" s="1"/>
  <c r="A918" i="181" s="1"/>
  <c r="A919" i="181" s="1"/>
  <c r="A920" i="181" s="1"/>
  <c r="A921" i="181" s="1"/>
  <c r="A922" i="181" s="1"/>
  <c r="A923" i="181" s="1"/>
  <c r="A924" i="181" s="1"/>
  <c r="A925" i="181" s="1"/>
  <c r="A926" i="181" s="1"/>
  <c r="A927" i="181" s="1"/>
  <c r="A928" i="181" s="1"/>
  <c r="A929" i="181" s="1"/>
  <c r="A930" i="181" s="1"/>
  <c r="A931" i="181" s="1"/>
  <c r="A932" i="181" s="1"/>
  <c r="A933" i="181" s="1"/>
  <c r="A934" i="181" s="1"/>
  <c r="A935" i="181" s="1"/>
  <c r="A936" i="181" s="1"/>
  <c r="A937" i="181" s="1"/>
  <c r="A938" i="181" s="1"/>
  <c r="A939" i="181" s="1"/>
  <c r="A940" i="181" s="1"/>
  <c r="A941" i="181" s="1"/>
  <c r="A942" i="181" s="1"/>
  <c r="A943" i="181" s="1"/>
  <c r="A944" i="181" s="1"/>
  <c r="A945" i="181" s="1"/>
  <c r="A946" i="181" s="1"/>
  <c r="A947" i="181" s="1"/>
  <c r="A948" i="181" s="1"/>
  <c r="A949" i="181" s="1"/>
  <c r="A950" i="181" s="1"/>
  <c r="A951" i="181" s="1"/>
  <c r="A952" i="181" s="1"/>
  <c r="A953" i="181" s="1"/>
  <c r="A954" i="181" s="1"/>
  <c r="A955" i="181" s="1"/>
  <c r="A956" i="181" s="1"/>
  <c r="A957" i="181" s="1"/>
  <c r="A958" i="181" s="1"/>
  <c r="A959" i="181" s="1"/>
  <c r="A960" i="181" s="1"/>
  <c r="A961" i="181" s="1"/>
  <c r="A962" i="181" s="1"/>
  <c r="A963" i="181" s="1"/>
  <c r="A964" i="181" s="1"/>
  <c r="A965" i="181" s="1"/>
  <c r="A966" i="181" s="1"/>
  <c r="A967" i="181" s="1"/>
  <c r="A968" i="181" s="1"/>
  <c r="A969" i="181" s="1"/>
  <c r="A970" i="181" s="1"/>
  <c r="A971" i="181" s="1"/>
  <c r="A972" i="181" s="1"/>
  <c r="A973" i="181" s="1"/>
  <c r="A974" i="181" s="1"/>
  <c r="A975" i="181" s="1"/>
  <c r="A976" i="181" s="1"/>
  <c r="A977" i="181" s="1"/>
  <c r="A978" i="181" s="1"/>
  <c r="A979" i="181" s="1"/>
  <c r="A980" i="181" s="1"/>
  <c r="A981" i="181" s="1"/>
  <c r="A982" i="181" s="1"/>
  <c r="A983" i="181" s="1"/>
  <c r="A984" i="181" s="1"/>
  <c r="A985" i="181" s="1"/>
  <c r="A986" i="181" s="1"/>
  <c r="A987" i="181" s="1"/>
  <c r="A988" i="181" s="1"/>
  <c r="A989" i="181" s="1"/>
  <c r="A990" i="181" s="1"/>
  <c r="A991" i="181" s="1"/>
  <c r="A992" i="181" s="1"/>
  <c r="A993" i="181" s="1"/>
  <c r="A994" i="181" s="1"/>
  <c r="A995" i="181" s="1"/>
  <c r="A996" i="181" s="1"/>
  <c r="A997" i="181" s="1"/>
  <c r="A998" i="181" s="1"/>
  <c r="A999" i="181" s="1"/>
  <c r="A1000" i="181" s="1"/>
  <c r="A1001" i="181" s="1"/>
  <c r="A1002" i="181" s="1"/>
  <c r="A1003" i="181" s="1"/>
  <c r="A1004" i="181" s="1"/>
  <c r="A1005" i="181" s="1"/>
  <c r="A1006" i="181" s="1"/>
  <c r="A1007" i="181" s="1"/>
  <c r="A1008" i="181" s="1"/>
  <c r="A1009" i="181" s="1"/>
  <c r="A1010" i="181" s="1"/>
  <c r="A1011" i="181" s="1"/>
  <c r="A1012" i="181" s="1"/>
  <c r="A1013" i="181" s="1"/>
  <c r="A1014" i="181" s="1"/>
  <c r="A1015" i="181" s="1"/>
  <c r="A1016" i="181" s="1"/>
  <c r="A1017" i="181" s="1"/>
  <c r="A1018" i="181" s="1"/>
  <c r="A1019" i="181" s="1"/>
  <c r="A1020" i="181" s="1"/>
  <c r="A1021" i="181" s="1"/>
  <c r="A1022" i="181" s="1"/>
  <c r="A1023" i="181" s="1"/>
  <c r="A1024" i="181" s="1"/>
  <c r="A1025" i="181" s="1"/>
  <c r="A1026" i="181" s="1"/>
  <c r="A1027" i="181" s="1"/>
  <c r="A1028" i="181" s="1"/>
  <c r="A1029" i="181" s="1"/>
  <c r="A1030" i="181" s="1"/>
  <c r="A1031" i="181" s="1"/>
  <c r="A1032" i="181" s="1"/>
  <c r="A1033" i="181" s="1"/>
  <c r="A1034" i="181" s="1"/>
  <c r="A1035" i="181" s="1"/>
  <c r="A1036" i="181" s="1"/>
  <c r="A1037" i="181" s="1"/>
  <c r="A1038" i="181" s="1"/>
  <c r="A1039" i="181" s="1"/>
  <c r="A1040" i="181" s="1"/>
  <c r="A1041" i="181" s="1"/>
  <c r="A1042" i="181" s="1"/>
  <c r="A1043" i="181" s="1"/>
  <c r="A1044" i="181" s="1"/>
  <c r="A1045" i="181" s="1"/>
  <c r="A1046" i="181" s="1"/>
  <c r="A1047" i="181" s="1"/>
  <c r="A1048" i="181" s="1"/>
  <c r="A1049" i="181" s="1"/>
  <c r="A1050" i="181" s="1"/>
  <c r="A1051" i="181" s="1"/>
  <c r="A1052" i="181" s="1"/>
  <c r="A1053" i="181" s="1"/>
  <c r="A1054" i="181" s="1"/>
  <c r="A1055" i="181" s="1"/>
  <c r="A1056" i="181" s="1"/>
  <c r="A1057" i="181" s="1"/>
  <c r="A1058" i="181" s="1"/>
  <c r="A1059" i="181" s="1"/>
  <c r="A1060" i="181" s="1"/>
  <c r="A1061" i="181" s="1"/>
  <c r="A1062" i="181" s="1"/>
  <c r="A1063" i="181" s="1"/>
  <c r="A1064" i="181" s="1"/>
  <c r="A1065" i="181" s="1"/>
  <c r="A1066" i="181" s="1"/>
  <c r="A1067" i="181" s="1"/>
  <c r="A1068" i="181" s="1"/>
  <c r="A1069" i="181" s="1"/>
  <c r="A1070" i="181" s="1"/>
  <c r="A1071" i="181" s="1"/>
  <c r="A1072" i="181" s="1"/>
  <c r="A1073" i="181" s="1"/>
  <c r="F1120" i="181"/>
  <c r="F1119" i="181"/>
  <c r="F1118" i="181"/>
  <c r="F1117" i="181"/>
  <c r="F1116" i="181"/>
  <c r="F1115" i="181"/>
  <c r="F1114" i="181"/>
  <c r="F1113" i="181"/>
  <c r="F1112" i="181"/>
  <c r="F1111" i="181"/>
  <c r="F1110" i="181"/>
  <c r="F1109" i="181"/>
  <c r="F1108" i="181"/>
  <c r="F1107" i="181"/>
  <c r="F1106" i="181"/>
  <c r="F1105" i="181"/>
  <c r="F1104" i="181"/>
  <c r="F1103" i="181"/>
  <c r="F1102" i="181"/>
  <c r="F1101" i="181"/>
  <c r="F1100" i="181"/>
  <c r="F1089" i="181"/>
  <c r="F1088" i="181"/>
  <c r="F1087" i="181"/>
  <c r="F1086" i="181"/>
  <c r="F1085" i="181"/>
  <c r="F1084" i="181"/>
  <c r="F1083" i="181"/>
  <c r="F1082" i="181"/>
  <c r="F1081" i="181"/>
  <c r="F1080" i="181"/>
  <c r="F1074" i="181"/>
  <c r="F1073" i="181"/>
  <c r="F1072" i="181"/>
  <c r="F1071" i="181"/>
  <c r="F1070" i="181"/>
  <c r="F1069" i="181"/>
  <c r="F1068" i="181"/>
  <c r="F1067" i="181"/>
  <c r="F1066" i="181"/>
  <c r="F1065" i="181"/>
  <c r="F1049" i="181"/>
  <c r="F1048" i="181"/>
  <c r="F1047" i="181"/>
  <c r="F1029" i="181"/>
  <c r="F1028" i="181"/>
  <c r="F1027" i="181"/>
  <c r="F1026" i="181"/>
  <c r="F1025" i="181"/>
  <c r="F1024" i="181"/>
  <c r="F1023" i="181"/>
  <c r="F1022" i="181"/>
  <c r="F1021" i="181"/>
  <c r="F1020" i="181"/>
  <c r="F1019" i="181"/>
  <c r="F1018" i="181"/>
  <c r="F1017" i="181"/>
  <c r="F1016" i="181"/>
  <c r="F1015" i="181"/>
  <c r="F1014" i="181"/>
  <c r="F1013" i="181"/>
  <c r="F1012" i="181"/>
  <c r="F1011" i="181"/>
  <c r="F1010" i="181"/>
  <c r="F1009" i="181"/>
  <c r="F1008" i="181"/>
  <c r="F1007" i="181"/>
  <c r="F1006" i="181"/>
  <c r="F1005" i="181"/>
  <c r="F1004" i="181"/>
  <c r="F1003" i="181"/>
  <c r="F1002" i="181"/>
  <c r="F1001" i="181"/>
  <c r="F1000" i="181"/>
  <c r="F999" i="181"/>
  <c r="F998" i="181"/>
  <c r="F997" i="181"/>
  <c r="F996" i="181"/>
  <c r="F995" i="181"/>
  <c r="F994" i="181"/>
  <c r="F993" i="181"/>
  <c r="F992" i="181"/>
  <c r="F991" i="181"/>
  <c r="F990" i="181"/>
  <c r="F989" i="181"/>
  <c r="F988" i="181"/>
  <c r="F987" i="181"/>
  <c r="F986" i="181"/>
  <c r="F985" i="181"/>
  <c r="F984" i="181"/>
  <c r="F983" i="181"/>
  <c r="F982" i="181"/>
  <c r="F981" i="181"/>
  <c r="F980" i="181"/>
  <c r="F979" i="181"/>
  <c r="F978" i="181"/>
  <c r="F977" i="181"/>
  <c r="F976" i="181"/>
  <c r="F975" i="181"/>
  <c r="F974" i="181"/>
  <c r="F973" i="181"/>
  <c r="F972" i="181"/>
  <c r="F971" i="181"/>
  <c r="F970" i="181"/>
  <c r="F969" i="181"/>
  <c r="F968" i="181"/>
  <c r="F967" i="181"/>
  <c r="F966" i="181"/>
  <c r="F965" i="181"/>
  <c r="F964" i="181"/>
  <c r="F963" i="181"/>
  <c r="F962" i="181"/>
  <c r="F961" i="181"/>
  <c r="F960" i="181"/>
  <c r="F959" i="181"/>
  <c r="F958" i="181"/>
  <c r="F957" i="181"/>
  <c r="F956" i="181"/>
  <c r="F955" i="181"/>
  <c r="F954" i="181"/>
  <c r="F953" i="181"/>
  <c r="F952" i="181"/>
  <c r="F951" i="181"/>
  <c r="F950" i="181"/>
  <c r="F949" i="181"/>
  <c r="F948" i="181"/>
  <c r="F947" i="181"/>
  <c r="F946" i="181"/>
  <c r="F945" i="181"/>
  <c r="F944" i="181"/>
  <c r="F943" i="181"/>
  <c r="F942" i="181"/>
  <c r="F941" i="181"/>
  <c r="F940" i="181"/>
  <c r="F939" i="181"/>
  <c r="F938" i="181"/>
  <c r="F937" i="181"/>
  <c r="F936" i="181"/>
  <c r="F935" i="181"/>
  <c r="F934" i="181"/>
  <c r="F933" i="181"/>
  <c r="F932" i="181"/>
  <c r="F931" i="181"/>
  <c r="F930" i="181"/>
  <c r="F929" i="181"/>
  <c r="F928" i="181"/>
  <c r="F927" i="181"/>
  <c r="F926" i="181"/>
  <c r="F925" i="181"/>
  <c r="F924" i="181"/>
  <c r="F923" i="181"/>
  <c r="F922" i="181"/>
  <c r="F921" i="181"/>
  <c r="F920" i="181"/>
  <c r="F919" i="181"/>
  <c r="F918" i="181"/>
  <c r="F917" i="181"/>
  <c r="F916" i="181"/>
  <c r="F915" i="181"/>
  <c r="F914" i="181"/>
  <c r="F913" i="181"/>
  <c r="F912" i="181"/>
  <c r="F911" i="181"/>
  <c r="F910" i="181"/>
  <c r="F909" i="181"/>
  <c r="F908" i="181"/>
  <c r="F907" i="181"/>
  <c r="F906" i="181"/>
  <c r="F905" i="181"/>
  <c r="F904" i="181"/>
  <c r="F903" i="181"/>
  <c r="F902" i="181"/>
  <c r="F901" i="181"/>
  <c r="F900" i="181"/>
  <c r="F899" i="181"/>
  <c r="F898" i="181"/>
  <c r="F897" i="181"/>
  <c r="F896" i="181"/>
  <c r="F895" i="181"/>
  <c r="F894" i="181"/>
  <c r="F893" i="181"/>
  <c r="F892" i="181"/>
  <c r="F891" i="181"/>
  <c r="F890" i="181"/>
  <c r="F889" i="181"/>
  <c r="F888" i="181"/>
  <c r="F887" i="181"/>
  <c r="F886" i="181"/>
  <c r="F885" i="181"/>
  <c r="F884" i="181"/>
  <c r="F883" i="181"/>
  <c r="F882" i="181"/>
  <c r="F881" i="181"/>
  <c r="F880" i="181"/>
  <c r="F879" i="181"/>
  <c r="F878" i="181"/>
  <c r="F877" i="181"/>
  <c r="F876" i="181"/>
  <c r="F875" i="181"/>
  <c r="F874" i="181"/>
  <c r="F873" i="181"/>
  <c r="F872" i="181"/>
  <c r="F871" i="181"/>
  <c r="F870" i="181"/>
  <c r="F869" i="181"/>
  <c r="F868" i="181"/>
  <c r="F867" i="181"/>
  <c r="F866" i="181"/>
  <c r="F865" i="181"/>
  <c r="F864" i="181"/>
  <c r="F863" i="181"/>
  <c r="F862" i="181"/>
  <c r="F861" i="181"/>
  <c r="F860" i="181"/>
  <c r="F859" i="181"/>
  <c r="F858" i="181"/>
  <c r="F857" i="181"/>
  <c r="F856" i="181"/>
  <c r="F855" i="181"/>
  <c r="F854" i="181"/>
  <c r="F853" i="181"/>
  <c r="F852" i="181"/>
  <c r="F851" i="181"/>
  <c r="F850" i="181"/>
  <c r="F849" i="181"/>
  <c r="F848" i="181"/>
  <c r="F847" i="181"/>
  <c r="F846" i="181"/>
  <c r="F845" i="181"/>
  <c r="F844" i="181"/>
  <c r="F843" i="181"/>
  <c r="F842" i="181"/>
  <c r="F841" i="181"/>
  <c r="F840" i="181"/>
  <c r="F839" i="181"/>
  <c r="F838" i="181"/>
  <c r="F837" i="181"/>
  <c r="F809" i="181"/>
  <c r="F808" i="181"/>
  <c r="F807" i="181"/>
  <c r="F806" i="181"/>
  <c r="F805" i="181"/>
  <c r="F804" i="181"/>
  <c r="F803" i="181"/>
  <c r="F802" i="181"/>
  <c r="F801" i="181"/>
  <c r="F800" i="181"/>
  <c r="F799" i="181"/>
  <c r="F798" i="181"/>
  <c r="F797" i="181"/>
  <c r="F796" i="181"/>
  <c r="F795" i="181"/>
  <c r="F794" i="181"/>
  <c r="F793" i="181"/>
  <c r="F792" i="181"/>
  <c r="F763" i="181"/>
  <c r="F762" i="181"/>
  <c r="F761" i="181"/>
  <c r="F760" i="181"/>
  <c r="F759" i="181"/>
  <c r="F758" i="181"/>
  <c r="F757" i="181"/>
  <c r="F756" i="181"/>
  <c r="F734" i="181"/>
  <c r="F733" i="181"/>
  <c r="F732" i="181"/>
  <c r="F731" i="181"/>
  <c r="F730" i="181"/>
  <c r="F729" i="181"/>
  <c r="F728" i="181"/>
  <c r="F727" i="181"/>
  <c r="F726" i="181"/>
  <c r="F725" i="181"/>
  <c r="F724" i="181"/>
  <c r="F723" i="181"/>
  <c r="F722" i="181"/>
  <c r="F721" i="181"/>
  <c r="F720" i="181"/>
  <c r="F719" i="181"/>
  <c r="F718" i="181"/>
  <c r="F717" i="181"/>
  <c r="F716" i="181"/>
  <c r="F659" i="181"/>
  <c r="F658" i="181"/>
  <c r="F657" i="181"/>
  <c r="F656" i="181"/>
  <c r="F655" i="181"/>
  <c r="F654" i="181"/>
  <c r="F653" i="181"/>
  <c r="F652" i="181"/>
  <c r="F651" i="181"/>
  <c r="F650" i="181"/>
  <c r="F649" i="181"/>
  <c r="F648" i="181"/>
  <c r="F647" i="181"/>
  <c r="F646" i="181"/>
  <c r="F645" i="181"/>
  <c r="F644" i="181"/>
  <c r="F643" i="181"/>
  <c r="F642" i="181"/>
  <c r="F641" i="181"/>
  <c r="F640" i="181"/>
  <c r="F639" i="181"/>
  <c r="F638" i="181"/>
  <c r="F637" i="181"/>
  <c r="F636" i="181"/>
  <c r="F635" i="181"/>
  <c r="F634" i="181"/>
  <c r="F633" i="181"/>
  <c r="F632" i="181"/>
  <c r="F631" i="181"/>
  <c r="F630" i="181"/>
  <c r="F629" i="181"/>
  <c r="F628" i="181"/>
  <c r="F627" i="181"/>
  <c r="F626" i="181"/>
  <c r="F625" i="181"/>
  <c r="F624" i="181"/>
  <c r="F623" i="181"/>
  <c r="F622" i="181"/>
  <c r="F621" i="181"/>
  <c r="F620" i="181"/>
  <c r="F619" i="181"/>
  <c r="F618" i="181"/>
  <c r="F617" i="181"/>
  <c r="F616" i="181"/>
  <c r="F615" i="181"/>
  <c r="F614" i="181"/>
  <c r="F613" i="181"/>
  <c r="F612" i="181"/>
  <c r="F611" i="181"/>
  <c r="F610" i="181"/>
  <c r="F609" i="181"/>
  <c r="F608" i="181"/>
  <c r="F607" i="181"/>
  <c r="F606" i="181"/>
  <c r="F605" i="181"/>
  <c r="F604" i="181"/>
  <c r="F603" i="181"/>
  <c r="F602" i="181"/>
  <c r="F601" i="181"/>
  <c r="F600" i="181"/>
  <c r="F599" i="181"/>
  <c r="F598" i="181"/>
  <c r="F597" i="181"/>
  <c r="F596" i="181"/>
  <c r="F595" i="181"/>
  <c r="F594" i="181"/>
  <c r="F593" i="181"/>
  <c r="F592" i="181"/>
  <c r="F591" i="181"/>
  <c r="F590" i="181"/>
  <c r="F589" i="181"/>
  <c r="F538" i="181"/>
  <c r="F537" i="181"/>
  <c r="F536" i="181"/>
  <c r="F535" i="181"/>
  <c r="F534" i="181"/>
  <c r="F533" i="181"/>
  <c r="F532" i="181"/>
  <c r="F531" i="181"/>
  <c r="F530" i="181"/>
  <c r="F529" i="181"/>
  <c r="F528" i="181"/>
  <c r="F527" i="181"/>
  <c r="F526" i="181"/>
  <c r="F525" i="181"/>
  <c r="F524" i="181"/>
  <c r="F523" i="181"/>
  <c r="F522" i="181"/>
  <c r="F521" i="181"/>
  <c r="F520" i="181"/>
  <c r="F519" i="181"/>
  <c r="F518" i="181"/>
  <c r="F517" i="181"/>
  <c r="F516" i="181"/>
  <c r="F515" i="181"/>
  <c r="F514" i="181"/>
  <c r="F513" i="181"/>
  <c r="F512" i="181"/>
  <c r="F511" i="181"/>
  <c r="F510" i="181"/>
  <c r="F509" i="181"/>
  <c r="F508" i="181"/>
  <c r="F507" i="181"/>
  <c r="F506" i="181"/>
  <c r="F505" i="181"/>
  <c r="F504" i="181"/>
  <c r="F503" i="181"/>
  <c r="F502" i="181"/>
  <c r="F501" i="181"/>
  <c r="F500" i="181"/>
  <c r="F499" i="181"/>
  <c r="F498" i="181"/>
  <c r="F497" i="181"/>
  <c r="F496" i="181"/>
  <c r="F495" i="181"/>
  <c r="F494" i="181"/>
  <c r="F493" i="181"/>
  <c r="F492" i="181"/>
  <c r="F491" i="181"/>
  <c r="F490" i="181"/>
  <c r="F489" i="181"/>
  <c r="F488" i="181"/>
  <c r="F487" i="181"/>
  <c r="F486" i="181"/>
  <c r="F485" i="181"/>
  <c r="F484" i="181"/>
  <c r="F483" i="181"/>
  <c r="F482" i="181"/>
  <c r="F481" i="181"/>
  <c r="F480" i="181"/>
  <c r="F479" i="181"/>
  <c r="F478" i="181"/>
  <c r="F477" i="181"/>
  <c r="F476" i="181"/>
  <c r="F475" i="181"/>
  <c r="F474" i="181"/>
  <c r="F473" i="181"/>
  <c r="F472" i="181"/>
  <c r="F471" i="181"/>
  <c r="F470" i="181"/>
  <c r="F469" i="181"/>
  <c r="F468" i="181"/>
  <c r="F467" i="181"/>
  <c r="F466" i="181"/>
  <c r="F465" i="181"/>
  <c r="F464" i="181"/>
  <c r="F463" i="181"/>
  <c r="F462" i="181"/>
  <c r="F461" i="181"/>
  <c r="F460" i="181"/>
  <c r="F459" i="181"/>
  <c r="F458" i="181"/>
  <c r="F457" i="181"/>
  <c r="F456" i="181"/>
  <c r="F455" i="181"/>
  <c r="F454" i="181"/>
  <c r="F453" i="181"/>
  <c r="F452" i="181"/>
  <c r="F451" i="181"/>
  <c r="F450" i="181"/>
  <c r="F449" i="181"/>
  <c r="F448" i="181"/>
  <c r="F447" i="181"/>
  <c r="F446" i="181"/>
  <c r="F445" i="181"/>
  <c r="F444" i="181"/>
  <c r="F443" i="181"/>
  <c r="F442" i="181"/>
  <c r="F441" i="181"/>
  <c r="F440" i="181"/>
  <c r="F439" i="181"/>
  <c r="F438" i="181"/>
  <c r="F437" i="181"/>
  <c r="F436" i="181"/>
  <c r="F435" i="181"/>
  <c r="F434" i="181"/>
  <c r="F433" i="181"/>
  <c r="F432" i="181"/>
  <c r="F431" i="181"/>
  <c r="F430" i="181"/>
  <c r="F429" i="181"/>
  <c r="F428" i="181"/>
  <c r="F427" i="181"/>
  <c r="F426" i="181"/>
  <c r="F425" i="181"/>
  <c r="F424" i="181"/>
  <c r="F423" i="181"/>
  <c r="F422" i="181"/>
  <c r="F421" i="181"/>
  <c r="F420" i="181"/>
  <c r="F419" i="181"/>
  <c r="F418" i="181"/>
  <c r="F417" i="181"/>
  <c r="F416" i="181"/>
  <c r="F415" i="181"/>
  <c r="F414" i="181"/>
  <c r="F413" i="181"/>
  <c r="F412" i="181"/>
  <c r="F411" i="181"/>
  <c r="F410" i="181"/>
  <c r="F409" i="181"/>
  <c r="F408" i="181"/>
  <c r="F407" i="181"/>
  <c r="F406" i="181"/>
  <c r="F405" i="181"/>
  <c r="F404" i="181"/>
  <c r="F403" i="181"/>
  <c r="F402" i="181"/>
  <c r="F401" i="181"/>
  <c r="F400" i="181"/>
  <c r="F399" i="181"/>
  <c r="F398" i="181"/>
  <c r="F397" i="181"/>
  <c r="F396" i="181"/>
  <c r="F395" i="181"/>
  <c r="F394" i="181"/>
  <c r="F393" i="181"/>
  <c r="F392" i="181"/>
  <c r="F391" i="181"/>
  <c r="F390" i="181"/>
  <c r="F389" i="181"/>
  <c r="F388" i="181"/>
  <c r="F387" i="181"/>
  <c r="F386" i="181"/>
  <c r="F385" i="181"/>
  <c r="F384" i="181"/>
  <c r="F383" i="181"/>
  <c r="F382" i="181"/>
  <c r="F381" i="181"/>
  <c r="F380" i="181"/>
  <c r="F379" i="181"/>
  <c r="F378" i="181"/>
  <c r="F377" i="181"/>
  <c r="F376" i="181"/>
  <c r="F375" i="181"/>
  <c r="F374" i="181"/>
  <c r="F373" i="181"/>
  <c r="F372" i="181"/>
  <c r="F371" i="181"/>
  <c r="F370" i="181"/>
  <c r="F369" i="181"/>
  <c r="F368" i="181"/>
  <c r="F367" i="181"/>
  <c r="F366" i="181"/>
  <c r="F365" i="181"/>
  <c r="F364" i="181"/>
  <c r="F363" i="181"/>
  <c r="F362" i="181"/>
  <c r="F361" i="181"/>
  <c r="F360" i="181"/>
  <c r="F359" i="181"/>
  <c r="F358" i="181"/>
  <c r="F357" i="181"/>
  <c r="F356" i="181"/>
  <c r="F355" i="181"/>
  <c r="F354" i="181"/>
  <c r="F353" i="181"/>
  <c r="F352" i="181"/>
  <c r="F351" i="181"/>
  <c r="F350" i="181"/>
  <c r="F349" i="181"/>
  <c r="F348" i="181"/>
  <c r="F347" i="181"/>
  <c r="F346" i="181"/>
  <c r="F345" i="181"/>
  <c r="F344" i="181"/>
  <c r="F343" i="181"/>
  <c r="F342" i="181"/>
  <c r="F341" i="181"/>
  <c r="F340" i="181"/>
  <c r="F339" i="181"/>
  <c r="F338" i="181"/>
  <c r="F337" i="181"/>
  <c r="F336" i="181"/>
  <c r="F335" i="181"/>
  <c r="F334" i="181"/>
  <c r="F333" i="181"/>
  <c r="F332" i="181"/>
  <c r="F331" i="181"/>
  <c r="F330" i="181"/>
  <c r="F329" i="181"/>
  <c r="F328" i="181"/>
  <c r="F327" i="181"/>
  <c r="F326" i="181"/>
  <c r="F325" i="181"/>
  <c r="F324" i="181"/>
  <c r="F323" i="181"/>
  <c r="F322" i="181"/>
  <c r="F321" i="181"/>
  <c r="F320" i="181"/>
  <c r="F319" i="181"/>
  <c r="F318" i="181"/>
  <c r="F317" i="181"/>
  <c r="F316" i="181"/>
  <c r="F315" i="181"/>
  <c r="F314" i="181"/>
  <c r="F313" i="181"/>
  <c r="F312" i="181"/>
  <c r="F311" i="181"/>
  <c r="F310" i="181"/>
  <c r="F309" i="181"/>
  <c r="F308" i="181"/>
  <c r="F307" i="181"/>
  <c r="F306" i="181"/>
  <c r="F305" i="181"/>
  <c r="F304" i="181"/>
  <c r="F303" i="181"/>
  <c r="F302" i="181"/>
  <c r="F301" i="181"/>
  <c r="F300" i="181"/>
  <c r="F299" i="181"/>
  <c r="F298" i="181"/>
  <c r="F297" i="181"/>
  <c r="F296" i="181"/>
  <c r="F295" i="181"/>
  <c r="F294" i="181"/>
  <c r="F293" i="181"/>
  <c r="F292" i="181"/>
  <c r="F291" i="181"/>
  <c r="F290" i="181"/>
  <c r="F289" i="181"/>
  <c r="F288" i="181"/>
  <c r="F287" i="181"/>
  <c r="F286" i="181"/>
  <c r="F285" i="181"/>
  <c r="F284" i="181"/>
  <c r="F283" i="181"/>
  <c r="F282" i="181"/>
  <c r="F281" i="181"/>
  <c r="F280" i="181"/>
  <c r="F279" i="181"/>
  <c r="F278" i="181"/>
  <c r="F277" i="181"/>
  <c r="F276" i="181"/>
  <c r="F275" i="181"/>
  <c r="F274" i="181"/>
  <c r="F273" i="181"/>
  <c r="F272" i="181"/>
  <c r="F271" i="181"/>
  <c r="F270" i="181"/>
  <c r="F269" i="181"/>
  <c r="F268" i="181"/>
  <c r="F267" i="181"/>
  <c r="F266" i="181"/>
  <c r="F265" i="181"/>
  <c r="F264" i="181"/>
  <c r="F263" i="181"/>
  <c r="F262" i="181"/>
  <c r="F261" i="181"/>
  <c r="F260" i="181"/>
  <c r="F259" i="181"/>
  <c r="F258" i="181"/>
  <c r="F257" i="181"/>
  <c r="F256" i="181"/>
  <c r="F255" i="181"/>
  <c r="F254" i="181"/>
  <c r="F213" i="181"/>
  <c r="F212" i="181"/>
  <c r="F211" i="181"/>
  <c r="F210" i="181"/>
  <c r="F209" i="181"/>
  <c r="F208" i="181"/>
  <c r="F207" i="181"/>
  <c r="F206" i="181"/>
  <c r="F205" i="181"/>
  <c r="F204" i="181"/>
  <c r="F203" i="181"/>
  <c r="F202" i="181"/>
  <c r="F201" i="181"/>
  <c r="F200" i="181"/>
  <c r="F199" i="181"/>
  <c r="F198" i="181"/>
  <c r="F197" i="181"/>
  <c r="F196" i="181"/>
  <c r="F195" i="181"/>
  <c r="F194" i="181"/>
  <c r="F193" i="181"/>
  <c r="F192" i="181"/>
  <c r="F191" i="181"/>
  <c r="F190" i="181"/>
  <c r="F189" i="181"/>
  <c r="F188" i="181"/>
  <c r="F187" i="181"/>
  <c r="F186" i="181"/>
  <c r="F185" i="181"/>
  <c r="F184" i="181"/>
  <c r="F183" i="181"/>
  <c r="F182" i="181"/>
  <c r="F181" i="181"/>
  <c r="F180" i="181"/>
  <c r="F179" i="181"/>
  <c r="F178" i="181"/>
  <c r="F177" i="181"/>
  <c r="F176" i="181"/>
  <c r="F175" i="181"/>
  <c r="F174" i="181"/>
  <c r="F173" i="181"/>
  <c r="F172" i="181"/>
  <c r="F171" i="181"/>
  <c r="F170" i="181"/>
  <c r="F169" i="181"/>
  <c r="F168" i="181"/>
  <c r="F167" i="181"/>
  <c r="F166" i="181"/>
  <c r="F165" i="181"/>
  <c r="F164" i="181"/>
  <c r="F163" i="181"/>
  <c r="F162" i="181"/>
  <c r="F161" i="181"/>
  <c r="F160" i="181"/>
  <c r="F159" i="181"/>
  <c r="F158" i="181"/>
  <c r="F157" i="181"/>
  <c r="F156" i="181"/>
  <c r="F155" i="181"/>
  <c r="F154" i="181"/>
  <c r="F153" i="181"/>
  <c r="F152" i="181"/>
  <c r="F151" i="181"/>
  <c r="F150" i="181"/>
  <c r="F149" i="181"/>
  <c r="F148" i="181"/>
  <c r="F147" i="181"/>
  <c r="F146" i="181"/>
  <c r="F145" i="181"/>
  <c r="F144" i="181"/>
  <c r="F143" i="181"/>
  <c r="F142" i="181"/>
  <c r="F141" i="181"/>
  <c r="F140" i="181"/>
  <c r="F139" i="181"/>
  <c r="F138" i="181"/>
  <c r="F137" i="181"/>
  <c r="F136" i="181"/>
  <c r="F135" i="181"/>
  <c r="F134" i="181"/>
  <c r="F133" i="181"/>
  <c r="F132" i="181"/>
  <c r="F131" i="181"/>
  <c r="F130" i="181"/>
  <c r="F129" i="181"/>
  <c r="F128" i="181"/>
  <c r="F127" i="181"/>
  <c r="F126" i="181"/>
  <c r="F125" i="181"/>
  <c r="F124" i="181"/>
  <c r="F123" i="181"/>
  <c r="F122" i="181"/>
  <c r="F121" i="181"/>
  <c r="F120" i="181"/>
  <c r="F119" i="181"/>
  <c r="F118" i="181"/>
  <c r="F117" i="181"/>
  <c r="F116" i="181"/>
  <c r="F115" i="181"/>
  <c r="F114" i="181"/>
  <c r="F113" i="181"/>
  <c r="F112" i="181"/>
  <c r="F111" i="181"/>
  <c r="F110" i="181"/>
  <c r="F109" i="181"/>
  <c r="F108" i="181"/>
  <c r="F107" i="181"/>
  <c r="F106" i="181"/>
  <c r="F105" i="181"/>
  <c r="F104" i="181"/>
  <c r="F103" i="181"/>
  <c r="F102" i="181"/>
  <c r="F101" i="181"/>
  <c r="F100" i="181"/>
  <c r="F99" i="181"/>
  <c r="F98" i="181"/>
  <c r="F97" i="181"/>
  <c r="F96" i="181"/>
  <c r="F95" i="181"/>
  <c r="F94" i="181"/>
  <c r="F93" i="181"/>
  <c r="F92" i="181"/>
  <c r="F91" i="181"/>
  <c r="F90" i="181"/>
  <c r="F89" i="181"/>
  <c r="F88" i="181"/>
  <c r="F87" i="181"/>
  <c r="F86" i="181"/>
  <c r="F85" i="181"/>
  <c r="F84" i="181"/>
  <c r="F83" i="181"/>
  <c r="F82" i="181"/>
  <c r="F81" i="181"/>
  <c r="F80" i="181"/>
  <c r="F79" i="181"/>
  <c r="F78" i="181"/>
  <c r="F77" i="181"/>
  <c r="F76" i="181"/>
  <c r="F75" i="181"/>
  <c r="F74" i="181"/>
  <c r="F73" i="181"/>
  <c r="F72" i="181"/>
  <c r="F71" i="181"/>
  <c r="F70" i="181"/>
  <c r="F69" i="181"/>
  <c r="F68" i="181"/>
  <c r="F67" i="181"/>
  <c r="F66" i="181"/>
  <c r="F65" i="181"/>
  <c r="F64" i="181"/>
  <c r="F63" i="181"/>
  <c r="F62" i="181"/>
  <c r="F61" i="181"/>
  <c r="F60" i="181"/>
  <c r="F59" i="181"/>
  <c r="F58" i="181"/>
  <c r="F57" i="181"/>
  <c r="F56" i="181"/>
  <c r="F55" i="181"/>
  <c r="F54" i="181"/>
  <c r="F53" i="181"/>
  <c r="F52" i="181"/>
  <c r="F51" i="181"/>
  <c r="F50" i="181"/>
  <c r="F49" i="181"/>
  <c r="F48" i="181"/>
  <c r="F47" i="181"/>
  <c r="F46" i="181"/>
  <c r="F45" i="181"/>
  <c r="F44" i="181"/>
  <c r="F43" i="181"/>
  <c r="F42" i="181"/>
  <c r="F41" i="181"/>
  <c r="F40" i="181"/>
  <c r="F39" i="181"/>
  <c r="F38" i="181"/>
  <c r="F37" i="181"/>
  <c r="F36" i="181"/>
  <c r="F35" i="181"/>
  <c r="F34" i="181"/>
  <c r="F33" i="181"/>
  <c r="F32" i="181"/>
  <c r="F31" i="181"/>
  <c r="F30" i="181"/>
  <c r="F29" i="181"/>
  <c r="F28" i="181"/>
  <c r="F27" i="181"/>
  <c r="F26" i="181"/>
  <c r="F25" i="181"/>
  <c r="F24" i="181"/>
  <c r="F23" i="181"/>
  <c r="F22" i="181"/>
  <c r="F21" i="181"/>
  <c r="F20" i="181"/>
  <c r="F19" i="181"/>
  <c r="F18" i="181"/>
  <c r="F17" i="181"/>
  <c r="F16" i="181"/>
  <c r="F15" i="181"/>
  <c r="F14" i="181"/>
  <c r="F13" i="181"/>
  <c r="F12" i="181"/>
  <c r="F11" i="181"/>
  <c r="F10" i="181"/>
  <c r="F9" i="181"/>
  <c r="F8" i="181"/>
  <c r="F7" i="181"/>
  <c r="F6" i="181"/>
  <c r="F5" i="181"/>
  <c r="F4" i="181"/>
  <c r="F3" i="181"/>
  <c r="R86" i="181"/>
  <c r="R87" i="181" s="1"/>
  <c r="R88" i="181" s="1"/>
  <c r="R89" i="181" s="1"/>
  <c r="R90" i="181" s="1"/>
  <c r="R91" i="181" s="1"/>
  <c r="R92" i="181" s="1"/>
  <c r="R93" i="181" s="1"/>
  <c r="R94" i="181" s="1"/>
  <c r="R95" i="181" s="1"/>
  <c r="R96" i="181" s="1"/>
  <c r="R97" i="181" s="1"/>
  <c r="R98" i="181" s="1"/>
  <c r="R99" i="181" s="1"/>
  <c r="R100" i="181" s="1"/>
  <c r="R101" i="181" s="1"/>
  <c r="R102" i="181" s="1"/>
  <c r="R103" i="181" s="1"/>
  <c r="R104" i="181" s="1"/>
  <c r="R105" i="181" s="1"/>
  <c r="R106" i="181" s="1"/>
  <c r="R107" i="181" s="1"/>
  <c r="R108" i="181" s="1"/>
  <c r="R109" i="181" s="1"/>
  <c r="R110" i="181" s="1"/>
  <c r="R111" i="181" s="1"/>
  <c r="R112" i="181" s="1"/>
  <c r="R113" i="181" s="1"/>
  <c r="R114" i="181" s="1"/>
  <c r="R115" i="181" s="1"/>
  <c r="R116" i="181" s="1"/>
  <c r="R117" i="181" s="1"/>
  <c r="R118" i="181" s="1"/>
  <c r="R119" i="181" s="1"/>
  <c r="R120" i="181" s="1"/>
  <c r="R121" i="181" s="1"/>
  <c r="R122" i="181" s="1"/>
  <c r="R123" i="181" s="1"/>
  <c r="R124" i="181" s="1"/>
  <c r="R125" i="181" s="1"/>
  <c r="R126" i="181" s="1"/>
  <c r="R127" i="181" s="1"/>
  <c r="R128" i="181" s="1"/>
  <c r="R129" i="181" s="1"/>
  <c r="R130" i="181" s="1"/>
  <c r="R131" i="181" s="1"/>
  <c r="R132" i="181" s="1"/>
  <c r="R133" i="181" s="1"/>
  <c r="R134" i="181" s="1"/>
  <c r="R135" i="181" s="1"/>
  <c r="R136" i="181" s="1"/>
  <c r="R137" i="181" s="1"/>
  <c r="R138" i="181" s="1"/>
  <c r="R139" i="181" s="1"/>
  <c r="R140" i="181" s="1"/>
  <c r="R141" i="181" s="1"/>
  <c r="R142" i="181" s="1"/>
  <c r="R143" i="181" s="1"/>
  <c r="R144" i="181" s="1"/>
  <c r="R145" i="181" s="1"/>
  <c r="R146" i="181" s="1"/>
  <c r="R147" i="181" s="1"/>
  <c r="R148" i="181" s="1"/>
  <c r="R149" i="181" s="1"/>
  <c r="R150" i="181" s="1"/>
  <c r="R151" i="181" s="1"/>
  <c r="R152" i="181" s="1"/>
  <c r="R153" i="181" s="1"/>
  <c r="R154" i="181" s="1"/>
  <c r="R155" i="181" s="1"/>
  <c r="R156" i="181" s="1"/>
  <c r="R157" i="181" s="1"/>
  <c r="R158" i="181" s="1"/>
  <c r="R159" i="181" s="1"/>
  <c r="R160" i="181" s="1"/>
  <c r="R161" i="181" s="1"/>
  <c r="R162" i="181" s="1"/>
  <c r="R163" i="181" s="1"/>
  <c r="R164" i="181" s="1"/>
  <c r="R165" i="181" s="1"/>
  <c r="R166" i="181" s="1"/>
  <c r="R167" i="181" s="1"/>
  <c r="R168" i="181" s="1"/>
  <c r="R169" i="181" s="1"/>
  <c r="R170" i="181" s="1"/>
  <c r="R171" i="181" s="1"/>
  <c r="R172" i="181" s="1"/>
  <c r="R173" i="181" s="1"/>
  <c r="R174" i="181" s="1"/>
  <c r="R175" i="181" s="1"/>
  <c r="R176" i="181" s="1"/>
  <c r="R177" i="181" s="1"/>
  <c r="R178" i="181" s="1"/>
  <c r="R179" i="181" s="1"/>
  <c r="R180" i="181" s="1"/>
  <c r="R181" i="181" s="1"/>
  <c r="R182" i="181" s="1"/>
  <c r="R183" i="181" s="1"/>
  <c r="R184" i="181" s="1"/>
  <c r="R185" i="181" s="1"/>
  <c r="R186" i="181" s="1"/>
  <c r="R187" i="181" s="1"/>
  <c r="R188" i="181" s="1"/>
  <c r="R189" i="181" s="1"/>
  <c r="R190" i="181" s="1"/>
  <c r="R191" i="181" s="1"/>
  <c r="R192" i="181" s="1"/>
  <c r="R193" i="181" s="1"/>
  <c r="R194" i="181" s="1"/>
  <c r="R195" i="181" s="1"/>
  <c r="R196" i="181" s="1"/>
  <c r="R197" i="181" s="1"/>
  <c r="R198" i="181" s="1"/>
  <c r="R199" i="181" s="1"/>
  <c r="R200" i="181" s="1"/>
  <c r="R201" i="181" s="1"/>
  <c r="R202" i="181" s="1"/>
  <c r="R203" i="181" s="1"/>
  <c r="R204" i="181" s="1"/>
  <c r="R205" i="181" s="1"/>
  <c r="R206" i="181" s="1"/>
  <c r="R207" i="181" s="1"/>
  <c r="R208" i="181" s="1"/>
  <c r="R209" i="181" s="1"/>
  <c r="R210" i="181" s="1"/>
  <c r="R211" i="181" s="1"/>
  <c r="R212" i="181" s="1"/>
  <c r="R213" i="181" s="1"/>
  <c r="R3" i="181"/>
  <c r="R4" i="181" s="1"/>
  <c r="R5" i="181" s="1"/>
  <c r="R6" i="181" s="1"/>
  <c r="R7" i="181" s="1"/>
  <c r="R8" i="181" s="1"/>
  <c r="R9" i="181" s="1"/>
  <c r="R10" i="181" s="1"/>
  <c r="R11" i="181" s="1"/>
  <c r="R12" i="181" s="1"/>
  <c r="R13" i="181" s="1"/>
  <c r="R14" i="181" s="1"/>
  <c r="R15" i="181" s="1"/>
  <c r="R16" i="181" s="1"/>
  <c r="R17" i="181" s="1"/>
  <c r="R18" i="181" s="1"/>
  <c r="R19" i="181" s="1"/>
  <c r="R20" i="181" s="1"/>
  <c r="R21" i="181" s="1"/>
  <c r="R22" i="181" s="1"/>
  <c r="R23" i="181" s="1"/>
  <c r="R24" i="181" s="1"/>
  <c r="R25" i="181" s="1"/>
  <c r="R26" i="181" s="1"/>
  <c r="R27" i="181" s="1"/>
  <c r="R28" i="181" s="1"/>
  <c r="R29" i="181" s="1"/>
  <c r="R30" i="181" s="1"/>
  <c r="R31" i="181" s="1"/>
  <c r="R32" i="181" s="1"/>
  <c r="R33" i="181" s="1"/>
  <c r="R34" i="181" s="1"/>
  <c r="R35" i="181" s="1"/>
  <c r="R36" i="181" s="1"/>
  <c r="R37" i="181" s="1"/>
  <c r="R38" i="181" s="1"/>
  <c r="R39" i="181" s="1"/>
  <c r="R40" i="181" s="1"/>
  <c r="R41" i="181" s="1"/>
  <c r="R42" i="181" s="1"/>
  <c r="R43" i="181" s="1"/>
  <c r="R44" i="181" s="1"/>
  <c r="R45" i="181" s="1"/>
  <c r="R46" i="181" s="1"/>
  <c r="R47" i="181" s="1"/>
  <c r="R48" i="181" s="1"/>
  <c r="R49" i="181" s="1"/>
  <c r="R50" i="181" s="1"/>
  <c r="R51" i="181" s="1"/>
  <c r="R52" i="181" s="1"/>
  <c r="R53" i="181" s="1"/>
  <c r="R54" i="181" s="1"/>
  <c r="R55" i="181" s="1"/>
  <c r="R56" i="181" s="1"/>
  <c r="R57" i="181" s="1"/>
  <c r="R58" i="181" s="1"/>
  <c r="R59" i="181" s="1"/>
  <c r="R60" i="181" s="1"/>
  <c r="R61" i="181" s="1"/>
  <c r="R62" i="181" s="1"/>
  <c r="R63" i="181" s="1"/>
  <c r="R64" i="181" s="1"/>
  <c r="R65" i="181" s="1"/>
  <c r="R66" i="181" s="1"/>
  <c r="R67" i="181" s="1"/>
  <c r="R68" i="181" s="1"/>
  <c r="R69" i="181" s="1"/>
  <c r="R70" i="181" s="1"/>
  <c r="R71" i="181" s="1"/>
  <c r="R72" i="181" s="1"/>
  <c r="R73" i="181" s="1"/>
  <c r="R74" i="181" s="1"/>
  <c r="R75" i="181" s="1"/>
  <c r="R76" i="181" s="1"/>
  <c r="R77" i="181" s="1"/>
  <c r="R78" i="181" s="1"/>
  <c r="R79" i="181" s="1"/>
  <c r="R80" i="181" s="1"/>
  <c r="R81" i="181" s="1"/>
  <c r="R82" i="181" s="1"/>
  <c r="R83" i="181" s="1"/>
  <c r="R84" i="181" s="1"/>
  <c r="R85" i="181" s="1"/>
  <c r="A1074" i="181" l="1"/>
  <c r="I5" i="259"/>
  <c r="A1075" i="181"/>
  <c r="R254" i="181"/>
  <c r="R255" i="181" s="1"/>
  <c r="R256" i="181" s="1"/>
  <c r="R257" i="181" s="1"/>
  <c r="R258" i="181" s="1"/>
  <c r="R259" i="181" s="1"/>
  <c r="R260" i="181" s="1"/>
  <c r="R261" i="181" s="1"/>
  <c r="R262" i="181" s="1"/>
  <c r="R263" i="181" s="1"/>
  <c r="R264" i="181" s="1"/>
  <c r="R265" i="181" s="1"/>
  <c r="R266" i="181" s="1"/>
  <c r="R267" i="181" s="1"/>
  <c r="R268" i="181" s="1"/>
  <c r="R269" i="181" s="1"/>
  <c r="R270" i="181" s="1"/>
  <c r="R271" i="181" s="1"/>
  <c r="R272" i="181" s="1"/>
  <c r="R273" i="181" s="1"/>
  <c r="R274" i="181" s="1"/>
  <c r="R275" i="181" s="1"/>
  <c r="R276" i="181" s="1"/>
  <c r="R277" i="181" s="1"/>
  <c r="R278" i="181" s="1"/>
  <c r="R279" i="181" s="1"/>
  <c r="R280" i="181" s="1"/>
  <c r="R281" i="181" s="1"/>
  <c r="R282" i="181" s="1"/>
  <c r="R283" i="181" s="1"/>
  <c r="R284" i="181" s="1"/>
  <c r="R285" i="181" s="1"/>
  <c r="R286" i="181" s="1"/>
  <c r="R287" i="181" s="1"/>
  <c r="R288" i="181" s="1"/>
  <c r="R289" i="181" s="1"/>
  <c r="R290" i="181" s="1"/>
  <c r="R291" i="181" s="1"/>
  <c r="R292" i="181" s="1"/>
  <c r="R293" i="181" s="1"/>
  <c r="R294" i="181" s="1"/>
  <c r="R295" i="181" s="1"/>
  <c r="R296" i="181" s="1"/>
  <c r="R297" i="181" s="1"/>
  <c r="R298" i="181" s="1"/>
  <c r="R299" i="181" s="1"/>
  <c r="R300" i="181" s="1"/>
  <c r="R301" i="181" s="1"/>
  <c r="R302" i="181" s="1"/>
  <c r="R303" i="181" s="1"/>
  <c r="R304" i="181" s="1"/>
  <c r="R305" i="181" s="1"/>
  <c r="R306" i="181" s="1"/>
  <c r="R307" i="181" s="1"/>
  <c r="R308" i="181" s="1"/>
  <c r="R309" i="181" s="1"/>
  <c r="R310" i="181" s="1"/>
  <c r="R311" i="181" s="1"/>
  <c r="R312" i="181" s="1"/>
  <c r="R313" i="181" s="1"/>
  <c r="R314" i="181" s="1"/>
  <c r="R315" i="181" s="1"/>
  <c r="R316" i="181" s="1"/>
  <c r="R317" i="181" s="1"/>
  <c r="R318" i="181" s="1"/>
  <c r="R319" i="181" s="1"/>
  <c r="R320" i="181" s="1"/>
  <c r="R321" i="181" s="1"/>
  <c r="R322" i="181" s="1"/>
  <c r="R323" i="181" s="1"/>
  <c r="R324" i="181" s="1"/>
  <c r="R325" i="181" s="1"/>
  <c r="R326" i="181" s="1"/>
  <c r="R327" i="181" s="1"/>
  <c r="R328" i="181" s="1"/>
  <c r="R329" i="181" s="1"/>
  <c r="R330" i="181" s="1"/>
  <c r="R331" i="181" s="1"/>
  <c r="R332" i="181" s="1"/>
  <c r="R333" i="181" s="1"/>
  <c r="R334" i="181" s="1"/>
  <c r="R335" i="181" s="1"/>
  <c r="R336" i="181" s="1"/>
  <c r="R337" i="181" s="1"/>
  <c r="R338" i="181" s="1"/>
  <c r="R339" i="181" s="1"/>
  <c r="R340" i="181" s="1"/>
  <c r="R341" i="181" s="1"/>
  <c r="R342" i="181" s="1"/>
  <c r="R343" i="181" s="1"/>
  <c r="R344" i="181" s="1"/>
  <c r="R345" i="181" s="1"/>
  <c r="R346" i="181" s="1"/>
  <c r="R347" i="181" s="1"/>
  <c r="R348" i="181" s="1"/>
  <c r="R349" i="181" s="1"/>
  <c r="R350" i="181" s="1"/>
  <c r="R351" i="181" s="1"/>
  <c r="R352" i="181" s="1"/>
  <c r="R353" i="181" s="1"/>
  <c r="R354" i="181" s="1"/>
  <c r="R355" i="181" s="1"/>
  <c r="R356" i="181" s="1"/>
  <c r="R357" i="181" s="1"/>
  <c r="R358" i="181" s="1"/>
  <c r="R359" i="181" s="1"/>
  <c r="R360" i="181" s="1"/>
  <c r="R361" i="181" s="1"/>
  <c r="R362" i="181" s="1"/>
  <c r="R363" i="181" s="1"/>
  <c r="R364" i="181" s="1"/>
  <c r="R365" i="181" s="1"/>
  <c r="R366" i="181" s="1"/>
  <c r="R367" i="181" s="1"/>
  <c r="R368" i="181" s="1"/>
  <c r="R369" i="181" s="1"/>
  <c r="R370" i="181" s="1"/>
  <c r="R371" i="181" s="1"/>
  <c r="R372" i="181" s="1"/>
  <c r="R373" i="181" s="1"/>
  <c r="R374" i="181" s="1"/>
  <c r="R375" i="181" s="1"/>
  <c r="R376" i="181" s="1"/>
  <c r="R377" i="181" s="1"/>
  <c r="R378" i="181" s="1"/>
  <c r="R379" i="181" s="1"/>
  <c r="R380" i="181" s="1"/>
  <c r="R381" i="181" s="1"/>
  <c r="R382" i="181" s="1"/>
  <c r="R383" i="181" s="1"/>
  <c r="R384" i="181" s="1"/>
  <c r="R385" i="181" s="1"/>
  <c r="R386" i="181" s="1"/>
  <c r="R387" i="181" s="1"/>
  <c r="R388" i="181" s="1"/>
  <c r="R389" i="181" s="1"/>
  <c r="R390" i="181" s="1"/>
  <c r="R391" i="181" s="1"/>
  <c r="R392" i="181" s="1"/>
  <c r="R393" i="181" s="1"/>
  <c r="R394" i="181" s="1"/>
  <c r="R395" i="181" s="1"/>
  <c r="R396" i="181" s="1"/>
  <c r="R397" i="181" s="1"/>
  <c r="R398" i="181" s="1"/>
  <c r="R399" i="181" s="1"/>
  <c r="R400" i="181" s="1"/>
  <c r="R401" i="181" s="1"/>
  <c r="R402" i="181" s="1"/>
  <c r="R403" i="181" s="1"/>
  <c r="R404" i="181" s="1"/>
  <c r="R405" i="181" s="1"/>
  <c r="R406" i="181" s="1"/>
  <c r="R407" i="181" s="1"/>
  <c r="R408" i="181" s="1"/>
  <c r="R409" i="181" s="1"/>
  <c r="R410" i="181" s="1"/>
  <c r="R411" i="181" s="1"/>
  <c r="R412" i="181" s="1"/>
  <c r="R413" i="181" s="1"/>
  <c r="R414" i="181" s="1"/>
  <c r="R415" i="181" s="1"/>
  <c r="R416" i="181" s="1"/>
  <c r="R417" i="181" s="1"/>
  <c r="R418" i="181" s="1"/>
  <c r="R419" i="181" s="1"/>
  <c r="R420" i="181" s="1"/>
  <c r="R421" i="181" s="1"/>
  <c r="R422" i="181" s="1"/>
  <c r="R423" i="181" s="1"/>
  <c r="R424" i="181" s="1"/>
  <c r="R425" i="181" s="1"/>
  <c r="R426" i="181" s="1"/>
  <c r="R427" i="181" s="1"/>
  <c r="R428" i="181" s="1"/>
  <c r="R429" i="181" s="1"/>
  <c r="R430" i="181" s="1"/>
  <c r="R431" i="181" s="1"/>
  <c r="R432" i="181" s="1"/>
  <c r="R433" i="181" s="1"/>
  <c r="R434" i="181" s="1"/>
  <c r="R435" i="181" s="1"/>
  <c r="R436" i="181" s="1"/>
  <c r="R437" i="181" s="1"/>
  <c r="R438" i="181" s="1"/>
  <c r="R439" i="181" s="1"/>
  <c r="R440" i="181" s="1"/>
  <c r="R441" i="181" s="1"/>
  <c r="R442" i="181" s="1"/>
  <c r="R443" i="181" s="1"/>
  <c r="R444" i="181" s="1"/>
  <c r="R445" i="181" s="1"/>
  <c r="R446" i="181" s="1"/>
  <c r="R447" i="181" s="1"/>
  <c r="R448" i="181" s="1"/>
  <c r="R449" i="181" s="1"/>
  <c r="R450" i="181" s="1"/>
  <c r="R451" i="181" s="1"/>
  <c r="R452" i="181" s="1"/>
  <c r="R453" i="181" s="1"/>
  <c r="R454" i="181" s="1"/>
  <c r="R455" i="181" s="1"/>
  <c r="R456" i="181" s="1"/>
  <c r="R457" i="181" s="1"/>
  <c r="R458" i="181" s="1"/>
  <c r="R459" i="181" s="1"/>
  <c r="R460" i="181" s="1"/>
  <c r="R461" i="181" s="1"/>
  <c r="R462" i="181" s="1"/>
  <c r="R463" i="181" s="1"/>
  <c r="R464" i="181" s="1"/>
  <c r="R465" i="181" s="1"/>
  <c r="R466" i="181" s="1"/>
  <c r="R467" i="181" s="1"/>
  <c r="R468" i="181" s="1"/>
  <c r="R469" i="181" s="1"/>
  <c r="R470" i="181" s="1"/>
  <c r="R471" i="181" s="1"/>
  <c r="R472" i="181" s="1"/>
  <c r="R473" i="181" s="1"/>
  <c r="R474" i="181" s="1"/>
  <c r="R475" i="181" s="1"/>
  <c r="R476" i="181" s="1"/>
  <c r="R477" i="181" s="1"/>
  <c r="R478" i="181" s="1"/>
  <c r="R479" i="181" s="1"/>
  <c r="R480" i="181" s="1"/>
  <c r="R481" i="181" s="1"/>
  <c r="R482" i="181" s="1"/>
  <c r="R483" i="181" s="1"/>
  <c r="R484" i="181" s="1"/>
  <c r="R485" i="181" s="1"/>
  <c r="R486" i="181" s="1"/>
  <c r="R487" i="181" s="1"/>
  <c r="R488" i="181" s="1"/>
  <c r="R489" i="181" s="1"/>
  <c r="R490" i="181" s="1"/>
  <c r="R491" i="181" s="1"/>
  <c r="R492" i="181" s="1"/>
  <c r="R493" i="181" s="1"/>
  <c r="R494" i="181" s="1"/>
  <c r="R495" i="181" s="1"/>
  <c r="R496" i="181" s="1"/>
  <c r="R497" i="181" s="1"/>
  <c r="R498" i="181" s="1"/>
  <c r="R499" i="181" s="1"/>
  <c r="R500" i="181" s="1"/>
  <c r="R501" i="181" s="1"/>
  <c r="R502" i="181" s="1"/>
  <c r="R503" i="181" s="1"/>
  <c r="R504" i="181" s="1"/>
  <c r="R505" i="181" s="1"/>
  <c r="R506" i="181" s="1"/>
  <c r="R507" i="181" s="1"/>
  <c r="R508" i="181" s="1"/>
  <c r="R509" i="181" s="1"/>
  <c r="R510" i="181" s="1"/>
  <c r="R511" i="181" s="1"/>
  <c r="R512" i="181" s="1"/>
  <c r="R513" i="181" s="1"/>
  <c r="R514" i="181" s="1"/>
  <c r="R515" i="181" s="1"/>
  <c r="R516" i="181" s="1"/>
  <c r="R517" i="181" s="1"/>
  <c r="R518" i="181" s="1"/>
  <c r="R519" i="181" s="1"/>
  <c r="R520" i="181" s="1"/>
  <c r="R521" i="181" s="1"/>
  <c r="R522" i="181" s="1"/>
  <c r="R523" i="181" s="1"/>
  <c r="R524" i="181" s="1"/>
  <c r="R525" i="181" s="1"/>
  <c r="R526" i="181" s="1"/>
  <c r="R527" i="181" s="1"/>
  <c r="R528" i="181" s="1"/>
  <c r="R529" i="181" s="1"/>
  <c r="R530" i="181" s="1"/>
  <c r="R531" i="181" s="1"/>
  <c r="R532" i="181" s="1"/>
  <c r="R533" i="181" s="1"/>
  <c r="R534" i="181" s="1"/>
  <c r="R535" i="181" s="1"/>
  <c r="R536" i="181" s="1"/>
  <c r="R537" i="181" s="1"/>
  <c r="R538" i="181" s="1"/>
  <c r="R539" i="181" s="1"/>
  <c r="R540" i="181" s="1"/>
  <c r="R541" i="181" s="1"/>
  <c r="R542" i="181" s="1"/>
  <c r="R543" i="181" s="1"/>
  <c r="R544" i="181" s="1"/>
  <c r="R545" i="181" s="1"/>
  <c r="R546" i="181" s="1"/>
  <c r="R547" i="181" s="1"/>
  <c r="R548" i="181" s="1"/>
  <c r="R549" i="181" s="1"/>
  <c r="R550" i="181" s="1"/>
  <c r="R551" i="181" s="1"/>
  <c r="R552" i="181" s="1"/>
  <c r="R553" i="181" s="1"/>
  <c r="R554" i="181" s="1"/>
  <c r="R555" i="181" s="1"/>
  <c r="R556" i="181" s="1"/>
  <c r="R557" i="181" s="1"/>
  <c r="R558" i="181" s="1"/>
  <c r="R559" i="181" s="1"/>
  <c r="R560" i="181" s="1"/>
  <c r="R561" i="181" s="1"/>
  <c r="R562" i="181" s="1"/>
  <c r="R563" i="181" s="1"/>
  <c r="R564" i="181" s="1"/>
  <c r="R565" i="181" s="1"/>
  <c r="R566" i="181" s="1"/>
  <c r="R567" i="181" s="1"/>
  <c r="R568" i="181" s="1"/>
  <c r="R569" i="181" s="1"/>
  <c r="R570" i="181" s="1"/>
  <c r="R571" i="181" s="1"/>
  <c r="R572" i="181" s="1"/>
  <c r="R573" i="181" s="1"/>
  <c r="R574" i="181" s="1"/>
  <c r="R575" i="181" s="1"/>
  <c r="R576" i="181" s="1"/>
  <c r="R577" i="181" s="1"/>
  <c r="R578" i="181" s="1"/>
  <c r="R579" i="181" s="1"/>
  <c r="R580" i="181" s="1"/>
  <c r="R581" i="181" s="1"/>
  <c r="R582" i="181" s="1"/>
  <c r="R583" i="181" s="1"/>
  <c r="R584" i="181" s="1"/>
  <c r="R585" i="181" s="1"/>
  <c r="R586" i="181" s="1"/>
  <c r="R587" i="181" s="1"/>
  <c r="R214" i="181"/>
  <c r="R215" i="181" s="1"/>
  <c r="R216" i="181" s="1"/>
  <c r="R217" i="181" s="1"/>
  <c r="R218" i="181" s="1"/>
  <c r="R219" i="181" s="1"/>
  <c r="R220" i="181" s="1"/>
  <c r="R221" i="181" s="1"/>
  <c r="R222" i="181" s="1"/>
  <c r="R223" i="181" s="1"/>
  <c r="R224" i="181" s="1"/>
  <c r="R225" i="181" s="1"/>
  <c r="R226" i="181" s="1"/>
  <c r="R227" i="181" s="1"/>
  <c r="R228" i="181" s="1"/>
  <c r="R229" i="181" s="1"/>
  <c r="R230" i="181" s="1"/>
  <c r="R231" i="181" s="1"/>
  <c r="R232" i="181" s="1"/>
  <c r="R233" i="181" s="1"/>
  <c r="R234" i="181" s="1"/>
  <c r="R235" i="181" s="1"/>
  <c r="R236" i="181" s="1"/>
  <c r="R237" i="181" s="1"/>
  <c r="R238" i="181" s="1"/>
  <c r="R239" i="181" s="1"/>
  <c r="R240" i="181" s="1"/>
  <c r="R241" i="181" s="1"/>
  <c r="R242" i="181" s="1"/>
  <c r="R243" i="181" s="1"/>
  <c r="R244" i="181" s="1"/>
  <c r="R245" i="181" s="1"/>
  <c r="R246" i="181" s="1"/>
  <c r="R247" i="181" s="1"/>
  <c r="R248" i="181" s="1"/>
  <c r="R249" i="181" s="1"/>
  <c r="R250" i="181" s="1"/>
  <c r="R251" i="181" s="1"/>
  <c r="R252" i="181" s="1"/>
  <c r="G4" i="181"/>
  <c r="G5" i="181"/>
  <c r="G3" i="181"/>
  <c r="I11" i="259" l="1"/>
  <c r="A1076" i="181"/>
  <c r="G1075" i="181"/>
  <c r="R588" i="181"/>
  <c r="R589" i="181" s="1"/>
  <c r="R590" i="181" s="1"/>
  <c r="R591" i="181" s="1"/>
  <c r="R592" i="181" s="1"/>
  <c r="R593" i="181" s="1"/>
  <c r="R594" i="181" s="1"/>
  <c r="R595" i="181" s="1"/>
  <c r="R596" i="181" s="1"/>
  <c r="R597" i="181" s="1"/>
  <c r="R598" i="181" s="1"/>
  <c r="R599" i="181" s="1"/>
  <c r="R600" i="181" s="1"/>
  <c r="R601" i="181" s="1"/>
  <c r="R602" i="181" s="1"/>
  <c r="R603" i="181" s="1"/>
  <c r="R604" i="181" s="1"/>
  <c r="R605" i="181" s="1"/>
  <c r="R606" i="181" s="1"/>
  <c r="R607" i="181" s="1"/>
  <c r="R608" i="181" s="1"/>
  <c r="R609" i="181" s="1"/>
  <c r="R610" i="181" s="1"/>
  <c r="R611" i="181" s="1"/>
  <c r="R612" i="181" s="1"/>
  <c r="R613" i="181" s="1"/>
  <c r="R614" i="181" s="1"/>
  <c r="R615" i="181" s="1"/>
  <c r="R616" i="181" s="1"/>
  <c r="R617" i="181" s="1"/>
  <c r="R618" i="181" s="1"/>
  <c r="R619" i="181" s="1"/>
  <c r="R620" i="181" s="1"/>
  <c r="R621" i="181" s="1"/>
  <c r="R622" i="181" s="1"/>
  <c r="R623" i="181" s="1"/>
  <c r="R624" i="181" s="1"/>
  <c r="R625" i="181" s="1"/>
  <c r="R626" i="181" s="1"/>
  <c r="R627" i="181" s="1"/>
  <c r="R628" i="181" s="1"/>
  <c r="R629" i="181" s="1"/>
  <c r="R630" i="181" s="1"/>
  <c r="R631" i="181" s="1"/>
  <c r="R632" i="181" s="1"/>
  <c r="R633" i="181" s="1"/>
  <c r="R634" i="181" s="1"/>
  <c r="R635" i="181" s="1"/>
  <c r="R636" i="181" s="1"/>
  <c r="R637" i="181" s="1"/>
  <c r="R638" i="181" s="1"/>
  <c r="R639" i="181" s="1"/>
  <c r="R640" i="181" s="1"/>
  <c r="R641" i="181" s="1"/>
  <c r="R642" i="181" s="1"/>
  <c r="R643" i="181" s="1"/>
  <c r="R644" i="181" s="1"/>
  <c r="R645" i="181" s="1"/>
  <c r="R646" i="181" s="1"/>
  <c r="R647" i="181" s="1"/>
  <c r="R648" i="181" s="1"/>
  <c r="R649" i="181" s="1"/>
  <c r="R650" i="181" s="1"/>
  <c r="R651" i="181" s="1"/>
  <c r="R652" i="181" s="1"/>
  <c r="R653" i="181" s="1"/>
  <c r="R654" i="181" s="1"/>
  <c r="R655" i="181" s="1"/>
  <c r="R656" i="181" s="1"/>
  <c r="R657" i="181" s="1"/>
  <c r="R658" i="181" s="1"/>
  <c r="R659" i="181" s="1"/>
  <c r="G6" i="181"/>
  <c r="I17" i="259" l="1"/>
  <c r="A1077" i="181"/>
  <c r="G1076" i="181"/>
  <c r="R660" i="181"/>
  <c r="R661" i="181" s="1"/>
  <c r="R662" i="181" s="1"/>
  <c r="R663" i="181" s="1"/>
  <c r="R664" i="181" s="1"/>
  <c r="R665" i="181" s="1"/>
  <c r="R666" i="181" s="1"/>
  <c r="R667" i="181" s="1"/>
  <c r="R668" i="181" s="1"/>
  <c r="R669" i="181" s="1"/>
  <c r="R670" i="181" s="1"/>
  <c r="R671" i="181" s="1"/>
  <c r="R672" i="181" s="1"/>
  <c r="R673" i="181" s="1"/>
  <c r="R674" i="181" s="1"/>
  <c r="R675" i="181" s="1"/>
  <c r="R676" i="181" s="1"/>
  <c r="R677" i="181" s="1"/>
  <c r="R678" i="181" s="1"/>
  <c r="R679" i="181" s="1"/>
  <c r="R680" i="181" s="1"/>
  <c r="R681" i="181" s="1"/>
  <c r="R682" i="181" s="1"/>
  <c r="R683" i="181" s="1"/>
  <c r="R684" i="181" s="1"/>
  <c r="R685" i="181" s="1"/>
  <c r="R686" i="181" s="1"/>
  <c r="R687" i="181" s="1"/>
  <c r="R688" i="181" s="1"/>
  <c r="R689" i="181" s="1"/>
  <c r="R690" i="181" s="1"/>
  <c r="R691" i="181" s="1"/>
  <c r="R692" i="181" s="1"/>
  <c r="R693" i="181" s="1"/>
  <c r="R694" i="181" s="1"/>
  <c r="R695" i="181" s="1"/>
  <c r="R696" i="181" s="1"/>
  <c r="R697" i="181" s="1"/>
  <c r="R698" i="181" s="1"/>
  <c r="R699" i="181" s="1"/>
  <c r="R700" i="181" s="1"/>
  <c r="R701" i="181" s="1"/>
  <c r="R702" i="181" s="1"/>
  <c r="R703" i="181" s="1"/>
  <c r="R704" i="181" s="1"/>
  <c r="R705" i="181" s="1"/>
  <c r="R706" i="181" s="1"/>
  <c r="R707" i="181" s="1"/>
  <c r="R708" i="181" s="1"/>
  <c r="R709" i="181" s="1"/>
  <c r="R710" i="181" s="1"/>
  <c r="R711" i="181" s="1"/>
  <c r="R712" i="181" s="1"/>
  <c r="R713" i="181" s="1"/>
  <c r="R714" i="181" s="1"/>
  <c r="R715" i="181" s="1"/>
  <c r="R716" i="181" s="1"/>
  <c r="R717" i="181" s="1"/>
  <c r="R718" i="181" s="1"/>
  <c r="R719" i="181" s="1"/>
  <c r="R720" i="181" s="1"/>
  <c r="R721" i="181" s="1"/>
  <c r="R722" i="181" s="1"/>
  <c r="R723" i="181" s="1"/>
  <c r="R724" i="181" s="1"/>
  <c r="R725" i="181" s="1"/>
  <c r="R726" i="181" s="1"/>
  <c r="R727" i="181" s="1"/>
  <c r="R728" i="181" s="1"/>
  <c r="R729" i="181" s="1"/>
  <c r="R730" i="181" s="1"/>
  <c r="R731" i="181" s="1"/>
  <c r="R732" i="181" s="1"/>
  <c r="R733" i="181" s="1"/>
  <c r="R734" i="181" s="1"/>
  <c r="R735" i="181" s="1"/>
  <c r="G7" i="181"/>
  <c r="I23" i="259" l="1"/>
  <c r="G1077" i="181"/>
  <c r="A1078" i="181"/>
  <c r="R736" i="181"/>
  <c r="R737" i="181" s="1"/>
  <c r="R738" i="181" s="1"/>
  <c r="R739" i="181" s="1"/>
  <c r="R740" i="181" s="1"/>
  <c r="R741" i="181" s="1"/>
  <c r="R742" i="181" s="1"/>
  <c r="R743" i="181" s="1"/>
  <c r="R744" i="181" s="1"/>
  <c r="R745" i="181" s="1"/>
  <c r="R746" i="181" s="1"/>
  <c r="R747" i="181" s="1"/>
  <c r="R748" i="181" s="1"/>
  <c r="R749" i="181" s="1"/>
  <c r="R750" i="181" s="1"/>
  <c r="R751" i="181" s="1"/>
  <c r="R752" i="181" s="1"/>
  <c r="R753" i="181" s="1"/>
  <c r="R754" i="181" s="1"/>
  <c r="R755" i="181" s="1"/>
  <c r="R756" i="181" s="1"/>
  <c r="R757" i="181" s="1"/>
  <c r="R758" i="181" s="1"/>
  <c r="R759" i="181" s="1"/>
  <c r="R760" i="181" s="1"/>
  <c r="R761" i="181" s="1"/>
  <c r="R762" i="181" s="1"/>
  <c r="R763" i="181" s="1"/>
  <c r="G8" i="181"/>
  <c r="I29" i="259" l="1"/>
  <c r="A1079" i="181"/>
  <c r="G1078" i="181"/>
  <c r="R764" i="181"/>
  <c r="R765" i="181" s="1"/>
  <c r="R766" i="181" s="1"/>
  <c r="R767" i="181" s="1"/>
  <c r="R768" i="181" s="1"/>
  <c r="R769" i="181" s="1"/>
  <c r="R770" i="181" s="1"/>
  <c r="R771" i="181" s="1"/>
  <c r="R772" i="181" s="1"/>
  <c r="R773" i="181" s="1"/>
  <c r="R774" i="181" s="1"/>
  <c r="R775" i="181" s="1"/>
  <c r="R776" i="181" s="1"/>
  <c r="R777" i="181" s="1"/>
  <c r="R778" i="181" s="1"/>
  <c r="R779" i="181" s="1"/>
  <c r="R780" i="181" s="1"/>
  <c r="R781" i="181" s="1"/>
  <c r="R782" i="181" s="1"/>
  <c r="R783" i="181" s="1"/>
  <c r="R784" i="181" s="1"/>
  <c r="R785" i="181" s="1"/>
  <c r="R786" i="181" s="1"/>
  <c r="R787" i="181" s="1"/>
  <c r="R788" i="181" s="1"/>
  <c r="R789" i="181" s="1"/>
  <c r="R790" i="181" s="1"/>
  <c r="R791" i="181" s="1"/>
  <c r="R792" i="181" s="1"/>
  <c r="R793" i="181" s="1"/>
  <c r="R794" i="181" s="1"/>
  <c r="R795" i="181" s="1"/>
  <c r="R796" i="181" s="1"/>
  <c r="R797" i="181" s="1"/>
  <c r="R798" i="181" s="1"/>
  <c r="R799" i="181" s="1"/>
  <c r="R800" i="181" s="1"/>
  <c r="R801" i="181" s="1"/>
  <c r="R802" i="181" s="1"/>
  <c r="R803" i="181" s="1"/>
  <c r="R804" i="181" s="1"/>
  <c r="R805" i="181" s="1"/>
  <c r="R806" i="181" s="1"/>
  <c r="R807" i="181" s="1"/>
  <c r="R808" i="181" s="1"/>
  <c r="R809" i="181" s="1"/>
  <c r="G9" i="181"/>
  <c r="I35" i="259" l="1"/>
  <c r="A1080" i="181"/>
  <c r="A1081" i="181" s="1"/>
  <c r="A1082" i="181" s="1"/>
  <c r="A1083" i="181" s="1"/>
  <c r="A1084" i="181" s="1"/>
  <c r="A1085" i="181" s="1"/>
  <c r="A1086" i="181" s="1"/>
  <c r="A1087" i="181" s="1"/>
  <c r="A1088" i="181" s="1"/>
  <c r="G1079" i="181"/>
  <c r="R810" i="181"/>
  <c r="R811" i="181" s="1"/>
  <c r="R812" i="181" s="1"/>
  <c r="R813" i="181" s="1"/>
  <c r="R814" i="181" s="1"/>
  <c r="R815" i="181" s="1"/>
  <c r="R816" i="181" s="1"/>
  <c r="R817" i="181" s="1"/>
  <c r="R818" i="181" s="1"/>
  <c r="R819" i="181" s="1"/>
  <c r="R820" i="181" s="1"/>
  <c r="R821" i="181" s="1"/>
  <c r="R822" i="181" s="1"/>
  <c r="R823" i="181" s="1"/>
  <c r="R824" i="181" s="1"/>
  <c r="R825" i="181" s="1"/>
  <c r="R826" i="181" s="1"/>
  <c r="R827" i="181" s="1"/>
  <c r="R828" i="181" s="1"/>
  <c r="R829" i="181" s="1"/>
  <c r="R830" i="181" s="1"/>
  <c r="R831" i="181" s="1"/>
  <c r="R832" i="181" s="1"/>
  <c r="R833" i="181" s="1"/>
  <c r="R834" i="181" s="1"/>
  <c r="R835" i="181" s="1"/>
  <c r="R836" i="181" s="1"/>
  <c r="R837" i="181" s="1"/>
  <c r="R838" i="181" s="1"/>
  <c r="R839" i="181" s="1"/>
  <c r="R840" i="181" s="1"/>
  <c r="R841" i="181" s="1"/>
  <c r="R842" i="181" s="1"/>
  <c r="R843" i="181" s="1"/>
  <c r="R844" i="181" s="1"/>
  <c r="R845" i="181" s="1"/>
  <c r="R846" i="181" s="1"/>
  <c r="R847" i="181" s="1"/>
  <c r="R848" i="181" s="1"/>
  <c r="R849" i="181" s="1"/>
  <c r="R850" i="181" s="1"/>
  <c r="R851" i="181" s="1"/>
  <c r="R852" i="181" s="1"/>
  <c r="R853" i="181" s="1"/>
  <c r="R854" i="181" s="1"/>
  <c r="R855" i="181" s="1"/>
  <c r="R856" i="181" s="1"/>
  <c r="R857" i="181" s="1"/>
  <c r="R858" i="181" s="1"/>
  <c r="R859" i="181" s="1"/>
  <c r="R860" i="181" s="1"/>
  <c r="R861" i="181" s="1"/>
  <c r="R862" i="181" s="1"/>
  <c r="R863" i="181" s="1"/>
  <c r="R864" i="181" s="1"/>
  <c r="R865" i="181" s="1"/>
  <c r="R866" i="181" s="1"/>
  <c r="R867" i="181" s="1"/>
  <c r="R868" i="181" s="1"/>
  <c r="R869" i="181" s="1"/>
  <c r="R870" i="181" s="1"/>
  <c r="R871" i="181" s="1"/>
  <c r="R872" i="181" s="1"/>
  <c r="R873" i="181" s="1"/>
  <c r="R874" i="181" s="1"/>
  <c r="R875" i="181" s="1"/>
  <c r="R876" i="181" s="1"/>
  <c r="R877" i="181" s="1"/>
  <c r="R878" i="181" s="1"/>
  <c r="R879" i="181" s="1"/>
  <c r="R880" i="181" s="1"/>
  <c r="R881" i="181" s="1"/>
  <c r="R882" i="181" s="1"/>
  <c r="R883" i="181" s="1"/>
  <c r="R884" i="181" s="1"/>
  <c r="R885" i="181" s="1"/>
  <c r="R886" i="181" s="1"/>
  <c r="R887" i="181" s="1"/>
  <c r="R888" i="181" s="1"/>
  <c r="R889" i="181" s="1"/>
  <c r="R890" i="181" s="1"/>
  <c r="R891" i="181" s="1"/>
  <c r="R892" i="181" s="1"/>
  <c r="R893" i="181" s="1"/>
  <c r="R894" i="181" s="1"/>
  <c r="R895" i="181" s="1"/>
  <c r="R896" i="181" s="1"/>
  <c r="R897" i="181" s="1"/>
  <c r="R898" i="181" s="1"/>
  <c r="R899" i="181" s="1"/>
  <c r="R900" i="181" s="1"/>
  <c r="R901" i="181" s="1"/>
  <c r="R902" i="181" s="1"/>
  <c r="R903" i="181" s="1"/>
  <c r="R904" i="181" s="1"/>
  <c r="R905" i="181" s="1"/>
  <c r="R906" i="181" s="1"/>
  <c r="R907" i="181" s="1"/>
  <c r="R908" i="181" s="1"/>
  <c r="R909" i="181" s="1"/>
  <c r="R910" i="181" s="1"/>
  <c r="R911" i="181" s="1"/>
  <c r="R912" i="181" s="1"/>
  <c r="R913" i="181" s="1"/>
  <c r="R914" i="181" s="1"/>
  <c r="R915" i="181" s="1"/>
  <c r="R916" i="181" s="1"/>
  <c r="R917" i="181" s="1"/>
  <c r="R918" i="181" s="1"/>
  <c r="R919" i="181" s="1"/>
  <c r="R920" i="181" s="1"/>
  <c r="R921" i="181" s="1"/>
  <c r="R922" i="181" s="1"/>
  <c r="R923" i="181" s="1"/>
  <c r="R924" i="181" s="1"/>
  <c r="R925" i="181" s="1"/>
  <c r="R926" i="181" s="1"/>
  <c r="R927" i="181" s="1"/>
  <c r="R928" i="181" s="1"/>
  <c r="R929" i="181" s="1"/>
  <c r="R930" i="181" s="1"/>
  <c r="R931" i="181" s="1"/>
  <c r="R932" i="181" s="1"/>
  <c r="R933" i="181" s="1"/>
  <c r="R934" i="181" s="1"/>
  <c r="R935" i="181" s="1"/>
  <c r="R936" i="181" s="1"/>
  <c r="R937" i="181" s="1"/>
  <c r="R938" i="181" s="1"/>
  <c r="R939" i="181" s="1"/>
  <c r="R940" i="181" s="1"/>
  <c r="R941" i="181" s="1"/>
  <c r="R942" i="181" s="1"/>
  <c r="R943" i="181" s="1"/>
  <c r="R944" i="181" s="1"/>
  <c r="R945" i="181" s="1"/>
  <c r="R946" i="181" s="1"/>
  <c r="R947" i="181" s="1"/>
  <c r="R948" i="181" s="1"/>
  <c r="R949" i="181" s="1"/>
  <c r="R950" i="181" s="1"/>
  <c r="R951" i="181" s="1"/>
  <c r="R952" i="181" s="1"/>
  <c r="R953" i="181" s="1"/>
  <c r="R954" i="181" s="1"/>
  <c r="R955" i="181" s="1"/>
  <c r="R956" i="181" s="1"/>
  <c r="R957" i="181" s="1"/>
  <c r="R958" i="181" s="1"/>
  <c r="R959" i="181" s="1"/>
  <c r="R960" i="181" s="1"/>
  <c r="R961" i="181" s="1"/>
  <c r="R962" i="181" s="1"/>
  <c r="R963" i="181" s="1"/>
  <c r="R964" i="181" s="1"/>
  <c r="R965" i="181" s="1"/>
  <c r="R966" i="181" s="1"/>
  <c r="R967" i="181" s="1"/>
  <c r="R968" i="181" s="1"/>
  <c r="R969" i="181" s="1"/>
  <c r="R970" i="181" s="1"/>
  <c r="R971" i="181" s="1"/>
  <c r="R972" i="181" s="1"/>
  <c r="R973" i="181" s="1"/>
  <c r="R974" i="181" s="1"/>
  <c r="R975" i="181" s="1"/>
  <c r="R976" i="181" s="1"/>
  <c r="R977" i="181" s="1"/>
  <c r="R978" i="181" s="1"/>
  <c r="R979" i="181" s="1"/>
  <c r="R980" i="181" s="1"/>
  <c r="R981" i="181" s="1"/>
  <c r="R982" i="181" s="1"/>
  <c r="R983" i="181" s="1"/>
  <c r="R984" i="181" s="1"/>
  <c r="R985" i="181" s="1"/>
  <c r="R986" i="181" s="1"/>
  <c r="R987" i="181" s="1"/>
  <c r="R988" i="181" s="1"/>
  <c r="R989" i="181" s="1"/>
  <c r="R990" i="181" s="1"/>
  <c r="R991" i="181" s="1"/>
  <c r="R992" i="181" s="1"/>
  <c r="R993" i="181" s="1"/>
  <c r="R994" i="181" s="1"/>
  <c r="R995" i="181" s="1"/>
  <c r="R996" i="181" s="1"/>
  <c r="R997" i="181" s="1"/>
  <c r="R998" i="181" s="1"/>
  <c r="R999" i="181" s="1"/>
  <c r="R1000" i="181" s="1"/>
  <c r="R1001" i="181" s="1"/>
  <c r="R1002" i="181" s="1"/>
  <c r="R1003" i="181" s="1"/>
  <c r="R1004" i="181" s="1"/>
  <c r="R1005" i="181" s="1"/>
  <c r="R1006" i="181" s="1"/>
  <c r="R1007" i="181" s="1"/>
  <c r="R1008" i="181" s="1"/>
  <c r="R1009" i="181" s="1"/>
  <c r="R1010" i="181" s="1"/>
  <c r="R1011" i="181" s="1"/>
  <c r="R1012" i="181" s="1"/>
  <c r="R1013" i="181" s="1"/>
  <c r="R1014" i="181" s="1"/>
  <c r="R1015" i="181" s="1"/>
  <c r="R1016" i="181" s="1"/>
  <c r="R1017" i="181" s="1"/>
  <c r="R1018" i="181" s="1"/>
  <c r="R1019" i="181" s="1"/>
  <c r="R1020" i="181" s="1"/>
  <c r="R1021" i="181" s="1"/>
  <c r="R1022" i="181" s="1"/>
  <c r="R1023" i="181" s="1"/>
  <c r="R1024" i="181" s="1"/>
  <c r="R1025" i="181" s="1"/>
  <c r="R1026" i="181" s="1"/>
  <c r="R1027" i="181" s="1"/>
  <c r="R1028" i="181" s="1"/>
  <c r="R1029" i="181" s="1"/>
  <c r="G10" i="181"/>
  <c r="A1089" i="181" l="1"/>
  <c r="A1090" i="181" s="1"/>
  <c r="G7" i="259"/>
  <c r="G6" i="259"/>
  <c r="G1" i="259"/>
  <c r="H5" i="259"/>
  <c r="R5" i="259" s="1"/>
  <c r="P6" i="259" s="1"/>
  <c r="G5" i="259"/>
  <c r="J5" i="259"/>
  <c r="G8" i="259"/>
  <c r="G9" i="259"/>
  <c r="J11" i="259"/>
  <c r="J12" i="259" s="1"/>
  <c r="J17" i="259"/>
  <c r="J23" i="259"/>
  <c r="J29" i="259"/>
  <c r="I41" i="259"/>
  <c r="A1091" i="181"/>
  <c r="G1090" i="181"/>
  <c r="R1030" i="181"/>
  <c r="R1031" i="181" s="1"/>
  <c r="R1032" i="181" s="1"/>
  <c r="R1033" i="181" s="1"/>
  <c r="R1034" i="181" s="1"/>
  <c r="R1035" i="181" s="1"/>
  <c r="R1036" i="181" s="1"/>
  <c r="R1037" i="181" s="1"/>
  <c r="R1038" i="181" s="1"/>
  <c r="R1039" i="181" s="1"/>
  <c r="R1040" i="181" s="1"/>
  <c r="R1041" i="181" s="1"/>
  <c r="R1042" i="181" s="1"/>
  <c r="R1043" i="181" s="1"/>
  <c r="R1044" i="181" s="1"/>
  <c r="R1045" i="181" s="1"/>
  <c r="R1046" i="181" s="1"/>
  <c r="R1047" i="181" s="1"/>
  <c r="R1048" i="181" s="1"/>
  <c r="R1049" i="181" s="1"/>
  <c r="G11" i="181"/>
  <c r="J35" i="259" l="1"/>
  <c r="J18" i="259"/>
  <c r="I47" i="259"/>
  <c r="J41" i="259"/>
  <c r="G15" i="259"/>
  <c r="G11" i="259"/>
  <c r="G12" i="259"/>
  <c r="G13" i="259"/>
  <c r="H11" i="259"/>
  <c r="R11" i="259" s="1"/>
  <c r="P12" i="259" s="1"/>
  <c r="G14" i="259"/>
  <c r="P7" i="259"/>
  <c r="M6" i="259" s="1"/>
  <c r="S6" i="259"/>
  <c r="A1092" i="181"/>
  <c r="G1091" i="181"/>
  <c r="R1050" i="181"/>
  <c r="R1051" i="181" s="1"/>
  <c r="R1052" i="181" s="1"/>
  <c r="R1053" i="181" s="1"/>
  <c r="R1054" i="181" s="1"/>
  <c r="R1055" i="181" s="1"/>
  <c r="R1056" i="181" s="1"/>
  <c r="R1057" i="181" s="1"/>
  <c r="R1058" i="181" s="1"/>
  <c r="R1059" i="181" s="1"/>
  <c r="R1060" i="181" s="1"/>
  <c r="R1061" i="181" s="1"/>
  <c r="R1062" i="181" s="1"/>
  <c r="R1063" i="181" s="1"/>
  <c r="R1064" i="181" s="1"/>
  <c r="R1065" i="181" s="1"/>
  <c r="R1066" i="181" s="1"/>
  <c r="R1067" i="181" s="1"/>
  <c r="R1068" i="181" s="1"/>
  <c r="R1069" i="181" s="1"/>
  <c r="R1070" i="181" s="1"/>
  <c r="R1071" i="181" s="1"/>
  <c r="R1072" i="181" s="1"/>
  <c r="R1073" i="181" s="1"/>
  <c r="R1074" i="181" s="1"/>
  <c r="G12" i="181"/>
  <c r="S12" i="259" l="1"/>
  <c r="P13" i="259"/>
  <c r="M12" i="259" s="1"/>
  <c r="G17" i="259"/>
  <c r="G20" i="259"/>
  <c r="H17" i="259"/>
  <c r="R17" i="259" s="1"/>
  <c r="P18" i="259" s="1"/>
  <c r="G18" i="259"/>
  <c r="G21" i="259"/>
  <c r="G19" i="259"/>
  <c r="J24" i="259"/>
  <c r="N6" i="259"/>
  <c r="L6" i="259"/>
  <c r="I53" i="259"/>
  <c r="J47" i="259"/>
  <c r="R1075" i="181"/>
  <c r="R1076" i="181" s="1"/>
  <c r="R1077" i="181" s="1"/>
  <c r="R1078" i="181" s="1"/>
  <c r="R1079" i="181" s="1"/>
  <c r="R1080" i="181" s="1"/>
  <c r="R1081" i="181" s="1"/>
  <c r="R1082" i="181" s="1"/>
  <c r="R1083" i="181" s="1"/>
  <c r="R1084" i="181" s="1"/>
  <c r="R1085" i="181" s="1"/>
  <c r="R1086" i="181" s="1"/>
  <c r="R1087" i="181" s="1"/>
  <c r="R1088" i="181" s="1"/>
  <c r="R1089" i="181" s="1"/>
  <c r="R1090" i="181" s="1"/>
  <c r="R1091" i="181" s="1"/>
  <c r="R1092" i="181" s="1"/>
  <c r="R1093" i="181" s="1"/>
  <c r="R1094" i="181" s="1"/>
  <c r="R1095" i="181" s="1"/>
  <c r="R1096" i="181" s="1"/>
  <c r="R1097" i="181" s="1"/>
  <c r="R1098" i="181" s="1"/>
  <c r="R1099" i="181" s="1"/>
  <c r="R1100" i="181" s="1"/>
  <c r="R1101" i="181" s="1"/>
  <c r="R1102" i="181" s="1"/>
  <c r="R1103" i="181" s="1"/>
  <c r="R1104" i="181" s="1"/>
  <c r="R1105" i="181" s="1"/>
  <c r="R1106" i="181" s="1"/>
  <c r="R1107" i="181" s="1"/>
  <c r="R1108" i="181" s="1"/>
  <c r="R1109" i="181" s="1"/>
  <c r="R1110" i="181" s="1"/>
  <c r="R1111" i="181" s="1"/>
  <c r="R1112" i="181" s="1"/>
  <c r="R1113" i="181" s="1"/>
  <c r="R1114" i="181" s="1"/>
  <c r="R1115" i="181" s="1"/>
  <c r="R1116" i="181" s="1"/>
  <c r="R1117" i="181" s="1"/>
  <c r="R1118" i="181" s="1"/>
  <c r="R1119" i="181" s="1"/>
  <c r="R1120" i="181" s="1"/>
  <c r="A1093" i="181"/>
  <c r="G1092" i="181"/>
  <c r="G13" i="181"/>
  <c r="G26" i="259" l="1"/>
  <c r="G27" i="259"/>
  <c r="G24" i="259"/>
  <c r="G25" i="259"/>
  <c r="G23" i="259"/>
  <c r="H23" i="259"/>
  <c r="R23" i="259" s="1"/>
  <c r="P24" i="259" s="1"/>
  <c r="J30" i="259"/>
  <c r="S18" i="259"/>
  <c r="P19" i="259"/>
  <c r="M18" i="259" s="1"/>
  <c r="N12" i="259"/>
  <c r="L12" i="259"/>
  <c r="I59" i="259"/>
  <c r="J53" i="259"/>
  <c r="A1094" i="181"/>
  <c r="G1093" i="181"/>
  <c r="G14" i="181"/>
  <c r="G32" i="259" l="1"/>
  <c r="G33" i="259"/>
  <c r="G30" i="259"/>
  <c r="G31" i="259"/>
  <c r="G29" i="259"/>
  <c r="H29" i="259"/>
  <c r="R29" i="259" s="1"/>
  <c r="P30" i="259" s="1"/>
  <c r="J36" i="259"/>
  <c r="S24" i="259"/>
  <c r="P25" i="259"/>
  <c r="M24" i="259" s="1"/>
  <c r="L18" i="259"/>
  <c r="N18" i="259"/>
  <c r="I65" i="259"/>
  <c r="J59" i="259"/>
  <c r="A1095" i="181"/>
  <c r="G1094" i="181"/>
  <c r="G15" i="181"/>
  <c r="G37" i="259" l="1"/>
  <c r="H35" i="259"/>
  <c r="R35" i="259" s="1"/>
  <c r="P36" i="259" s="1"/>
  <c r="G36" i="259"/>
  <c r="G39" i="259"/>
  <c r="G38" i="259"/>
  <c r="G35" i="259"/>
  <c r="J42" i="259"/>
  <c r="S30" i="259"/>
  <c r="P31" i="259"/>
  <c r="M30" i="259" s="1"/>
  <c r="I71" i="259"/>
  <c r="J65" i="259"/>
  <c r="N24" i="259"/>
  <c r="L24" i="259"/>
  <c r="A1096" i="181"/>
  <c r="G1095" i="181"/>
  <c r="G16" i="181"/>
  <c r="I77" i="259" l="1"/>
  <c r="J71" i="259"/>
  <c r="G42" i="259"/>
  <c r="G44" i="259"/>
  <c r="H41" i="259"/>
  <c r="R41" i="259" s="1"/>
  <c r="P42" i="259" s="1"/>
  <c r="G41" i="259"/>
  <c r="G43" i="259"/>
  <c r="G45" i="259"/>
  <c r="J48" i="259"/>
  <c r="S36" i="259"/>
  <c r="P37" i="259"/>
  <c r="M36" i="259" s="1"/>
  <c r="L30" i="259"/>
  <c r="N30" i="259"/>
  <c r="A1097" i="181"/>
  <c r="G1096" i="181"/>
  <c r="G17" i="181"/>
  <c r="L36" i="259" l="1"/>
  <c r="N36" i="259"/>
  <c r="S42" i="259"/>
  <c r="P43" i="259"/>
  <c r="M42" i="259" s="1"/>
  <c r="J77" i="259"/>
  <c r="I83" i="259"/>
  <c r="G50" i="259"/>
  <c r="G51" i="259"/>
  <c r="G48" i="259"/>
  <c r="G49" i="259"/>
  <c r="G47" i="259"/>
  <c r="H47" i="259"/>
  <c r="R47" i="259" s="1"/>
  <c r="P48" i="259" s="1"/>
  <c r="J54" i="259"/>
  <c r="A1098" i="181"/>
  <c r="G1097" i="181"/>
  <c r="G18" i="181"/>
  <c r="I89" i="259" l="1"/>
  <c r="J83" i="259"/>
  <c r="G56" i="259"/>
  <c r="G57" i="259"/>
  <c r="G54" i="259"/>
  <c r="G53" i="259"/>
  <c r="G55" i="259"/>
  <c r="H53" i="259"/>
  <c r="R53" i="259" s="1"/>
  <c r="P54" i="259" s="1"/>
  <c r="J60" i="259"/>
  <c r="S48" i="259"/>
  <c r="P49" i="259"/>
  <c r="M48" i="259" s="1"/>
  <c r="N42" i="259"/>
  <c r="L42" i="259"/>
  <c r="A1099" i="181"/>
  <c r="G1098" i="181"/>
  <c r="G19" i="181"/>
  <c r="S54" i="259" l="1"/>
  <c r="P55" i="259"/>
  <c r="M54" i="259" s="1"/>
  <c r="L48" i="259"/>
  <c r="N48" i="259"/>
  <c r="N2" i="259" s="1"/>
  <c r="W30" i="85" s="1"/>
  <c r="G60" i="259"/>
  <c r="G63" i="259"/>
  <c r="G59" i="259"/>
  <c r="H59" i="259"/>
  <c r="R59" i="259" s="1"/>
  <c r="P60" i="259" s="1"/>
  <c r="G61" i="259"/>
  <c r="G62" i="259"/>
  <c r="J66" i="259"/>
  <c r="I95" i="259"/>
  <c r="J89" i="259"/>
  <c r="A1100" i="181"/>
  <c r="A1101" i="181" s="1"/>
  <c r="A1102" i="181" s="1"/>
  <c r="A1103" i="181" s="1"/>
  <c r="A1104" i="181" s="1"/>
  <c r="A1105" i="181" s="1"/>
  <c r="A1106" i="181" s="1"/>
  <c r="A1107" i="181" s="1"/>
  <c r="A1108" i="181" s="1"/>
  <c r="A1109" i="181" s="1"/>
  <c r="A1110" i="181" s="1"/>
  <c r="A1111" i="181" s="1"/>
  <c r="A1112" i="181" s="1"/>
  <c r="A1113" i="181" s="1"/>
  <c r="A1114" i="181" s="1"/>
  <c r="A1115" i="181" s="1"/>
  <c r="A1116" i="181" s="1"/>
  <c r="A1117" i="181" s="1"/>
  <c r="A1118" i="181" s="1"/>
  <c r="A1119" i="181" s="1"/>
  <c r="A1120" i="181" s="1"/>
  <c r="A1121" i="181" s="1"/>
  <c r="G1099" i="181"/>
  <c r="G20" i="181"/>
  <c r="G69" i="259" l="1"/>
  <c r="G65" i="259"/>
  <c r="G68" i="259"/>
  <c r="G67" i="259"/>
  <c r="H65" i="259"/>
  <c r="R65" i="259" s="1"/>
  <c r="P66" i="259" s="1"/>
  <c r="G66" i="259"/>
  <c r="J72" i="259"/>
  <c r="N54" i="259"/>
  <c r="L54" i="259"/>
  <c r="J95" i="259"/>
  <c r="I101" i="259"/>
  <c r="S60" i="259"/>
  <c r="P61" i="259"/>
  <c r="M60" i="259" s="1"/>
  <c r="G21" i="181"/>
  <c r="H71" i="259" l="1"/>
  <c r="R71" i="259" s="1"/>
  <c r="P72" i="259" s="1"/>
  <c r="G74" i="259"/>
  <c r="G75" i="259"/>
  <c r="G72" i="259"/>
  <c r="G73" i="259"/>
  <c r="G71" i="259"/>
  <c r="J78" i="259"/>
  <c r="L60" i="259"/>
  <c r="N60" i="259"/>
  <c r="I107" i="259"/>
  <c r="J101" i="259"/>
  <c r="S66" i="259"/>
  <c r="P67" i="259"/>
  <c r="M66" i="259" s="1"/>
  <c r="G22" i="181"/>
  <c r="S72" i="259" l="1"/>
  <c r="P73" i="259"/>
  <c r="M72" i="259" s="1"/>
  <c r="G78" i="259"/>
  <c r="G77" i="259"/>
  <c r="G81" i="259"/>
  <c r="H77" i="259"/>
  <c r="R77" i="259" s="1"/>
  <c r="P78" i="259" s="1"/>
  <c r="G80" i="259"/>
  <c r="G79" i="259"/>
  <c r="J84" i="259"/>
  <c r="I113" i="259"/>
  <c r="J107" i="259"/>
  <c r="L66" i="259"/>
  <c r="N66" i="259"/>
  <c r="G23" i="181"/>
  <c r="P79" i="259" l="1"/>
  <c r="M78" i="259" s="1"/>
  <c r="S78" i="259"/>
  <c r="N72" i="259"/>
  <c r="L72" i="259"/>
  <c r="G86" i="259"/>
  <c r="G84" i="259"/>
  <c r="G87" i="259"/>
  <c r="G83" i="259"/>
  <c r="G85" i="259"/>
  <c r="H83" i="259"/>
  <c r="R83" i="259" s="1"/>
  <c r="P84" i="259" s="1"/>
  <c r="J90" i="259"/>
  <c r="I119" i="259"/>
  <c r="J113" i="259"/>
  <c r="G24" i="181"/>
  <c r="H89" i="259" l="1"/>
  <c r="R89" i="259" s="1"/>
  <c r="P90" i="259" s="1"/>
  <c r="G93" i="259"/>
  <c r="G90" i="259"/>
  <c r="G91" i="259"/>
  <c r="G89" i="259"/>
  <c r="G92" i="259"/>
  <c r="J96" i="259"/>
  <c r="S84" i="259"/>
  <c r="P85" i="259"/>
  <c r="M84" i="259" s="1"/>
  <c r="J119" i="259"/>
  <c r="I125" i="259"/>
  <c r="L78" i="259"/>
  <c r="N78" i="259"/>
  <c r="G25" i="181"/>
  <c r="G95" i="259" l="1"/>
  <c r="H95" i="259"/>
  <c r="R95" i="259" s="1"/>
  <c r="P96" i="259" s="1"/>
  <c r="G98" i="259"/>
  <c r="G99" i="259"/>
  <c r="G96" i="259"/>
  <c r="G97" i="259"/>
  <c r="J102" i="259"/>
  <c r="L84" i="259"/>
  <c r="N84" i="259"/>
  <c r="J125" i="259"/>
  <c r="I131" i="259"/>
  <c r="S90" i="259"/>
  <c r="P91" i="259"/>
  <c r="M90" i="259" s="1"/>
  <c r="G26" i="181"/>
  <c r="J131" i="259" l="1"/>
  <c r="I137" i="259"/>
  <c r="N90" i="259"/>
  <c r="L90" i="259"/>
  <c r="G103" i="259"/>
  <c r="H101" i="259"/>
  <c r="R101" i="259" s="1"/>
  <c r="P102" i="259" s="1"/>
  <c r="G104" i="259"/>
  <c r="G102" i="259"/>
  <c r="G105" i="259"/>
  <c r="G101" i="259"/>
  <c r="J108" i="259"/>
  <c r="S96" i="259"/>
  <c r="P97" i="259"/>
  <c r="M96" i="259" s="1"/>
  <c r="G27" i="181"/>
  <c r="G109" i="259" l="1"/>
  <c r="G110" i="259"/>
  <c r="H107" i="259"/>
  <c r="R107" i="259" s="1"/>
  <c r="P108" i="259" s="1"/>
  <c r="G108" i="259"/>
  <c r="G111" i="259"/>
  <c r="G107" i="259"/>
  <c r="J114" i="259"/>
  <c r="P103" i="259"/>
  <c r="M102" i="259" s="1"/>
  <c r="S102" i="259"/>
  <c r="J137" i="259"/>
  <c r="I143" i="259"/>
  <c r="N96" i="259"/>
  <c r="L96" i="259"/>
  <c r="G28" i="181"/>
  <c r="S108" i="259" l="1"/>
  <c r="P109" i="259"/>
  <c r="M108" i="259" s="1"/>
  <c r="I149" i="259"/>
  <c r="J143" i="259"/>
  <c r="L102" i="259"/>
  <c r="N102" i="259"/>
  <c r="H113" i="259"/>
  <c r="R113" i="259" s="1"/>
  <c r="P114" i="259" s="1"/>
  <c r="G117" i="259"/>
  <c r="G114" i="259"/>
  <c r="G115" i="259"/>
  <c r="G113" i="259"/>
  <c r="G116" i="259"/>
  <c r="J120" i="259"/>
  <c r="G29" i="181"/>
  <c r="I155" i="259" l="1"/>
  <c r="J149" i="259"/>
  <c r="P115" i="259"/>
  <c r="M114" i="259" s="1"/>
  <c r="S114" i="259"/>
  <c r="G122" i="259"/>
  <c r="G119" i="259"/>
  <c r="G123" i="259"/>
  <c r="G121" i="259"/>
  <c r="H119" i="259"/>
  <c r="R119" i="259" s="1"/>
  <c r="P120" i="259" s="1"/>
  <c r="G120" i="259"/>
  <c r="J126" i="259"/>
  <c r="L108" i="259"/>
  <c r="N108" i="259"/>
  <c r="G30" i="181"/>
  <c r="H125" i="259" l="1"/>
  <c r="R125" i="259" s="1"/>
  <c r="P126" i="259" s="1"/>
  <c r="G126" i="259"/>
  <c r="G128" i="259"/>
  <c r="G125" i="259"/>
  <c r="G127" i="259"/>
  <c r="G129" i="259"/>
  <c r="J132" i="259"/>
  <c r="N114" i="259"/>
  <c r="L114" i="259"/>
  <c r="P121" i="259"/>
  <c r="M120" i="259" s="1"/>
  <c r="S120" i="259"/>
  <c r="I161" i="259"/>
  <c r="J155" i="259"/>
  <c r="G31" i="181"/>
  <c r="G135" i="259" l="1"/>
  <c r="H131" i="259"/>
  <c r="R131" i="259" s="1"/>
  <c r="P132" i="259" s="1"/>
  <c r="G134" i="259"/>
  <c r="G132" i="259"/>
  <c r="G131" i="259"/>
  <c r="G133" i="259"/>
  <c r="J138" i="259"/>
  <c r="L120" i="259"/>
  <c r="N120" i="259"/>
  <c r="J161" i="259"/>
  <c r="I167" i="259"/>
  <c r="S126" i="259"/>
  <c r="P127" i="259"/>
  <c r="M126" i="259" s="1"/>
  <c r="G32" i="181"/>
  <c r="J167" i="259" l="1"/>
  <c r="I173" i="259"/>
  <c r="G137" i="259"/>
  <c r="G140" i="259"/>
  <c r="G139" i="259"/>
  <c r="G138" i="259"/>
  <c r="G141" i="259"/>
  <c r="H137" i="259"/>
  <c r="R137" i="259" s="1"/>
  <c r="P138" i="259" s="1"/>
  <c r="J144" i="259"/>
  <c r="P133" i="259"/>
  <c r="M132" i="259" s="1"/>
  <c r="S132" i="259"/>
  <c r="N126" i="259"/>
  <c r="L126" i="259"/>
  <c r="G33" i="181"/>
  <c r="L132" i="259" l="1"/>
  <c r="N132" i="259"/>
  <c r="I179" i="259"/>
  <c r="J173" i="259"/>
  <c r="G144" i="259"/>
  <c r="G146" i="259"/>
  <c r="G145" i="259"/>
  <c r="H143" i="259"/>
  <c r="R143" i="259" s="1"/>
  <c r="P144" i="259" s="1"/>
  <c r="G143" i="259"/>
  <c r="G147" i="259"/>
  <c r="J150" i="259"/>
  <c r="S138" i="259"/>
  <c r="P139" i="259"/>
  <c r="M138" i="259" s="1"/>
  <c r="G34" i="181"/>
  <c r="P145" i="259" l="1"/>
  <c r="M144" i="259" s="1"/>
  <c r="S144" i="259"/>
  <c r="G153" i="259"/>
  <c r="G149" i="259"/>
  <c r="G151" i="259"/>
  <c r="H149" i="259"/>
  <c r="R149" i="259" s="1"/>
  <c r="P150" i="259" s="1"/>
  <c r="G150" i="259"/>
  <c r="G152" i="259"/>
  <c r="J156" i="259"/>
  <c r="J179" i="259"/>
  <c r="I185" i="259"/>
  <c r="N138" i="259"/>
  <c r="L138" i="259"/>
  <c r="G35" i="181"/>
  <c r="S150" i="259" l="1"/>
  <c r="P151" i="259"/>
  <c r="M150" i="259" s="1"/>
  <c r="J185" i="259"/>
  <c r="I191" i="259"/>
  <c r="G159" i="259"/>
  <c r="H155" i="259"/>
  <c r="R155" i="259" s="1"/>
  <c r="P156" i="259" s="1"/>
  <c r="G158" i="259"/>
  <c r="G156" i="259"/>
  <c r="G155" i="259"/>
  <c r="G157" i="259"/>
  <c r="J162" i="259"/>
  <c r="L144" i="259"/>
  <c r="N144" i="259"/>
  <c r="G36" i="181"/>
  <c r="P157" i="259" l="1"/>
  <c r="M156" i="259" s="1"/>
  <c r="S156" i="259"/>
  <c r="N150" i="259"/>
  <c r="L150" i="259"/>
  <c r="G161" i="259"/>
  <c r="G164" i="259"/>
  <c r="G165" i="259"/>
  <c r="H161" i="259"/>
  <c r="R161" i="259" s="1"/>
  <c r="P162" i="259" s="1"/>
  <c r="G163" i="259"/>
  <c r="G162" i="259"/>
  <c r="J168" i="259"/>
  <c r="J191" i="259"/>
  <c r="I197" i="259"/>
  <c r="G37" i="181"/>
  <c r="G168" i="259" l="1"/>
  <c r="G170" i="259"/>
  <c r="G169" i="259"/>
  <c r="G171" i="259"/>
  <c r="H167" i="259"/>
  <c r="R167" i="259" s="1"/>
  <c r="P168" i="259" s="1"/>
  <c r="G167" i="259"/>
  <c r="J174" i="259"/>
  <c r="I203" i="259"/>
  <c r="J197" i="259"/>
  <c r="S162" i="259"/>
  <c r="P163" i="259"/>
  <c r="M162" i="259" s="1"/>
  <c r="L156" i="259"/>
  <c r="N156" i="259"/>
  <c r="G38" i="181"/>
  <c r="G177" i="259" l="1"/>
  <c r="H173" i="259"/>
  <c r="R173" i="259" s="1"/>
  <c r="P174" i="259" s="1"/>
  <c r="G175" i="259"/>
  <c r="G174" i="259"/>
  <c r="G176" i="259"/>
  <c r="G173" i="259"/>
  <c r="J180" i="259"/>
  <c r="L162" i="259"/>
  <c r="N162" i="259"/>
  <c r="I209" i="259"/>
  <c r="J203" i="259"/>
  <c r="S168" i="259"/>
  <c r="P169" i="259"/>
  <c r="M168" i="259" s="1"/>
  <c r="G39" i="181"/>
  <c r="S174" i="259" l="1"/>
  <c r="P175" i="259"/>
  <c r="M174" i="259" s="1"/>
  <c r="G183" i="259"/>
  <c r="H179" i="259"/>
  <c r="R179" i="259" s="1"/>
  <c r="P180" i="259" s="1"/>
  <c r="G182" i="259"/>
  <c r="G180" i="259"/>
  <c r="G179" i="259"/>
  <c r="G181" i="259"/>
  <c r="J186" i="259"/>
  <c r="J209" i="259"/>
  <c r="I215" i="259"/>
  <c r="N168" i="259"/>
  <c r="L168" i="259"/>
  <c r="G40" i="181"/>
  <c r="I221" i="259" l="1"/>
  <c r="J215" i="259"/>
  <c r="N174" i="259"/>
  <c r="L174" i="259"/>
  <c r="G185" i="259"/>
  <c r="G188" i="259"/>
  <c r="G189" i="259"/>
  <c r="H185" i="259"/>
  <c r="R185" i="259" s="1"/>
  <c r="P186" i="259" s="1"/>
  <c r="G187" i="259"/>
  <c r="G186" i="259"/>
  <c r="J192" i="259"/>
  <c r="P181" i="259"/>
  <c r="M180" i="259" s="1"/>
  <c r="S180" i="259"/>
  <c r="G41" i="181"/>
  <c r="G192" i="259" l="1"/>
  <c r="G194" i="259"/>
  <c r="G193" i="259"/>
  <c r="G195" i="259"/>
  <c r="H191" i="259"/>
  <c r="R191" i="259" s="1"/>
  <c r="P192" i="259" s="1"/>
  <c r="G191" i="259"/>
  <c r="J198" i="259"/>
  <c r="L180" i="259"/>
  <c r="N180" i="259"/>
  <c r="S186" i="259"/>
  <c r="P187" i="259"/>
  <c r="M186" i="259" s="1"/>
  <c r="J221" i="259"/>
  <c r="I227" i="259"/>
  <c r="G42" i="181"/>
  <c r="G201" i="259" l="1"/>
  <c r="H197" i="259"/>
  <c r="R197" i="259" s="1"/>
  <c r="P198" i="259" s="1"/>
  <c r="G198" i="259"/>
  <c r="G200" i="259"/>
  <c r="G197" i="259"/>
  <c r="G199" i="259"/>
  <c r="J204" i="259"/>
  <c r="L186" i="259"/>
  <c r="N186" i="259"/>
  <c r="I233" i="259"/>
  <c r="J227" i="259"/>
  <c r="P193" i="259"/>
  <c r="M192" i="259" s="1"/>
  <c r="S192" i="259"/>
  <c r="G43" i="181"/>
  <c r="I239" i="259" l="1"/>
  <c r="J233" i="259"/>
  <c r="G206" i="259"/>
  <c r="G203" i="259"/>
  <c r="G205" i="259"/>
  <c r="H203" i="259"/>
  <c r="R203" i="259" s="1"/>
  <c r="P204" i="259" s="1"/>
  <c r="G207" i="259"/>
  <c r="G204" i="259"/>
  <c r="J210" i="259"/>
  <c r="S198" i="259"/>
  <c r="P199" i="259"/>
  <c r="M198" i="259" s="1"/>
  <c r="L192" i="259"/>
  <c r="N192" i="259"/>
  <c r="G44" i="181"/>
  <c r="N198" i="259" l="1"/>
  <c r="L198" i="259"/>
  <c r="S204" i="259"/>
  <c r="P205" i="259"/>
  <c r="M204" i="259" s="1"/>
  <c r="G209" i="259"/>
  <c r="H209" i="259"/>
  <c r="R209" i="259" s="1"/>
  <c r="P210" i="259" s="1"/>
  <c r="G212" i="259"/>
  <c r="G213" i="259"/>
  <c r="G210" i="259"/>
  <c r="G211" i="259"/>
  <c r="J216" i="259"/>
  <c r="I245" i="259"/>
  <c r="J239" i="259"/>
  <c r="G45" i="181"/>
  <c r="G218" i="259" l="1"/>
  <c r="G216" i="259"/>
  <c r="G217" i="259"/>
  <c r="H215" i="259"/>
  <c r="R215" i="259" s="1"/>
  <c r="P216" i="259" s="1"/>
  <c r="G219" i="259"/>
  <c r="G215" i="259"/>
  <c r="J222" i="259"/>
  <c r="P211" i="259"/>
  <c r="M210" i="259" s="1"/>
  <c r="S210" i="259"/>
  <c r="L204" i="259"/>
  <c r="N204" i="259"/>
  <c r="I251" i="259"/>
  <c r="J245" i="259"/>
  <c r="G46" i="181"/>
  <c r="G223" i="259" l="1"/>
  <c r="G224" i="259"/>
  <c r="H221" i="259"/>
  <c r="R221" i="259" s="1"/>
  <c r="P222" i="259" s="1"/>
  <c r="G222" i="259"/>
  <c r="G225" i="259"/>
  <c r="G221" i="259"/>
  <c r="J228" i="259"/>
  <c r="N210" i="259"/>
  <c r="L210" i="259"/>
  <c r="P217" i="259"/>
  <c r="M216" i="259" s="1"/>
  <c r="S216" i="259"/>
  <c r="J251" i="259"/>
  <c r="I257" i="259"/>
  <c r="G47" i="181"/>
  <c r="S222" i="259" l="1"/>
  <c r="P223" i="259"/>
  <c r="M222" i="259" s="1"/>
  <c r="L216" i="259"/>
  <c r="N216" i="259"/>
  <c r="H227" i="259"/>
  <c r="R227" i="259" s="1"/>
  <c r="P228" i="259" s="1"/>
  <c r="G229" i="259"/>
  <c r="G231" i="259"/>
  <c r="G228" i="259"/>
  <c r="G227" i="259"/>
  <c r="G230" i="259"/>
  <c r="J234" i="259"/>
  <c r="J257" i="259"/>
  <c r="I263" i="259"/>
  <c r="G48" i="181"/>
  <c r="L222" i="259" l="1"/>
  <c r="N222" i="259"/>
  <c r="S228" i="259"/>
  <c r="P229" i="259"/>
  <c r="M228" i="259" s="1"/>
  <c r="G233" i="259"/>
  <c r="H233" i="259"/>
  <c r="R233" i="259" s="1"/>
  <c r="P234" i="259" s="1"/>
  <c r="G236" i="259"/>
  <c r="G237" i="259"/>
  <c r="G234" i="259"/>
  <c r="G235" i="259"/>
  <c r="J240" i="259"/>
  <c r="I269" i="259"/>
  <c r="J263" i="259"/>
  <c r="G49" i="181"/>
  <c r="G242" i="259" l="1"/>
  <c r="G240" i="259"/>
  <c r="G239" i="259"/>
  <c r="G243" i="259"/>
  <c r="G241" i="259"/>
  <c r="H239" i="259"/>
  <c r="R239" i="259" s="1"/>
  <c r="P240" i="259" s="1"/>
  <c r="J246" i="259"/>
  <c r="P235" i="259"/>
  <c r="M234" i="259" s="1"/>
  <c r="S234" i="259"/>
  <c r="J269" i="259"/>
  <c r="I275" i="259"/>
  <c r="N228" i="259"/>
  <c r="L228" i="259"/>
  <c r="G50" i="181"/>
  <c r="I281" i="259" l="1"/>
  <c r="J275" i="259"/>
  <c r="G248" i="259"/>
  <c r="G245" i="259"/>
  <c r="H245" i="259"/>
  <c r="R245" i="259" s="1"/>
  <c r="P246" i="259" s="1"/>
  <c r="G246" i="259"/>
  <c r="G249" i="259"/>
  <c r="G247" i="259"/>
  <c r="J252" i="259"/>
  <c r="S240" i="259"/>
  <c r="P241" i="259"/>
  <c r="M240" i="259" s="1"/>
  <c r="L234" i="259"/>
  <c r="N234" i="259"/>
  <c r="G51" i="181"/>
  <c r="L240" i="259" l="1"/>
  <c r="N240" i="259"/>
  <c r="H251" i="259"/>
  <c r="R251" i="259" s="1"/>
  <c r="P252" i="259" s="1"/>
  <c r="G255" i="259"/>
  <c r="G251" i="259"/>
  <c r="G252" i="259"/>
  <c r="G253" i="259"/>
  <c r="G254" i="259"/>
  <c r="J258" i="259"/>
  <c r="P247" i="259"/>
  <c r="M246" i="259" s="1"/>
  <c r="S246" i="259"/>
  <c r="J281" i="259"/>
  <c r="I287" i="259"/>
  <c r="G52" i="181"/>
  <c r="L246" i="259" l="1"/>
  <c r="N246" i="259"/>
  <c r="P253" i="259"/>
  <c r="M252" i="259" s="1"/>
  <c r="S252" i="259"/>
  <c r="G257" i="259"/>
  <c r="H257" i="259"/>
  <c r="R257" i="259" s="1"/>
  <c r="P258" i="259" s="1"/>
  <c r="G258" i="259"/>
  <c r="G259" i="259"/>
  <c r="G260" i="259"/>
  <c r="G261" i="259"/>
  <c r="J264" i="259"/>
  <c r="I293" i="259"/>
  <c r="J287" i="259"/>
  <c r="G53" i="181"/>
  <c r="G264" i="259" l="1"/>
  <c r="G263" i="259"/>
  <c r="G266" i="259"/>
  <c r="G267" i="259"/>
  <c r="G265" i="259"/>
  <c r="H263" i="259"/>
  <c r="R263" i="259" s="1"/>
  <c r="P264" i="259" s="1"/>
  <c r="J270" i="259"/>
  <c r="N252" i="259"/>
  <c r="L252" i="259"/>
  <c r="I299" i="259"/>
  <c r="J293" i="259"/>
  <c r="P259" i="259"/>
  <c r="M258" i="259" s="1"/>
  <c r="S258" i="259"/>
  <c r="G54" i="181"/>
  <c r="N258" i="259" l="1"/>
  <c r="L258" i="259"/>
  <c r="G271" i="259"/>
  <c r="G273" i="259"/>
  <c r="G272" i="259"/>
  <c r="H269" i="259"/>
  <c r="R269" i="259" s="1"/>
  <c r="P270" i="259" s="1"/>
  <c r="G270" i="259"/>
  <c r="G269" i="259"/>
  <c r="J276" i="259"/>
  <c r="S264" i="259"/>
  <c r="P265" i="259"/>
  <c r="M264" i="259" s="1"/>
  <c r="I305" i="259"/>
  <c r="J299" i="259"/>
  <c r="G55" i="181"/>
  <c r="P271" i="259" l="1"/>
  <c r="M270" i="259" s="1"/>
  <c r="S270" i="259"/>
  <c r="L264" i="259"/>
  <c r="N264" i="259"/>
  <c r="G279" i="259"/>
  <c r="G275" i="259"/>
  <c r="G278" i="259"/>
  <c r="G276" i="259"/>
  <c r="G277" i="259"/>
  <c r="H275" i="259"/>
  <c r="R275" i="259" s="1"/>
  <c r="P276" i="259" s="1"/>
  <c r="J282" i="259"/>
  <c r="I311" i="259"/>
  <c r="J305" i="259"/>
  <c r="G56" i="181"/>
  <c r="S276" i="259" l="1"/>
  <c r="P277" i="259"/>
  <c r="M276" i="259" s="1"/>
  <c r="G281" i="259"/>
  <c r="H281" i="259"/>
  <c r="R281" i="259" s="1"/>
  <c r="P282" i="259" s="1"/>
  <c r="G282" i="259"/>
  <c r="G283" i="259"/>
  <c r="G284" i="259"/>
  <c r="G285" i="259"/>
  <c r="J288" i="259"/>
  <c r="J311" i="259"/>
  <c r="I317" i="259"/>
  <c r="N270" i="259"/>
  <c r="L270" i="259"/>
  <c r="G57" i="181"/>
  <c r="J317" i="259" l="1"/>
  <c r="I323" i="259"/>
  <c r="L276" i="259"/>
  <c r="N276" i="259"/>
  <c r="P283" i="259"/>
  <c r="M282" i="259" s="1"/>
  <c r="S282" i="259"/>
  <c r="G290" i="259"/>
  <c r="G288" i="259"/>
  <c r="G291" i="259"/>
  <c r="G287" i="259"/>
  <c r="G289" i="259"/>
  <c r="H287" i="259"/>
  <c r="R287" i="259" s="1"/>
  <c r="P288" i="259" s="1"/>
  <c r="J294" i="259"/>
  <c r="G58" i="181"/>
  <c r="G295" i="259" l="1"/>
  <c r="G296" i="259"/>
  <c r="H293" i="259"/>
  <c r="R293" i="259" s="1"/>
  <c r="P294" i="259" s="1"/>
  <c r="G294" i="259"/>
  <c r="G297" i="259"/>
  <c r="G293" i="259"/>
  <c r="J300" i="259"/>
  <c r="N282" i="259"/>
  <c r="L282" i="259"/>
  <c r="I329" i="259"/>
  <c r="J323" i="259"/>
  <c r="P289" i="259"/>
  <c r="M288" i="259" s="1"/>
  <c r="S288" i="259"/>
  <c r="G59" i="181"/>
  <c r="S294" i="259" l="1"/>
  <c r="P295" i="259"/>
  <c r="M294" i="259" s="1"/>
  <c r="N288" i="259"/>
  <c r="L288" i="259"/>
  <c r="H299" i="259"/>
  <c r="R299" i="259" s="1"/>
  <c r="P300" i="259" s="1"/>
  <c r="G303" i="259"/>
  <c r="G299" i="259"/>
  <c r="G302" i="259"/>
  <c r="G300" i="259"/>
  <c r="G301" i="259"/>
  <c r="J306" i="259"/>
  <c r="J329" i="259"/>
  <c r="I335" i="259"/>
  <c r="G60" i="181"/>
  <c r="H305" i="259" l="1"/>
  <c r="R305" i="259" s="1"/>
  <c r="P306" i="259" s="1"/>
  <c r="G308" i="259"/>
  <c r="G309" i="259"/>
  <c r="G305" i="259"/>
  <c r="G306" i="259"/>
  <c r="G307" i="259"/>
  <c r="J312" i="259"/>
  <c r="P301" i="259"/>
  <c r="M300" i="259" s="1"/>
  <c r="S300" i="259"/>
  <c r="L294" i="259"/>
  <c r="N294" i="259"/>
  <c r="I341" i="259"/>
  <c r="J335" i="259"/>
  <c r="G61" i="181"/>
  <c r="J341" i="259" l="1"/>
  <c r="I347" i="259"/>
  <c r="N300" i="259"/>
  <c r="L300" i="259"/>
  <c r="G314" i="259"/>
  <c r="G312" i="259"/>
  <c r="G313" i="259"/>
  <c r="H311" i="259"/>
  <c r="R311" i="259" s="1"/>
  <c r="P312" i="259" s="1"/>
  <c r="G315" i="259"/>
  <c r="G311" i="259"/>
  <c r="J318" i="259"/>
  <c r="S306" i="259"/>
  <c r="P307" i="259"/>
  <c r="M306" i="259" s="1"/>
  <c r="G62" i="181"/>
  <c r="I353" i="259" l="1"/>
  <c r="J347" i="259"/>
  <c r="N306" i="259"/>
  <c r="L306" i="259"/>
  <c r="G319" i="259"/>
  <c r="G320" i="259"/>
  <c r="G321" i="259"/>
  <c r="G317" i="259"/>
  <c r="H317" i="259"/>
  <c r="R317" i="259" s="1"/>
  <c r="P318" i="259" s="1"/>
  <c r="G318" i="259"/>
  <c r="J324" i="259"/>
  <c r="P313" i="259"/>
  <c r="M312" i="259" s="1"/>
  <c r="S312" i="259"/>
  <c r="G63" i="181"/>
  <c r="H323" i="259" l="1"/>
  <c r="R323" i="259" s="1"/>
  <c r="P324" i="259" s="1"/>
  <c r="G327" i="259"/>
  <c r="G326" i="259"/>
  <c r="G323" i="259"/>
  <c r="G324" i="259"/>
  <c r="G325" i="259"/>
  <c r="J330" i="259"/>
  <c r="S318" i="259"/>
  <c r="P319" i="259"/>
  <c r="M318" i="259" s="1"/>
  <c r="L312" i="259"/>
  <c r="N312" i="259"/>
  <c r="J353" i="259"/>
  <c r="I359" i="259"/>
  <c r="G64" i="181"/>
  <c r="N318" i="259" l="1"/>
  <c r="L318" i="259"/>
  <c r="G329" i="259"/>
  <c r="G330" i="259"/>
  <c r="G331" i="259"/>
  <c r="H329" i="259"/>
  <c r="R329" i="259" s="1"/>
  <c r="P330" i="259" s="1"/>
  <c r="G333" i="259"/>
  <c r="G332" i="259"/>
  <c r="J336" i="259"/>
  <c r="I365" i="259"/>
  <c r="J359" i="259"/>
  <c r="S324" i="259"/>
  <c r="P325" i="259"/>
  <c r="M324" i="259" s="1"/>
  <c r="G65" i="181"/>
  <c r="S330" i="259" l="1"/>
  <c r="P331" i="259"/>
  <c r="M330" i="259" s="1"/>
  <c r="I371" i="259"/>
  <c r="J365" i="259"/>
  <c r="N324" i="259"/>
  <c r="L324" i="259"/>
  <c r="G338" i="259"/>
  <c r="G336" i="259"/>
  <c r="G337" i="259"/>
  <c r="H335" i="259"/>
  <c r="R335" i="259" s="1"/>
  <c r="P336" i="259" s="1"/>
  <c r="G339" i="259"/>
  <c r="G335" i="259"/>
  <c r="J342" i="259"/>
  <c r="G66" i="181"/>
  <c r="J371" i="259" l="1"/>
  <c r="I377" i="259"/>
  <c r="P337" i="259"/>
  <c r="M336" i="259" s="1"/>
  <c r="S336" i="259"/>
  <c r="L330" i="259"/>
  <c r="N330" i="259"/>
  <c r="G343" i="259"/>
  <c r="G344" i="259"/>
  <c r="G345" i="259"/>
  <c r="G341" i="259"/>
  <c r="H341" i="259"/>
  <c r="R341" i="259" s="1"/>
  <c r="P342" i="259" s="1"/>
  <c r="G342" i="259"/>
  <c r="J348" i="259"/>
  <c r="G67" i="181"/>
  <c r="S342" i="259" l="1"/>
  <c r="P343" i="259"/>
  <c r="M342" i="259" s="1"/>
  <c r="N336" i="259"/>
  <c r="L336" i="259"/>
  <c r="I383" i="259"/>
  <c r="J377" i="259"/>
  <c r="G349" i="259"/>
  <c r="G350" i="259"/>
  <c r="G348" i="259"/>
  <c r="J354" i="259"/>
  <c r="G347" i="259"/>
  <c r="H347" i="259"/>
  <c r="R347" i="259" s="1"/>
  <c r="P348" i="259" s="1"/>
  <c r="G351" i="259"/>
  <c r="G68" i="181"/>
  <c r="P349" i="259" l="1"/>
  <c r="M348" i="259" s="1"/>
  <c r="S348" i="259"/>
  <c r="H353" i="259"/>
  <c r="R353" i="259" s="1"/>
  <c r="P354" i="259" s="1"/>
  <c r="G356" i="259"/>
  <c r="G354" i="259"/>
  <c r="G355" i="259"/>
  <c r="G353" i="259"/>
  <c r="G357" i="259"/>
  <c r="J360" i="259"/>
  <c r="L342" i="259"/>
  <c r="N342" i="259"/>
  <c r="I389" i="259"/>
  <c r="J383" i="259"/>
  <c r="G69" i="181"/>
  <c r="S354" i="259" l="1"/>
  <c r="P355" i="259"/>
  <c r="M354" i="259" s="1"/>
  <c r="I395" i="259"/>
  <c r="J389" i="259"/>
  <c r="G362" i="259"/>
  <c r="G363" i="259"/>
  <c r="H359" i="259"/>
  <c r="R359" i="259" s="1"/>
  <c r="P360" i="259" s="1"/>
  <c r="G360" i="259"/>
  <c r="J366" i="259"/>
  <c r="G359" i="259"/>
  <c r="G361" i="259"/>
  <c r="N348" i="259"/>
  <c r="L348" i="259"/>
  <c r="G70" i="181"/>
  <c r="P361" i="259" l="1"/>
  <c r="M360" i="259" s="1"/>
  <c r="S360" i="259"/>
  <c r="I401" i="259"/>
  <c r="J395" i="259"/>
  <c r="L354" i="259"/>
  <c r="N354" i="259"/>
  <c r="G369" i="259"/>
  <c r="H365" i="259"/>
  <c r="R365" i="259" s="1"/>
  <c r="P366" i="259" s="1"/>
  <c r="G368" i="259"/>
  <c r="G366" i="259"/>
  <c r="G367" i="259"/>
  <c r="J372" i="259"/>
  <c r="G365" i="259"/>
  <c r="G71" i="181"/>
  <c r="S366" i="259" l="1"/>
  <c r="P367" i="259"/>
  <c r="M366" i="259" s="1"/>
  <c r="J401" i="259"/>
  <c r="I407" i="259"/>
  <c r="G375" i="259"/>
  <c r="G371" i="259"/>
  <c r="J378" i="259"/>
  <c r="G372" i="259"/>
  <c r="G373" i="259"/>
  <c r="G374" i="259"/>
  <c r="H371" i="259"/>
  <c r="R371" i="259" s="1"/>
  <c r="P372" i="259" s="1"/>
  <c r="N360" i="259"/>
  <c r="L360" i="259"/>
  <c r="G72" i="181"/>
  <c r="I413" i="259" l="1"/>
  <c r="J407" i="259"/>
  <c r="H377" i="259"/>
  <c r="R377" i="259" s="1"/>
  <c r="P378" i="259" s="1"/>
  <c r="G380" i="259"/>
  <c r="J384" i="259"/>
  <c r="G381" i="259"/>
  <c r="G377" i="259"/>
  <c r="G379" i="259"/>
  <c r="G378" i="259"/>
  <c r="N366" i="259"/>
  <c r="L366" i="259"/>
  <c r="P373" i="259"/>
  <c r="M372" i="259" s="1"/>
  <c r="S372" i="259"/>
  <c r="G73" i="181"/>
  <c r="P379" i="259" l="1"/>
  <c r="M378" i="259" s="1"/>
  <c r="S378" i="259"/>
  <c r="L372" i="259"/>
  <c r="N372" i="259"/>
  <c r="G384" i="259"/>
  <c r="G387" i="259"/>
  <c r="G383" i="259"/>
  <c r="G385" i="259"/>
  <c r="H383" i="259"/>
  <c r="R383" i="259" s="1"/>
  <c r="P384" i="259" s="1"/>
  <c r="G386" i="259"/>
  <c r="J390" i="259"/>
  <c r="I419" i="259"/>
  <c r="J413" i="259"/>
  <c r="G74" i="181"/>
  <c r="G389" i="259" l="1"/>
  <c r="G391" i="259"/>
  <c r="H389" i="259"/>
  <c r="R389" i="259" s="1"/>
  <c r="P390" i="259" s="1"/>
  <c r="G392" i="259"/>
  <c r="J396" i="259"/>
  <c r="G390" i="259"/>
  <c r="G393" i="259"/>
  <c r="I425" i="259"/>
  <c r="J419" i="259"/>
  <c r="S384" i="259"/>
  <c r="P385" i="259"/>
  <c r="M384" i="259" s="1"/>
  <c r="L378" i="259"/>
  <c r="N378" i="259"/>
  <c r="G75" i="181"/>
  <c r="P391" i="259" l="1"/>
  <c r="M390" i="259" s="1"/>
  <c r="S390" i="259"/>
  <c r="N384" i="259"/>
  <c r="L384" i="259"/>
  <c r="I431" i="259"/>
  <c r="J425" i="259"/>
  <c r="G397" i="259"/>
  <c r="H395" i="259"/>
  <c r="R395" i="259" s="1"/>
  <c r="P396" i="259" s="1"/>
  <c r="G398" i="259"/>
  <c r="J402" i="259"/>
  <c r="G396" i="259"/>
  <c r="G399" i="259"/>
  <c r="G395" i="259"/>
  <c r="G76" i="181"/>
  <c r="S396" i="259" l="1"/>
  <c r="P397" i="259"/>
  <c r="M396" i="259" s="1"/>
  <c r="G405" i="259"/>
  <c r="G401" i="259"/>
  <c r="G403" i="259"/>
  <c r="J408" i="259"/>
  <c r="G402" i="259"/>
  <c r="H401" i="259"/>
  <c r="R401" i="259" s="1"/>
  <c r="P402" i="259" s="1"/>
  <c r="G404" i="259"/>
  <c r="J431" i="259"/>
  <c r="I437" i="259"/>
  <c r="N390" i="259"/>
  <c r="L390" i="259"/>
  <c r="G77" i="181"/>
  <c r="P403" i="259" l="1"/>
  <c r="M402" i="259" s="1"/>
  <c r="S402" i="259"/>
  <c r="I443" i="259"/>
  <c r="J437" i="259"/>
  <c r="G408" i="259"/>
  <c r="G407" i="259"/>
  <c r="G409" i="259"/>
  <c r="H407" i="259"/>
  <c r="R407" i="259" s="1"/>
  <c r="P408" i="259" s="1"/>
  <c r="G410" i="259"/>
  <c r="J414" i="259"/>
  <c r="G411" i="259"/>
  <c r="N396" i="259"/>
  <c r="L396" i="259"/>
  <c r="G78" i="181"/>
  <c r="J443" i="259" l="1"/>
  <c r="I449" i="259"/>
  <c r="S408" i="259"/>
  <c r="P409" i="259"/>
  <c r="M408" i="259" s="1"/>
  <c r="H413" i="259"/>
  <c r="R413" i="259" s="1"/>
  <c r="P414" i="259" s="1"/>
  <c r="G416" i="259"/>
  <c r="J420" i="259"/>
  <c r="G414" i="259"/>
  <c r="G417" i="259"/>
  <c r="G413" i="259"/>
  <c r="G415" i="259"/>
  <c r="N402" i="259"/>
  <c r="L402" i="259"/>
  <c r="G79" i="181"/>
  <c r="G423" i="259" l="1"/>
  <c r="G419" i="259"/>
  <c r="G421" i="259"/>
  <c r="H419" i="259"/>
  <c r="R419" i="259" s="1"/>
  <c r="P420" i="259" s="1"/>
  <c r="G420" i="259"/>
  <c r="G422" i="259"/>
  <c r="J426" i="259"/>
  <c r="N408" i="259"/>
  <c r="L408" i="259"/>
  <c r="I455" i="259"/>
  <c r="J449" i="259"/>
  <c r="S414" i="259"/>
  <c r="P415" i="259"/>
  <c r="M414" i="259" s="1"/>
  <c r="G80" i="181"/>
  <c r="J432" i="259" l="1"/>
  <c r="G426" i="259"/>
  <c r="H425" i="259"/>
  <c r="R425" i="259" s="1"/>
  <c r="P426" i="259" s="1"/>
  <c r="G429" i="259"/>
  <c r="G425" i="259"/>
  <c r="G427" i="259"/>
  <c r="G428" i="259"/>
  <c r="P421" i="259"/>
  <c r="M420" i="259" s="1"/>
  <c r="S420" i="259"/>
  <c r="I461" i="259"/>
  <c r="J455" i="259"/>
  <c r="N414" i="259"/>
  <c r="L414" i="259"/>
  <c r="G81" i="181"/>
  <c r="S426" i="259" l="1"/>
  <c r="P427" i="259"/>
  <c r="M426" i="259" s="1"/>
  <c r="L420" i="259"/>
  <c r="N420" i="259"/>
  <c r="I467" i="259"/>
  <c r="J461" i="259"/>
  <c r="G431" i="259"/>
  <c r="G433" i="259"/>
  <c r="H431" i="259"/>
  <c r="R431" i="259" s="1"/>
  <c r="P432" i="259" s="1"/>
  <c r="G434" i="259"/>
  <c r="J438" i="259"/>
  <c r="G432" i="259"/>
  <c r="G435" i="259"/>
  <c r="G82" i="181"/>
  <c r="G438" i="259" l="1"/>
  <c r="G441" i="259"/>
  <c r="J444" i="259"/>
  <c r="G437" i="259"/>
  <c r="G439" i="259"/>
  <c r="H437" i="259"/>
  <c r="R437" i="259" s="1"/>
  <c r="P438" i="259" s="1"/>
  <c r="G440" i="259"/>
  <c r="L426" i="259"/>
  <c r="N426" i="259"/>
  <c r="S432" i="259"/>
  <c r="P433" i="259"/>
  <c r="M432" i="259" s="1"/>
  <c r="I473" i="259"/>
  <c r="J467" i="259"/>
  <c r="G83" i="181"/>
  <c r="L432" i="259" l="1"/>
  <c r="N432" i="259"/>
  <c r="G446" i="259"/>
  <c r="J450" i="259"/>
  <c r="G444" i="259"/>
  <c r="G447" i="259"/>
  <c r="G443" i="259"/>
  <c r="G445" i="259"/>
  <c r="H443" i="259"/>
  <c r="R443" i="259" s="1"/>
  <c r="P444" i="259" s="1"/>
  <c r="S438" i="259"/>
  <c r="P439" i="259"/>
  <c r="M438" i="259" s="1"/>
  <c r="J473" i="259"/>
  <c r="I479" i="259"/>
  <c r="G84" i="181"/>
  <c r="J479" i="259" l="1"/>
  <c r="I485" i="259"/>
  <c r="N438" i="259"/>
  <c r="L438" i="259"/>
  <c r="G451" i="259"/>
  <c r="G453" i="259"/>
  <c r="H449" i="259"/>
  <c r="R449" i="259" s="1"/>
  <c r="P450" i="259" s="1"/>
  <c r="G452" i="259"/>
  <c r="G450" i="259"/>
  <c r="G449" i="259"/>
  <c r="J456" i="259"/>
  <c r="S444" i="259"/>
  <c r="P445" i="259"/>
  <c r="M444" i="259" s="1"/>
  <c r="G85" i="181"/>
  <c r="S450" i="259" l="1"/>
  <c r="P451" i="259"/>
  <c r="M450" i="259" s="1"/>
  <c r="G455" i="259"/>
  <c r="G457" i="259"/>
  <c r="G458" i="259"/>
  <c r="H455" i="259"/>
  <c r="R455" i="259" s="1"/>
  <c r="P456" i="259" s="1"/>
  <c r="J462" i="259"/>
  <c r="G456" i="259"/>
  <c r="G459" i="259"/>
  <c r="I491" i="259"/>
  <c r="J485" i="259"/>
  <c r="L444" i="259"/>
  <c r="N444" i="259"/>
  <c r="G86" i="181"/>
  <c r="G462" i="259" l="1"/>
  <c r="G465" i="259"/>
  <c r="G463" i="259"/>
  <c r="G461" i="259"/>
  <c r="H461" i="259"/>
  <c r="R461" i="259" s="1"/>
  <c r="P462" i="259" s="1"/>
  <c r="G464" i="259"/>
  <c r="J468" i="259"/>
  <c r="S456" i="259"/>
  <c r="P457" i="259"/>
  <c r="M456" i="259" s="1"/>
  <c r="L450" i="259"/>
  <c r="N450" i="259"/>
  <c r="I497" i="259"/>
  <c r="J491" i="259"/>
  <c r="G87" i="181"/>
  <c r="N456" i="259" l="1"/>
  <c r="L456" i="259"/>
  <c r="J474" i="259"/>
  <c r="G468" i="259"/>
  <c r="G467" i="259"/>
  <c r="G469" i="259"/>
  <c r="H467" i="259"/>
  <c r="R467" i="259" s="1"/>
  <c r="P468" i="259" s="1"/>
  <c r="G471" i="259"/>
  <c r="G470" i="259"/>
  <c r="I503" i="259"/>
  <c r="J497" i="259"/>
  <c r="S462" i="259"/>
  <c r="P463" i="259"/>
  <c r="M462" i="259" s="1"/>
  <c r="G88" i="181"/>
  <c r="P469" i="259" l="1"/>
  <c r="M468" i="259" s="1"/>
  <c r="S468" i="259"/>
  <c r="G475" i="259"/>
  <c r="G477" i="259"/>
  <c r="G473" i="259"/>
  <c r="H473" i="259"/>
  <c r="R473" i="259" s="1"/>
  <c r="P474" i="259" s="1"/>
  <c r="G476" i="259"/>
  <c r="J480" i="259"/>
  <c r="G474" i="259"/>
  <c r="I509" i="259"/>
  <c r="J503" i="259"/>
  <c r="N462" i="259"/>
  <c r="L462" i="259"/>
  <c r="G89" i="181"/>
  <c r="G479" i="259" l="1"/>
  <c r="G481" i="259"/>
  <c r="H479" i="259"/>
  <c r="R479" i="259" s="1"/>
  <c r="P480" i="259" s="1"/>
  <c r="G482" i="259"/>
  <c r="J486" i="259"/>
  <c r="G480" i="259"/>
  <c r="G483" i="259"/>
  <c r="S474" i="259"/>
  <c r="P475" i="259"/>
  <c r="M474" i="259" s="1"/>
  <c r="I515" i="259"/>
  <c r="J509" i="259"/>
  <c r="L468" i="259"/>
  <c r="N468" i="259"/>
  <c r="G90" i="181"/>
  <c r="S480" i="259" l="1"/>
  <c r="P481" i="259"/>
  <c r="M480" i="259" s="1"/>
  <c r="I521" i="259"/>
  <c r="J515" i="259"/>
  <c r="L474" i="259"/>
  <c r="N474" i="259"/>
  <c r="G486" i="259"/>
  <c r="G489" i="259"/>
  <c r="G485" i="259"/>
  <c r="G487" i="259"/>
  <c r="G488" i="259"/>
  <c r="J492" i="259"/>
  <c r="H485" i="259"/>
  <c r="R485" i="259" s="1"/>
  <c r="P486" i="259" s="1"/>
  <c r="G91" i="181"/>
  <c r="J521" i="259" l="1"/>
  <c r="I527" i="259"/>
  <c r="G494" i="259"/>
  <c r="J498" i="259"/>
  <c r="G492" i="259"/>
  <c r="H491" i="259"/>
  <c r="R491" i="259" s="1"/>
  <c r="P492" i="259" s="1"/>
  <c r="G495" i="259"/>
  <c r="G491" i="259"/>
  <c r="G493" i="259"/>
  <c r="N480" i="259"/>
  <c r="L480" i="259"/>
  <c r="P487" i="259"/>
  <c r="M486" i="259" s="1"/>
  <c r="S486" i="259"/>
  <c r="G92" i="181"/>
  <c r="S492" i="259" l="1"/>
  <c r="P493" i="259"/>
  <c r="M492" i="259" s="1"/>
  <c r="I533" i="259"/>
  <c r="J527" i="259"/>
  <c r="L486" i="259"/>
  <c r="N486" i="259"/>
  <c r="H497" i="259"/>
  <c r="R497" i="259" s="1"/>
  <c r="P498" i="259" s="1"/>
  <c r="G500" i="259"/>
  <c r="G497" i="259"/>
  <c r="G499" i="259"/>
  <c r="J504" i="259"/>
  <c r="G498" i="259"/>
  <c r="G501" i="259"/>
  <c r="G93" i="181"/>
  <c r="S498" i="259" l="1"/>
  <c r="P499" i="259"/>
  <c r="M498" i="259" s="1"/>
  <c r="I539" i="259"/>
  <c r="J533" i="259"/>
  <c r="L492" i="259"/>
  <c r="N492" i="259"/>
  <c r="G503" i="259"/>
  <c r="G505" i="259"/>
  <c r="H503" i="259"/>
  <c r="R503" i="259" s="1"/>
  <c r="P504" i="259" s="1"/>
  <c r="G506" i="259"/>
  <c r="J510" i="259"/>
  <c r="G504" i="259"/>
  <c r="G507" i="259"/>
  <c r="G94" i="181"/>
  <c r="G510" i="259" l="1"/>
  <c r="G513" i="259"/>
  <c r="G511" i="259"/>
  <c r="H509" i="259"/>
  <c r="R509" i="259" s="1"/>
  <c r="P510" i="259" s="1"/>
  <c r="G512" i="259"/>
  <c r="G509" i="259"/>
  <c r="J516" i="259"/>
  <c r="I545" i="259"/>
  <c r="J539" i="259"/>
  <c r="L498" i="259"/>
  <c r="N498" i="259"/>
  <c r="P505" i="259"/>
  <c r="M504" i="259" s="1"/>
  <c r="S504" i="259"/>
  <c r="G95" i="181"/>
  <c r="P511" i="259" l="1"/>
  <c r="M510" i="259" s="1"/>
  <c r="S510" i="259"/>
  <c r="J522" i="259"/>
  <c r="G516" i="259"/>
  <c r="G519" i="259"/>
  <c r="G515" i="259"/>
  <c r="G517" i="259"/>
  <c r="H515" i="259"/>
  <c r="R515" i="259" s="1"/>
  <c r="P516" i="259" s="1"/>
  <c r="G518" i="259"/>
  <c r="N504" i="259"/>
  <c r="L504" i="259"/>
  <c r="I551" i="259"/>
  <c r="J545" i="259"/>
  <c r="G96" i="181"/>
  <c r="I557" i="259" l="1"/>
  <c r="J551" i="259"/>
  <c r="G523" i="259"/>
  <c r="H521" i="259"/>
  <c r="R521" i="259" s="1"/>
  <c r="P522" i="259" s="1"/>
  <c r="G524" i="259"/>
  <c r="G521" i="259"/>
  <c r="J528" i="259"/>
  <c r="G522" i="259"/>
  <c r="G525" i="259"/>
  <c r="P517" i="259"/>
  <c r="M516" i="259" s="1"/>
  <c r="S516" i="259"/>
  <c r="N510" i="259"/>
  <c r="L510" i="259"/>
  <c r="G97" i="181"/>
  <c r="H527" i="259" l="1"/>
  <c r="G530" i="259"/>
  <c r="J534" i="259"/>
  <c r="G528" i="259"/>
  <c r="G531" i="259"/>
  <c r="G527" i="259"/>
  <c r="G529" i="259"/>
  <c r="S522" i="259"/>
  <c r="P523" i="259"/>
  <c r="M522" i="259" s="1"/>
  <c r="L516" i="259"/>
  <c r="N516" i="259"/>
  <c r="I563" i="259"/>
  <c r="J557" i="259"/>
  <c r="G98" i="181"/>
  <c r="I569" i="259" l="1"/>
  <c r="J563" i="259"/>
  <c r="H533" i="259"/>
  <c r="R533" i="259" s="1"/>
  <c r="P534" i="259" s="1"/>
  <c r="G534" i="259"/>
  <c r="G537" i="259"/>
  <c r="G533" i="259"/>
  <c r="G536" i="259"/>
  <c r="J540" i="259"/>
  <c r="G535" i="259"/>
  <c r="L522" i="259"/>
  <c r="N522" i="259"/>
  <c r="R527" i="259"/>
  <c r="P528" i="259" s="1"/>
  <c r="G99" i="181"/>
  <c r="G543" i="259" l="1"/>
  <c r="G539" i="259"/>
  <c r="G541" i="259"/>
  <c r="H539" i="259"/>
  <c r="G542" i="259"/>
  <c r="J546" i="259"/>
  <c r="G540" i="259"/>
  <c r="S534" i="259"/>
  <c r="P535" i="259"/>
  <c r="M534" i="259" s="1"/>
  <c r="S528" i="259"/>
  <c r="P529" i="259"/>
  <c r="M528" i="259" s="1"/>
  <c r="I575" i="259"/>
  <c r="J569" i="259"/>
  <c r="G100" i="181"/>
  <c r="I581" i="259" l="1"/>
  <c r="J575" i="259"/>
  <c r="R539" i="259"/>
  <c r="P540" i="259" s="1"/>
  <c r="N528" i="259"/>
  <c r="L528" i="259"/>
  <c r="H545" i="259"/>
  <c r="R545" i="259" s="1"/>
  <c r="P546" i="259" s="1"/>
  <c r="G548" i="259"/>
  <c r="G549" i="259"/>
  <c r="J552" i="259"/>
  <c r="G546" i="259"/>
  <c r="G545" i="259"/>
  <c r="G547" i="259"/>
  <c r="N534" i="259"/>
  <c r="L534" i="259"/>
  <c r="G101" i="181"/>
  <c r="S546" i="259" l="1"/>
  <c r="P547" i="259"/>
  <c r="M546" i="259" s="1"/>
  <c r="S540" i="259"/>
  <c r="P541" i="259"/>
  <c r="M540" i="259" s="1"/>
  <c r="G551" i="259"/>
  <c r="G553" i="259"/>
  <c r="H551" i="259"/>
  <c r="G554" i="259"/>
  <c r="G552" i="259"/>
  <c r="G555" i="259"/>
  <c r="J558" i="259"/>
  <c r="J581" i="259"/>
  <c r="I587" i="259"/>
  <c r="G102" i="181"/>
  <c r="G558" i="259" l="1"/>
  <c r="G561" i="259"/>
  <c r="G557" i="259"/>
  <c r="G559" i="259"/>
  <c r="H557" i="259"/>
  <c r="R557" i="259" s="1"/>
  <c r="P558" i="259" s="1"/>
  <c r="J564" i="259"/>
  <c r="G560" i="259"/>
  <c r="R551" i="259"/>
  <c r="P552" i="259" s="1"/>
  <c r="L546" i="259"/>
  <c r="N546" i="259"/>
  <c r="L540" i="259"/>
  <c r="N540" i="259"/>
  <c r="I593" i="259"/>
  <c r="J587" i="259"/>
  <c r="G103" i="181"/>
  <c r="S552" i="259" l="1"/>
  <c r="P553" i="259"/>
  <c r="M552" i="259" s="1"/>
  <c r="J593" i="259"/>
  <c r="I599" i="259"/>
  <c r="J599" i="259" s="1"/>
  <c r="G566" i="259"/>
  <c r="J570" i="259"/>
  <c r="G564" i="259"/>
  <c r="G567" i="259"/>
  <c r="G563" i="259"/>
  <c r="H563" i="259"/>
  <c r="G565" i="259"/>
  <c r="P559" i="259"/>
  <c r="M558" i="259" s="1"/>
  <c r="S558" i="259"/>
  <c r="G104" i="181"/>
  <c r="R563" i="259" l="1"/>
  <c r="P564" i="259" s="1"/>
  <c r="H569" i="259"/>
  <c r="R569" i="259" s="1"/>
  <c r="P570" i="259" s="1"/>
  <c r="G572" i="259"/>
  <c r="J576" i="259"/>
  <c r="G570" i="259"/>
  <c r="G573" i="259"/>
  <c r="G569" i="259"/>
  <c r="G571" i="259"/>
  <c r="L552" i="259"/>
  <c r="N552" i="259"/>
  <c r="L558" i="259"/>
  <c r="N558" i="259"/>
  <c r="G105" i="181"/>
  <c r="S570" i="259" l="1"/>
  <c r="P571" i="259"/>
  <c r="M570" i="259" s="1"/>
  <c r="G575" i="259"/>
  <c r="G577" i="259"/>
  <c r="H575" i="259"/>
  <c r="G578" i="259"/>
  <c r="G576" i="259"/>
  <c r="G579" i="259"/>
  <c r="J582" i="259"/>
  <c r="S564" i="259"/>
  <c r="P565" i="259"/>
  <c r="M564" i="259" s="1"/>
  <c r="G106" i="181"/>
  <c r="L570" i="259" l="1"/>
  <c r="N570" i="259"/>
  <c r="L564" i="259"/>
  <c r="N564" i="259"/>
  <c r="G582" i="259"/>
  <c r="G585" i="259"/>
  <c r="G581" i="259"/>
  <c r="G583" i="259"/>
  <c r="H581" i="259"/>
  <c r="R581" i="259" s="1"/>
  <c r="P582" i="259" s="1"/>
  <c r="J588" i="259"/>
  <c r="G584" i="259"/>
  <c r="R575" i="259"/>
  <c r="P576" i="259" s="1"/>
  <c r="G107" i="181"/>
  <c r="G590" i="259" l="1"/>
  <c r="J594" i="259"/>
  <c r="G588" i="259"/>
  <c r="G591" i="259"/>
  <c r="G587" i="259"/>
  <c r="G589" i="259"/>
  <c r="H587" i="259"/>
  <c r="R587" i="259" s="1"/>
  <c r="P588" i="259" s="1"/>
  <c r="P583" i="259"/>
  <c r="M582" i="259" s="1"/>
  <c r="S582" i="259"/>
  <c r="S576" i="259"/>
  <c r="P577" i="259"/>
  <c r="M576" i="259" s="1"/>
  <c r="G108" i="181"/>
  <c r="P589" i="259" l="1"/>
  <c r="M588" i="259" s="1"/>
  <c r="S588" i="259"/>
  <c r="G595" i="259"/>
  <c r="G596" i="259"/>
  <c r="H593" i="259"/>
  <c r="R593" i="259" s="1"/>
  <c r="P594" i="259" s="1"/>
  <c r="G597" i="259"/>
  <c r="G593" i="259"/>
  <c r="J600" i="259"/>
  <c r="G594" i="259"/>
  <c r="L582" i="259"/>
  <c r="N582" i="259"/>
  <c r="N576" i="259"/>
  <c r="L576" i="259"/>
  <c r="G109" i="181"/>
  <c r="G599" i="259" l="1"/>
  <c r="G602" i="259"/>
  <c r="H599" i="259"/>
  <c r="G603" i="259"/>
  <c r="G600" i="259"/>
  <c r="G601" i="259"/>
  <c r="S594" i="259"/>
  <c r="P595" i="259"/>
  <c r="M594" i="259" s="1"/>
  <c r="L588" i="259"/>
  <c r="N588" i="259"/>
  <c r="G110" i="181"/>
  <c r="R599" i="259" l="1"/>
  <c r="P600" i="259" s="1"/>
  <c r="K2" i="259"/>
  <c r="N594" i="259"/>
  <c r="L594" i="259"/>
  <c r="G111" i="181"/>
  <c r="T30" i="85" l="1"/>
  <c r="E30" i="85" s="1"/>
  <c r="V2" i="259"/>
  <c r="S600" i="259"/>
  <c r="P601" i="259"/>
  <c r="M600" i="259" s="1"/>
  <c r="G112" i="181"/>
  <c r="L600" i="259" l="1"/>
  <c r="L2" i="259" s="1"/>
  <c r="N600" i="259"/>
  <c r="M2" i="259"/>
  <c r="V30" i="85" s="1"/>
  <c r="G113" i="181"/>
  <c r="U30" i="85" l="1"/>
  <c r="AU30" i="85" s="1"/>
  <c r="R30" i="85" s="1"/>
  <c r="Q2" i="259"/>
  <c r="O2" i="259"/>
  <c r="G114" i="181"/>
  <c r="X30" i="85" l="1"/>
  <c r="P2" i="259"/>
  <c r="Y30" i="85" s="1"/>
  <c r="Z30" i="85"/>
  <c r="E1" i="259"/>
  <c r="S2" i="259"/>
  <c r="R2" i="259"/>
  <c r="G115" i="181"/>
  <c r="AB30" i="85" l="1"/>
  <c r="AE30" i="85" s="1"/>
  <c r="G30" i="85" s="1"/>
  <c r="AA30" i="85"/>
  <c r="T2" i="259"/>
  <c r="U2" i="259" s="1"/>
  <c r="W2" i="259" s="1"/>
  <c r="G116" i="181"/>
  <c r="AC30" i="85" l="1"/>
  <c r="AR30" i="85"/>
  <c r="AO30" i="85"/>
  <c r="AS30" i="85"/>
  <c r="AP30" i="85"/>
  <c r="AQ30" i="85"/>
  <c r="G117" i="181"/>
  <c r="AT30" i="85" l="1"/>
  <c r="G118" i="181"/>
  <c r="G119" i="181" l="1"/>
  <c r="G120" i="181" l="1"/>
  <c r="G121" i="181" l="1"/>
  <c r="G122" i="181" l="1"/>
  <c r="G123" i="181" l="1"/>
  <c r="G124" i="181" l="1"/>
  <c r="G125" i="181" l="1"/>
  <c r="G126" i="181" l="1"/>
  <c r="G127" i="181" l="1"/>
  <c r="G128" i="181" l="1"/>
  <c r="G129" i="181" l="1"/>
  <c r="G130" i="181" l="1"/>
  <c r="G131" i="181" l="1"/>
  <c r="G132" i="181" l="1"/>
  <c r="G133" i="181" l="1"/>
  <c r="G134" i="181" l="1"/>
  <c r="G135" i="181" l="1"/>
  <c r="G136" i="181" l="1"/>
  <c r="G137" i="181" l="1"/>
  <c r="G138" i="181" l="1"/>
  <c r="G139" i="181" l="1"/>
  <c r="G140" i="181" l="1"/>
  <c r="G141" i="181" l="1"/>
  <c r="G142" i="181" l="1"/>
  <c r="G143" i="181" l="1"/>
  <c r="G144" i="181" l="1"/>
  <c r="G145" i="181" l="1"/>
  <c r="G146" i="181" l="1"/>
  <c r="G147" i="181" l="1"/>
  <c r="G148" i="181" l="1"/>
  <c r="G149" i="181" l="1"/>
  <c r="G150" i="181" l="1"/>
  <c r="G151" i="181" l="1"/>
  <c r="G152" i="181" l="1"/>
  <c r="G153" i="181" l="1"/>
  <c r="G154" i="181" l="1"/>
  <c r="G155" i="181" l="1"/>
  <c r="G156" i="181" l="1"/>
  <c r="G157" i="181" l="1"/>
  <c r="G158" i="181" l="1"/>
  <c r="G159" i="181" l="1"/>
  <c r="G160" i="181" l="1"/>
  <c r="G161" i="181" l="1"/>
  <c r="G162" i="181" l="1"/>
  <c r="G163" i="181" l="1"/>
  <c r="G164" i="181" l="1"/>
  <c r="G165" i="181" l="1"/>
  <c r="G166" i="181" l="1"/>
  <c r="G167" i="181" l="1"/>
  <c r="G168" i="181" l="1"/>
  <c r="G169" i="181" l="1"/>
  <c r="G170" i="181" l="1"/>
  <c r="G171" i="181" l="1"/>
  <c r="G172" i="181" l="1"/>
  <c r="G173" i="181" l="1"/>
  <c r="G174" i="181" l="1"/>
  <c r="G175" i="181" l="1"/>
  <c r="G176" i="181" l="1"/>
  <c r="G177" i="181" l="1"/>
  <c r="G178" i="181" l="1"/>
  <c r="G179" i="181" l="1"/>
  <c r="G180" i="181" l="1"/>
  <c r="G181" i="181" l="1"/>
  <c r="G182" i="181" l="1"/>
  <c r="G183" i="181" l="1"/>
  <c r="G184" i="181" l="1"/>
  <c r="G185" i="181" l="1"/>
  <c r="G186" i="181" l="1"/>
  <c r="G187" i="181" l="1"/>
  <c r="G188" i="181" l="1"/>
  <c r="G189" i="181" l="1"/>
  <c r="G190" i="181" l="1"/>
  <c r="G191" i="181" l="1"/>
  <c r="G192" i="181" l="1"/>
  <c r="G193" i="181" l="1"/>
  <c r="G194" i="181" l="1"/>
  <c r="G195" i="181" l="1"/>
  <c r="G196" i="181" l="1"/>
  <c r="G197" i="181" l="1"/>
  <c r="G198" i="181" l="1"/>
  <c r="G199" i="181" l="1"/>
  <c r="G200" i="181" l="1"/>
  <c r="G201" i="181" l="1"/>
  <c r="G202" i="181" l="1"/>
  <c r="G203" i="181" l="1"/>
  <c r="G204" i="181" l="1"/>
  <c r="G205" i="181" l="1"/>
  <c r="G206" i="181" l="1"/>
  <c r="G207" i="181" l="1"/>
  <c r="G208" i="181" l="1"/>
  <c r="G209" i="181" l="1"/>
  <c r="G210" i="181" l="1"/>
  <c r="G211" i="181" l="1"/>
  <c r="G212" i="181" l="1"/>
  <c r="G214" i="181" l="1"/>
  <c r="G213" i="181"/>
  <c r="G215" i="181" l="1"/>
  <c r="G216" i="181" l="1"/>
  <c r="G217" i="181" l="1"/>
  <c r="G218" i="181" l="1"/>
  <c r="G219" i="181" l="1"/>
  <c r="G220" i="181" l="1"/>
  <c r="G221" i="181" l="1"/>
  <c r="G222" i="181" l="1"/>
  <c r="G223" i="181" l="1"/>
  <c r="G224" i="181" l="1"/>
  <c r="G225" i="181" l="1"/>
  <c r="G226" i="181" l="1"/>
  <c r="G227" i="181" l="1"/>
  <c r="G228" i="181" l="1"/>
  <c r="G229" i="181" l="1"/>
  <c r="G230" i="181" l="1"/>
  <c r="G231" i="181" l="1"/>
  <c r="G232" i="181" l="1"/>
  <c r="G233" i="181" l="1"/>
  <c r="G234" i="181" l="1"/>
  <c r="G235" i="181" l="1"/>
  <c r="G236" i="181" l="1"/>
  <c r="G237" i="181" l="1"/>
  <c r="G238" i="181" l="1"/>
  <c r="G239" i="181" l="1"/>
  <c r="G240" i="181" l="1"/>
  <c r="G241" i="181" l="1"/>
  <c r="G242" i="181" l="1"/>
  <c r="G243" i="181" l="1"/>
  <c r="G244" i="181" l="1"/>
  <c r="G245" i="181" l="1"/>
  <c r="G246" i="181" l="1"/>
  <c r="G247" i="181" l="1"/>
  <c r="G248" i="181" l="1"/>
  <c r="G249" i="181" l="1"/>
  <c r="G252" i="181" l="1"/>
  <c r="G250" i="181"/>
  <c r="G251" i="181" l="1"/>
  <c r="G253" i="181" l="1"/>
  <c r="G254" i="181" l="1"/>
  <c r="G255" i="181" l="1"/>
  <c r="G256" i="181" l="1"/>
  <c r="G257" i="181" l="1"/>
  <c r="G258" i="181" l="1"/>
  <c r="G259" i="181" l="1"/>
  <c r="G260" i="181" l="1"/>
  <c r="G261" i="181" l="1"/>
  <c r="G262" i="181" l="1"/>
  <c r="G263" i="181" l="1"/>
  <c r="G264" i="181" l="1"/>
  <c r="G265" i="181" l="1"/>
  <c r="G266" i="181" l="1"/>
  <c r="G267" i="181" l="1"/>
  <c r="G268" i="181" l="1"/>
  <c r="G269" i="181" l="1"/>
  <c r="G270" i="181" l="1"/>
  <c r="G271" i="181" l="1"/>
  <c r="G272" i="181" l="1"/>
  <c r="G273" i="181" l="1"/>
  <c r="G274" i="181" l="1"/>
  <c r="G275" i="181" l="1"/>
  <c r="G276" i="181" l="1"/>
  <c r="G277" i="181" l="1"/>
  <c r="G278" i="181" l="1"/>
  <c r="G279" i="181" l="1"/>
  <c r="G280" i="181" l="1"/>
  <c r="G281" i="181" l="1"/>
  <c r="G282" i="181" l="1"/>
  <c r="G283" i="181" l="1"/>
  <c r="G284" i="181" l="1"/>
  <c r="G285" i="181" l="1"/>
  <c r="G286" i="181" l="1"/>
  <c r="G287" i="181" l="1"/>
  <c r="G288" i="181" l="1"/>
  <c r="G289" i="181" l="1"/>
  <c r="G290" i="181" l="1"/>
  <c r="G291" i="181" l="1"/>
  <c r="G292" i="181" l="1"/>
  <c r="G293" i="181" l="1"/>
  <c r="G294" i="181" l="1"/>
  <c r="G295" i="181" l="1"/>
  <c r="G296" i="181" l="1"/>
  <c r="G297" i="181" l="1"/>
  <c r="G298" i="181" l="1"/>
  <c r="G299" i="181" l="1"/>
  <c r="G300" i="181" l="1"/>
  <c r="G301" i="181" l="1"/>
  <c r="G302" i="181" l="1"/>
  <c r="G303" i="181" l="1"/>
  <c r="G304" i="181" l="1"/>
  <c r="G305" i="181" l="1"/>
  <c r="G306" i="181" l="1"/>
  <c r="G307" i="181" l="1"/>
  <c r="G308" i="181" l="1"/>
  <c r="G309" i="181" l="1"/>
  <c r="G310" i="181" l="1"/>
  <c r="G311" i="181" l="1"/>
  <c r="G312" i="181" l="1"/>
  <c r="G313" i="181" l="1"/>
  <c r="G314" i="181" l="1"/>
  <c r="G315" i="181" l="1"/>
  <c r="G316" i="181" l="1"/>
  <c r="G317" i="181" l="1"/>
  <c r="G318" i="181" l="1"/>
  <c r="G319" i="181" l="1"/>
  <c r="G320" i="181" l="1"/>
  <c r="G321" i="181" l="1"/>
  <c r="G322" i="181" l="1"/>
  <c r="G323" i="181" l="1"/>
  <c r="G324" i="181" l="1"/>
  <c r="G325" i="181" l="1"/>
  <c r="G326" i="181" l="1"/>
  <c r="G327" i="181" l="1"/>
  <c r="G328" i="181" l="1"/>
  <c r="G329" i="181" l="1"/>
  <c r="G330" i="181" l="1"/>
  <c r="G331" i="181" l="1"/>
  <c r="G332" i="181" l="1"/>
  <c r="G333" i="181" l="1"/>
  <c r="G334" i="181" l="1"/>
  <c r="G335" i="181" l="1"/>
  <c r="G336" i="181" l="1"/>
  <c r="G337" i="181" l="1"/>
  <c r="G338" i="181" l="1"/>
  <c r="G339" i="181" l="1"/>
  <c r="G340" i="181" l="1"/>
  <c r="G341" i="181" l="1"/>
  <c r="G342" i="181" l="1"/>
  <c r="G343" i="181" l="1"/>
  <c r="G344" i="181" l="1"/>
  <c r="G345" i="181" l="1"/>
  <c r="G346" i="181" l="1"/>
  <c r="G347" i="181" l="1"/>
  <c r="G348" i="181" l="1"/>
  <c r="G349" i="181" l="1"/>
  <c r="G350" i="181" l="1"/>
  <c r="G351" i="181" l="1"/>
  <c r="G352" i="181" l="1"/>
  <c r="G353" i="181" l="1"/>
  <c r="G354" i="181" l="1"/>
  <c r="G355" i="181" l="1"/>
  <c r="G356" i="181" l="1"/>
  <c r="G357" i="181" l="1"/>
  <c r="G358" i="181" l="1"/>
  <c r="G359" i="181" l="1"/>
  <c r="G360" i="181" l="1"/>
  <c r="G361" i="181" l="1"/>
  <c r="G362" i="181" l="1"/>
  <c r="G363" i="181" l="1"/>
  <c r="G364" i="181" l="1"/>
  <c r="G365" i="181" l="1"/>
  <c r="G366" i="181" l="1"/>
  <c r="G367" i="181" l="1"/>
  <c r="G368" i="181" l="1"/>
  <c r="G369" i="181" l="1"/>
  <c r="G370" i="181" l="1"/>
  <c r="G371" i="181" l="1"/>
  <c r="G372" i="181" l="1"/>
  <c r="G373" i="181" l="1"/>
  <c r="G374" i="181" l="1"/>
  <c r="G375" i="181" l="1"/>
  <c r="G376" i="181" l="1"/>
  <c r="G377" i="181" l="1"/>
  <c r="G378" i="181" l="1"/>
  <c r="G379" i="181" l="1"/>
  <c r="G380" i="181" l="1"/>
  <c r="G381" i="181" l="1"/>
  <c r="G382" i="181" l="1"/>
  <c r="G383" i="181" l="1"/>
  <c r="G384" i="181" l="1"/>
  <c r="G385" i="181" l="1"/>
  <c r="G386" i="181" l="1"/>
  <c r="G387" i="181" l="1"/>
  <c r="G388" i="181" l="1"/>
  <c r="G389" i="181" l="1"/>
  <c r="G390" i="181" l="1"/>
  <c r="G391" i="181" l="1"/>
  <c r="G392" i="181" l="1"/>
  <c r="G393" i="181" l="1"/>
  <c r="G394" i="181" l="1"/>
  <c r="G395" i="181" l="1"/>
  <c r="G396" i="181" l="1"/>
  <c r="G397" i="181" l="1"/>
  <c r="G398" i="181" l="1"/>
  <c r="G399" i="181" l="1"/>
  <c r="G400" i="181" l="1"/>
  <c r="G401" i="181" l="1"/>
  <c r="G402" i="181" l="1"/>
  <c r="G403" i="181" l="1"/>
  <c r="G404" i="181" l="1"/>
  <c r="G405" i="181" l="1"/>
  <c r="G406" i="181" l="1"/>
  <c r="G407" i="181" l="1"/>
  <c r="G408" i="181" l="1"/>
  <c r="G409" i="181" l="1"/>
  <c r="G410" i="181" l="1"/>
  <c r="G411" i="181" l="1"/>
  <c r="G412" i="181" l="1"/>
  <c r="G413" i="181" l="1"/>
  <c r="G414" i="181" l="1"/>
  <c r="G415" i="181" l="1"/>
  <c r="G416" i="181" l="1"/>
  <c r="G417" i="181" l="1"/>
  <c r="G418" i="181" l="1"/>
  <c r="G419" i="181" l="1"/>
  <c r="G420" i="181" l="1"/>
  <c r="G421" i="181" l="1"/>
  <c r="G422" i="181" l="1"/>
  <c r="G423" i="181" l="1"/>
  <c r="G424" i="181" l="1"/>
  <c r="G425" i="181" l="1"/>
  <c r="G426" i="181" l="1"/>
  <c r="G427" i="181" l="1"/>
  <c r="G428" i="181" l="1"/>
  <c r="G429" i="181" l="1"/>
  <c r="G430" i="181" l="1"/>
  <c r="G431" i="181" l="1"/>
  <c r="G432" i="181" l="1"/>
  <c r="G433" i="181" l="1"/>
  <c r="G434" i="181" l="1"/>
  <c r="G435" i="181" l="1"/>
  <c r="G436" i="181" l="1"/>
  <c r="G437" i="181" l="1"/>
  <c r="G438" i="181" l="1"/>
  <c r="G439" i="181" l="1"/>
  <c r="G440" i="181" l="1"/>
  <c r="G441" i="181" l="1"/>
  <c r="G442" i="181" l="1"/>
  <c r="G443" i="181" l="1"/>
  <c r="G444" i="181" l="1"/>
  <c r="G445" i="181" l="1"/>
  <c r="G446" i="181" l="1"/>
  <c r="G447" i="181" l="1"/>
  <c r="G448" i="181" l="1"/>
  <c r="G449" i="181" l="1"/>
  <c r="G450" i="181" l="1"/>
  <c r="G451" i="181" l="1"/>
  <c r="G452" i="181" l="1"/>
  <c r="G453" i="181" l="1"/>
  <c r="G454" i="181" l="1"/>
  <c r="G455" i="181" l="1"/>
  <c r="G456" i="181" l="1"/>
  <c r="G457" i="181" l="1"/>
  <c r="G458" i="181" l="1"/>
  <c r="G459" i="181" l="1"/>
  <c r="G460" i="181" l="1"/>
  <c r="G461" i="181" l="1"/>
  <c r="G462" i="181" l="1"/>
  <c r="G463" i="181" l="1"/>
  <c r="G464" i="181" l="1"/>
  <c r="G465" i="181" l="1"/>
  <c r="G466" i="181" l="1"/>
  <c r="G467" i="181" l="1"/>
  <c r="G468" i="181" l="1"/>
  <c r="G469" i="181" l="1"/>
  <c r="G470" i="181" l="1"/>
  <c r="G471" i="181" l="1"/>
  <c r="G472" i="181" l="1"/>
  <c r="G473" i="181" l="1"/>
  <c r="G474" i="181" l="1"/>
  <c r="G475" i="181" l="1"/>
  <c r="G476" i="181" l="1"/>
  <c r="G477" i="181" l="1"/>
  <c r="G478" i="181" l="1"/>
  <c r="G479" i="181" l="1"/>
  <c r="G480" i="181" l="1"/>
  <c r="G481" i="181" l="1"/>
  <c r="G482" i="181" l="1"/>
  <c r="G483" i="181" l="1"/>
  <c r="G484" i="181" l="1"/>
  <c r="G485" i="181" l="1"/>
  <c r="G486" i="181" l="1"/>
  <c r="G487" i="181" l="1"/>
  <c r="G488" i="181" l="1"/>
  <c r="G489" i="181" l="1"/>
  <c r="G490" i="181" l="1"/>
  <c r="G491" i="181" l="1"/>
  <c r="G492" i="181" l="1"/>
  <c r="G493" i="181" l="1"/>
  <c r="G494" i="181" l="1"/>
  <c r="G495" i="181" l="1"/>
  <c r="G496" i="181" l="1"/>
  <c r="G497" i="181" l="1"/>
  <c r="G498" i="181" l="1"/>
  <c r="G499" i="181" l="1"/>
  <c r="G500" i="181" l="1"/>
  <c r="G501" i="181" l="1"/>
  <c r="G502" i="181" l="1"/>
  <c r="G503" i="181" l="1"/>
  <c r="G504" i="181" l="1"/>
  <c r="G505" i="181" l="1"/>
  <c r="G506" i="181" l="1"/>
  <c r="G507" i="181" l="1"/>
  <c r="G508" i="181" l="1"/>
  <c r="G509" i="181" l="1"/>
  <c r="G510" i="181" l="1"/>
  <c r="G511" i="181" l="1"/>
  <c r="G512" i="181" l="1"/>
  <c r="G513" i="181" l="1"/>
  <c r="G514" i="181" l="1"/>
  <c r="G515" i="181" l="1"/>
  <c r="G516" i="181" l="1"/>
  <c r="G517" i="181" l="1"/>
  <c r="G518" i="181" l="1"/>
  <c r="G519" i="181" l="1"/>
  <c r="G520" i="181" l="1"/>
  <c r="G521" i="181" l="1"/>
  <c r="G522" i="181" l="1"/>
  <c r="G523" i="181" l="1"/>
  <c r="G524" i="181" l="1"/>
  <c r="G525" i="181" l="1"/>
  <c r="G526" i="181" l="1"/>
  <c r="G527" i="181" l="1"/>
  <c r="G528" i="181" l="1"/>
  <c r="G529" i="181" l="1"/>
  <c r="G530" i="181" l="1"/>
  <c r="G531" i="181" l="1"/>
  <c r="G532" i="181" l="1"/>
  <c r="G533" i="181" l="1"/>
  <c r="G534" i="181" l="1"/>
  <c r="G535" i="181" l="1"/>
  <c r="G536" i="181" l="1"/>
  <c r="G537" i="181" l="1"/>
  <c r="G538" i="181" l="1"/>
  <c r="G539" i="181" l="1"/>
  <c r="G540" i="181" l="1"/>
  <c r="G541" i="181" l="1"/>
  <c r="G542" i="181" l="1"/>
  <c r="G543" i="181" l="1"/>
  <c r="G544" i="181" l="1"/>
  <c r="G545" i="181" l="1"/>
  <c r="G546" i="181" l="1"/>
  <c r="G547" i="181" l="1"/>
  <c r="G548" i="181" l="1"/>
  <c r="G549" i="181" l="1"/>
  <c r="G550" i="181" l="1"/>
  <c r="G551" i="181" l="1"/>
  <c r="G552" i="181" l="1"/>
  <c r="G553" i="181" l="1"/>
  <c r="G554" i="181" l="1"/>
  <c r="G555" i="181" l="1"/>
  <c r="G556" i="181" l="1"/>
  <c r="G557" i="181" l="1"/>
  <c r="G558" i="181" l="1"/>
  <c r="G559" i="181" l="1"/>
  <c r="G560" i="181" l="1"/>
  <c r="G561" i="181" l="1"/>
  <c r="G562" i="181" l="1"/>
  <c r="G563" i="181" l="1"/>
  <c r="G564" i="181" l="1"/>
  <c r="G565" i="181" l="1"/>
  <c r="G566" i="181" l="1"/>
  <c r="G567" i="181" l="1"/>
  <c r="G568" i="181" l="1"/>
  <c r="G569" i="181" l="1"/>
  <c r="G570" i="181" l="1"/>
  <c r="G571" i="181" l="1"/>
  <c r="G572" i="181" l="1"/>
  <c r="G573" i="181" l="1"/>
  <c r="G574" i="181" l="1"/>
  <c r="G575" i="181" l="1"/>
  <c r="G576" i="181" l="1"/>
  <c r="G577" i="181" l="1"/>
  <c r="G578" i="181" l="1"/>
  <c r="G579" i="181" l="1"/>
  <c r="G580" i="181" l="1"/>
  <c r="G581" i="181" l="1"/>
  <c r="G582" i="181" l="1"/>
  <c r="G583" i="181" l="1"/>
  <c r="G584" i="181" l="1"/>
  <c r="G585" i="181" l="1"/>
  <c r="G586" i="181" l="1"/>
  <c r="G587" i="181" l="1"/>
  <c r="G588" i="181" l="1"/>
  <c r="G589" i="181" l="1"/>
  <c r="G590" i="181" l="1"/>
  <c r="G591" i="181" l="1"/>
  <c r="G592" i="181" l="1"/>
  <c r="G593" i="181" l="1"/>
  <c r="G594" i="181" l="1"/>
  <c r="G595" i="181" l="1"/>
  <c r="G596" i="181" l="1"/>
  <c r="G597" i="181" l="1"/>
  <c r="G598" i="181" l="1"/>
  <c r="G599" i="181" l="1"/>
  <c r="G600" i="181" l="1"/>
  <c r="G601" i="181" l="1"/>
  <c r="G602" i="181" l="1"/>
  <c r="G603" i="181" l="1"/>
  <c r="G604" i="181" l="1"/>
  <c r="G605" i="181" l="1"/>
  <c r="G606" i="181" l="1"/>
  <c r="G607" i="181" l="1"/>
  <c r="G608" i="181" l="1"/>
  <c r="G609" i="181" l="1"/>
  <c r="G610" i="181" l="1"/>
  <c r="G611" i="181" l="1"/>
  <c r="G612" i="181" l="1"/>
  <c r="G613" i="181" l="1"/>
  <c r="G614" i="181" l="1"/>
  <c r="G615" i="181" l="1"/>
  <c r="G616" i="181" l="1"/>
  <c r="G617" i="181" l="1"/>
  <c r="G618" i="181" l="1"/>
  <c r="G619" i="181" l="1"/>
  <c r="G620" i="181" l="1"/>
  <c r="G621" i="181" l="1"/>
  <c r="G622" i="181" l="1"/>
  <c r="G623" i="181" l="1"/>
  <c r="G624" i="181" l="1"/>
  <c r="G625" i="181" l="1"/>
  <c r="G626" i="181" l="1"/>
  <c r="G627" i="181" l="1"/>
  <c r="G628" i="181" l="1"/>
  <c r="G629" i="181" l="1"/>
  <c r="G630" i="181" l="1"/>
  <c r="G631" i="181" l="1"/>
  <c r="G632" i="181" l="1"/>
  <c r="G633" i="181" l="1"/>
  <c r="G634" i="181" l="1"/>
  <c r="G635" i="181" l="1"/>
  <c r="G636" i="181" l="1"/>
  <c r="G637" i="181" l="1"/>
  <c r="G638" i="181" l="1"/>
  <c r="G639" i="181" l="1"/>
  <c r="G640" i="181" l="1"/>
  <c r="G641" i="181" l="1"/>
  <c r="G642" i="181" l="1"/>
  <c r="G643" i="181" l="1"/>
  <c r="G644" i="181" l="1"/>
  <c r="G645" i="181" l="1"/>
  <c r="G646" i="181" l="1"/>
  <c r="G647" i="181" l="1"/>
  <c r="G648" i="181" l="1"/>
  <c r="G649" i="181" l="1"/>
  <c r="G650" i="181" l="1"/>
  <c r="G651" i="181" l="1"/>
  <c r="G652" i="181" l="1"/>
  <c r="G653" i="181" l="1"/>
  <c r="G654" i="181" l="1"/>
  <c r="G655" i="181" l="1"/>
  <c r="G656" i="181" l="1"/>
  <c r="G657" i="181" l="1"/>
  <c r="G658" i="181" l="1"/>
  <c r="G659" i="181" l="1"/>
  <c r="G660" i="181" l="1"/>
  <c r="G661" i="181" l="1"/>
  <c r="G662" i="181" l="1"/>
  <c r="G663" i="181" l="1"/>
  <c r="G664" i="181" l="1"/>
  <c r="G665" i="181" l="1"/>
  <c r="G666" i="181" l="1"/>
  <c r="G667" i="181" l="1"/>
  <c r="G668" i="181" l="1"/>
  <c r="G669" i="181" l="1"/>
  <c r="G670" i="181" l="1"/>
  <c r="G671" i="181" l="1"/>
  <c r="G672" i="181" l="1"/>
  <c r="G673" i="181" l="1"/>
  <c r="G674" i="181" l="1"/>
  <c r="G675" i="181" l="1"/>
  <c r="G676" i="181" l="1"/>
  <c r="G677" i="181" l="1"/>
  <c r="G678" i="181" l="1"/>
  <c r="G679" i="181" l="1"/>
  <c r="G680" i="181" l="1"/>
  <c r="G681" i="181" l="1"/>
  <c r="G682" i="181" l="1"/>
  <c r="G683" i="181" l="1"/>
  <c r="G684" i="181" l="1"/>
  <c r="G685" i="181" l="1"/>
  <c r="G686" i="181" l="1"/>
  <c r="G687" i="181" l="1"/>
  <c r="G688" i="181" l="1"/>
  <c r="G689" i="181" l="1"/>
  <c r="G690" i="181" l="1"/>
  <c r="G691" i="181" l="1"/>
  <c r="G692" i="181" l="1"/>
  <c r="G693" i="181" l="1"/>
  <c r="G694" i="181" l="1"/>
  <c r="G695" i="181" l="1"/>
  <c r="G696" i="181" l="1"/>
  <c r="G697" i="181" l="1"/>
  <c r="G698" i="181" l="1"/>
  <c r="G699" i="181" l="1"/>
  <c r="G700" i="181" l="1"/>
  <c r="G701" i="181" l="1"/>
  <c r="G702" i="181" l="1"/>
  <c r="G703" i="181" l="1"/>
  <c r="G704" i="181" l="1"/>
  <c r="G705" i="181" l="1"/>
  <c r="G706" i="181" l="1"/>
  <c r="G707" i="181" l="1"/>
  <c r="G708" i="181" l="1"/>
  <c r="G709" i="181" l="1"/>
  <c r="G710" i="181" l="1"/>
  <c r="G711" i="181" l="1"/>
  <c r="G712" i="181" l="1"/>
  <c r="G713" i="181" l="1"/>
  <c r="G714" i="181" l="1"/>
  <c r="G715" i="181" l="1"/>
  <c r="G716" i="181" l="1"/>
  <c r="G717" i="181" l="1"/>
  <c r="G718" i="181" l="1"/>
  <c r="G719" i="181" l="1"/>
  <c r="G720" i="181" l="1"/>
  <c r="G721" i="181" l="1"/>
  <c r="G722" i="181" l="1"/>
  <c r="G723" i="181" l="1"/>
  <c r="G724" i="181" l="1"/>
  <c r="G725" i="181" l="1"/>
  <c r="G726" i="181" l="1"/>
  <c r="G727" i="181" l="1"/>
  <c r="G728" i="181" l="1"/>
  <c r="G729" i="181" l="1"/>
  <c r="G730" i="181" l="1"/>
  <c r="G731" i="181" l="1"/>
  <c r="G732" i="181" l="1"/>
  <c r="G733" i="181" l="1"/>
  <c r="G734" i="181" l="1"/>
  <c r="G735" i="181" l="1"/>
  <c r="G736" i="181" l="1"/>
  <c r="G737" i="181" l="1"/>
  <c r="G738" i="181" l="1"/>
  <c r="G739" i="181" l="1"/>
  <c r="G740" i="181" l="1"/>
  <c r="G741" i="181" l="1"/>
  <c r="G742" i="181" l="1"/>
  <c r="G743" i="181" l="1"/>
  <c r="G744" i="181" l="1"/>
  <c r="G745" i="181" l="1"/>
  <c r="G746" i="181" l="1"/>
  <c r="G747" i="181" l="1"/>
  <c r="G748" i="181" l="1"/>
  <c r="G749" i="181" l="1"/>
  <c r="G750" i="181" l="1"/>
  <c r="G751" i="181" l="1"/>
  <c r="G752" i="181" l="1"/>
  <c r="G753" i="181" l="1"/>
  <c r="G754" i="181" l="1"/>
  <c r="G755" i="181" l="1"/>
  <c r="G756" i="181" l="1"/>
  <c r="G757" i="181" l="1"/>
  <c r="G758" i="181" l="1"/>
  <c r="G759" i="181" l="1"/>
  <c r="G760" i="181" l="1"/>
  <c r="G761" i="181" l="1"/>
  <c r="G762" i="181" l="1"/>
  <c r="G763" i="181" l="1"/>
  <c r="G764" i="181" l="1"/>
  <c r="G765" i="181" l="1"/>
  <c r="G766" i="181" l="1"/>
  <c r="G767" i="181" l="1"/>
  <c r="G768" i="181" l="1"/>
  <c r="G769" i="181" l="1"/>
  <c r="G770" i="181" l="1"/>
  <c r="G771" i="181" l="1"/>
  <c r="G772" i="181" l="1"/>
  <c r="G773" i="181" l="1"/>
  <c r="G774" i="181" l="1"/>
  <c r="G775" i="181" l="1"/>
  <c r="G776" i="181" l="1"/>
  <c r="G777" i="181" l="1"/>
  <c r="G778" i="181" l="1"/>
  <c r="G779" i="181" l="1"/>
  <c r="G780" i="181" l="1"/>
  <c r="G781" i="181" l="1"/>
  <c r="G782" i="181" l="1"/>
  <c r="G783" i="181" l="1"/>
  <c r="G784" i="181" l="1"/>
  <c r="G785" i="181" l="1"/>
  <c r="G786" i="181" l="1"/>
  <c r="G787" i="181" l="1"/>
  <c r="G788" i="181" l="1"/>
  <c r="G789" i="181" l="1"/>
  <c r="G790" i="181" l="1"/>
  <c r="G791" i="181" l="1"/>
  <c r="G792" i="181" l="1"/>
  <c r="G793" i="181" l="1"/>
  <c r="G794" i="181" l="1"/>
  <c r="G795" i="181" l="1"/>
  <c r="G796" i="181" l="1"/>
  <c r="G797" i="181" l="1"/>
  <c r="G798" i="181" l="1"/>
  <c r="G799" i="181" l="1"/>
  <c r="G800" i="181" l="1"/>
  <c r="G801" i="181" l="1"/>
  <c r="G802" i="181" l="1"/>
  <c r="G803" i="181" l="1"/>
  <c r="G804" i="181" l="1"/>
  <c r="G805" i="181" l="1"/>
  <c r="G806" i="181" l="1"/>
  <c r="G807" i="181" l="1"/>
  <c r="G808" i="181" l="1"/>
  <c r="G809" i="181" l="1"/>
  <c r="G810" i="181" l="1"/>
  <c r="G811" i="181" l="1"/>
  <c r="G812" i="181" l="1"/>
  <c r="G813" i="181" l="1"/>
  <c r="G814" i="181" l="1"/>
  <c r="G815" i="181" l="1"/>
  <c r="G816" i="181" l="1"/>
  <c r="G817" i="181" l="1"/>
  <c r="G818" i="181" l="1"/>
  <c r="G819" i="181" l="1"/>
  <c r="G820" i="181" l="1"/>
  <c r="G821" i="181" l="1"/>
  <c r="G822" i="181" l="1"/>
  <c r="G823" i="181" l="1"/>
  <c r="G824" i="181" l="1"/>
  <c r="G825" i="181" l="1"/>
  <c r="G826" i="181" l="1"/>
  <c r="G827" i="181" l="1"/>
  <c r="G828" i="181" l="1"/>
  <c r="G829" i="181" l="1"/>
  <c r="G830" i="181" l="1"/>
  <c r="G831" i="181" l="1"/>
  <c r="G832" i="181" l="1"/>
  <c r="G833" i="181" l="1"/>
  <c r="G834" i="181" l="1"/>
  <c r="G835" i="181" l="1"/>
  <c r="R603" i="253"/>
  <c r="R602" i="253"/>
  <c r="R601" i="253"/>
  <c r="R600" i="253"/>
  <c r="O600" i="253"/>
  <c r="R597" i="253"/>
  <c r="R596" i="253"/>
  <c r="R595" i="253"/>
  <c r="R594" i="253"/>
  <c r="O594" i="253"/>
  <c r="R591" i="253"/>
  <c r="R590" i="253"/>
  <c r="R589" i="253"/>
  <c r="R588" i="253"/>
  <c r="O588" i="253"/>
  <c r="R585" i="253"/>
  <c r="R584" i="253"/>
  <c r="R583" i="253"/>
  <c r="R582" i="253"/>
  <c r="O582" i="253"/>
  <c r="R579" i="253"/>
  <c r="R578" i="253"/>
  <c r="R577" i="253"/>
  <c r="R576" i="253"/>
  <c r="O576" i="253"/>
  <c r="R573" i="253"/>
  <c r="R572" i="253"/>
  <c r="R571" i="253"/>
  <c r="R570" i="253"/>
  <c r="O570" i="253"/>
  <c r="R567" i="253"/>
  <c r="R566" i="253"/>
  <c r="R565" i="253"/>
  <c r="R564" i="253"/>
  <c r="O564" i="253"/>
  <c r="R561" i="253"/>
  <c r="R560" i="253"/>
  <c r="R559" i="253"/>
  <c r="R558" i="253"/>
  <c r="O558" i="253"/>
  <c r="R555" i="253"/>
  <c r="R554" i="253"/>
  <c r="R553" i="253"/>
  <c r="R552" i="253"/>
  <c r="O552" i="253"/>
  <c r="R549" i="253"/>
  <c r="R548" i="253"/>
  <c r="R547" i="253"/>
  <c r="R546" i="253"/>
  <c r="O546" i="253"/>
  <c r="R543" i="253"/>
  <c r="R542" i="253"/>
  <c r="R541" i="253"/>
  <c r="R540" i="253"/>
  <c r="O540" i="253"/>
  <c r="R537" i="253"/>
  <c r="R536" i="253"/>
  <c r="R535" i="253"/>
  <c r="R534" i="253"/>
  <c r="O534" i="253"/>
  <c r="R531" i="253"/>
  <c r="R530" i="253"/>
  <c r="R529" i="253"/>
  <c r="R528" i="253"/>
  <c r="O528" i="253"/>
  <c r="R525" i="253"/>
  <c r="R524" i="253"/>
  <c r="R523" i="253"/>
  <c r="R522" i="253"/>
  <c r="O522" i="253"/>
  <c r="R519" i="253"/>
  <c r="R518" i="253"/>
  <c r="R517" i="253"/>
  <c r="R516" i="253"/>
  <c r="O516" i="253"/>
  <c r="R513" i="253"/>
  <c r="R512" i="253"/>
  <c r="R511" i="253"/>
  <c r="R510" i="253"/>
  <c r="O510" i="253"/>
  <c r="R507" i="253"/>
  <c r="R506" i="253"/>
  <c r="R505" i="253"/>
  <c r="R504" i="253"/>
  <c r="O504" i="253"/>
  <c r="R501" i="253"/>
  <c r="R500" i="253"/>
  <c r="R499" i="253"/>
  <c r="R498" i="253"/>
  <c r="O498" i="253"/>
  <c r="R495" i="253"/>
  <c r="R494" i="253"/>
  <c r="R493" i="253"/>
  <c r="R492" i="253"/>
  <c r="O492" i="253"/>
  <c r="R489" i="253"/>
  <c r="R488" i="253"/>
  <c r="R487" i="253"/>
  <c r="R486" i="253"/>
  <c r="O486" i="253"/>
  <c r="R483" i="253"/>
  <c r="R482" i="253"/>
  <c r="R481" i="253"/>
  <c r="R480" i="253"/>
  <c r="O480" i="253"/>
  <c r="R477" i="253"/>
  <c r="R476" i="253"/>
  <c r="R475" i="253"/>
  <c r="R474" i="253"/>
  <c r="O474" i="253"/>
  <c r="R471" i="253"/>
  <c r="R470" i="253"/>
  <c r="R469" i="253"/>
  <c r="R468" i="253"/>
  <c r="O468" i="253"/>
  <c r="R465" i="253"/>
  <c r="R464" i="253"/>
  <c r="R463" i="253"/>
  <c r="R462" i="253"/>
  <c r="O462" i="253"/>
  <c r="R459" i="253"/>
  <c r="R458" i="253"/>
  <c r="R457" i="253"/>
  <c r="R456" i="253"/>
  <c r="O456" i="253"/>
  <c r="R453" i="253"/>
  <c r="R452" i="253"/>
  <c r="R451" i="253"/>
  <c r="R450" i="253"/>
  <c r="O450" i="253"/>
  <c r="R447" i="253"/>
  <c r="R446" i="253"/>
  <c r="R445" i="253"/>
  <c r="R444" i="253"/>
  <c r="O444" i="253"/>
  <c r="R441" i="253"/>
  <c r="R440" i="253"/>
  <c r="R439" i="253"/>
  <c r="R438" i="253"/>
  <c r="O438" i="253"/>
  <c r="R435" i="253"/>
  <c r="R434" i="253"/>
  <c r="R433" i="253"/>
  <c r="R432" i="253"/>
  <c r="O432" i="253"/>
  <c r="R429" i="253"/>
  <c r="R428" i="253"/>
  <c r="R427" i="253"/>
  <c r="R426" i="253"/>
  <c r="O426" i="253"/>
  <c r="R423" i="253"/>
  <c r="R422" i="253"/>
  <c r="R421" i="253"/>
  <c r="R420" i="253"/>
  <c r="O420" i="253"/>
  <c r="R417" i="253"/>
  <c r="R416" i="253"/>
  <c r="R415" i="253"/>
  <c r="R414" i="253"/>
  <c r="O414" i="253"/>
  <c r="R411" i="253"/>
  <c r="R410" i="253"/>
  <c r="R409" i="253"/>
  <c r="R408" i="253"/>
  <c r="O408" i="253"/>
  <c r="R405" i="253"/>
  <c r="R404" i="253"/>
  <c r="R403" i="253"/>
  <c r="R402" i="253"/>
  <c r="O402" i="253"/>
  <c r="R399" i="253"/>
  <c r="R398" i="253"/>
  <c r="R397" i="253"/>
  <c r="R396" i="253"/>
  <c r="O396" i="253"/>
  <c r="R393" i="253"/>
  <c r="R392" i="253"/>
  <c r="R391" i="253"/>
  <c r="R390" i="253"/>
  <c r="O390" i="253"/>
  <c r="R387" i="253"/>
  <c r="R386" i="253"/>
  <c r="R385" i="253"/>
  <c r="R384" i="253"/>
  <c r="O384" i="253"/>
  <c r="R381" i="253"/>
  <c r="R380" i="253"/>
  <c r="R379" i="253"/>
  <c r="R378" i="253"/>
  <c r="O378" i="253"/>
  <c r="R375" i="253"/>
  <c r="R374" i="253"/>
  <c r="R373" i="253"/>
  <c r="R372" i="253"/>
  <c r="O372" i="253"/>
  <c r="R369" i="253"/>
  <c r="R368" i="253"/>
  <c r="R367" i="253"/>
  <c r="R366" i="253"/>
  <c r="O366" i="253"/>
  <c r="R363" i="253"/>
  <c r="R362" i="253"/>
  <c r="R361" i="253"/>
  <c r="R360" i="253"/>
  <c r="O360" i="253"/>
  <c r="R357" i="253"/>
  <c r="R356" i="253"/>
  <c r="R355" i="253"/>
  <c r="R354" i="253"/>
  <c r="O354" i="253"/>
  <c r="R351" i="253"/>
  <c r="R350" i="253"/>
  <c r="R349" i="253"/>
  <c r="R348" i="253"/>
  <c r="O348" i="253"/>
  <c r="R345" i="253"/>
  <c r="R344" i="253"/>
  <c r="R343" i="253"/>
  <c r="R342" i="253"/>
  <c r="O342" i="253"/>
  <c r="R339" i="253"/>
  <c r="R338" i="253"/>
  <c r="R337" i="253"/>
  <c r="R336" i="253"/>
  <c r="O336" i="253"/>
  <c r="R333" i="253"/>
  <c r="R332" i="253"/>
  <c r="R331" i="253"/>
  <c r="R330" i="253"/>
  <c r="O330" i="253"/>
  <c r="R327" i="253"/>
  <c r="R326" i="253"/>
  <c r="R325" i="253"/>
  <c r="R324" i="253"/>
  <c r="O324" i="253"/>
  <c r="R321" i="253"/>
  <c r="R320" i="253"/>
  <c r="R319" i="253"/>
  <c r="R318" i="253"/>
  <c r="O318" i="253"/>
  <c r="R315" i="253"/>
  <c r="R314" i="253"/>
  <c r="R313" i="253"/>
  <c r="R312" i="253"/>
  <c r="O312" i="253"/>
  <c r="R309" i="253"/>
  <c r="R308" i="253"/>
  <c r="R307" i="253"/>
  <c r="R306" i="253"/>
  <c r="O306" i="253"/>
  <c r="R303" i="253"/>
  <c r="R302" i="253"/>
  <c r="R301" i="253"/>
  <c r="R300" i="253"/>
  <c r="O300" i="253"/>
  <c r="R297" i="253"/>
  <c r="R296" i="253"/>
  <c r="R295" i="253"/>
  <c r="R294" i="253"/>
  <c r="O294" i="253"/>
  <c r="R291" i="253"/>
  <c r="R290" i="253"/>
  <c r="R289" i="253"/>
  <c r="R288" i="253"/>
  <c r="O288" i="253"/>
  <c r="R285" i="253"/>
  <c r="R284" i="253"/>
  <c r="R283" i="253"/>
  <c r="R282" i="253"/>
  <c r="O282" i="253"/>
  <c r="R279" i="253"/>
  <c r="R278" i="253"/>
  <c r="R277" i="253"/>
  <c r="R276" i="253"/>
  <c r="O276" i="253"/>
  <c r="R273" i="253"/>
  <c r="R272" i="253"/>
  <c r="R271" i="253"/>
  <c r="R270" i="253"/>
  <c r="O270" i="253"/>
  <c r="R267" i="253"/>
  <c r="R266" i="253"/>
  <c r="R265" i="253"/>
  <c r="R264" i="253"/>
  <c r="O264" i="253"/>
  <c r="R261" i="253"/>
  <c r="R260" i="253"/>
  <c r="R259" i="253"/>
  <c r="R258" i="253"/>
  <c r="O258" i="253"/>
  <c r="R255" i="253"/>
  <c r="R254" i="253"/>
  <c r="R253" i="253"/>
  <c r="R252" i="253"/>
  <c r="O252" i="253"/>
  <c r="R249" i="253"/>
  <c r="R248" i="253"/>
  <c r="R247" i="253"/>
  <c r="R246" i="253"/>
  <c r="O246" i="253"/>
  <c r="R243" i="253"/>
  <c r="R242" i="253"/>
  <c r="R241" i="253"/>
  <c r="R240" i="253"/>
  <c r="O240" i="253"/>
  <c r="R237" i="253"/>
  <c r="R236" i="253"/>
  <c r="R235" i="253"/>
  <c r="R234" i="253"/>
  <c r="O234" i="253"/>
  <c r="R231" i="253"/>
  <c r="R230" i="253"/>
  <c r="R229" i="253"/>
  <c r="R228" i="253"/>
  <c r="O228" i="253"/>
  <c r="R225" i="253"/>
  <c r="R224" i="253"/>
  <c r="R223" i="253"/>
  <c r="R222" i="253"/>
  <c r="O222" i="253"/>
  <c r="R219" i="253"/>
  <c r="R218" i="253"/>
  <c r="R217" i="253"/>
  <c r="R216" i="253"/>
  <c r="O216" i="253"/>
  <c r="R213" i="253"/>
  <c r="R212" i="253"/>
  <c r="R211" i="253"/>
  <c r="R210" i="253"/>
  <c r="O210" i="253"/>
  <c r="R207" i="253"/>
  <c r="R206" i="253"/>
  <c r="R205" i="253"/>
  <c r="R204" i="253"/>
  <c r="O204" i="253"/>
  <c r="R201" i="253"/>
  <c r="R200" i="253"/>
  <c r="R199" i="253"/>
  <c r="R198" i="253"/>
  <c r="O198" i="253"/>
  <c r="R195" i="253"/>
  <c r="R194" i="253"/>
  <c r="R193" i="253"/>
  <c r="R192" i="253"/>
  <c r="O192" i="253"/>
  <c r="R189" i="253"/>
  <c r="R188" i="253"/>
  <c r="R187" i="253"/>
  <c r="R186" i="253"/>
  <c r="O186" i="253"/>
  <c r="R183" i="253"/>
  <c r="R182" i="253"/>
  <c r="R181" i="253"/>
  <c r="R180" i="253"/>
  <c r="O180" i="253"/>
  <c r="R177" i="253"/>
  <c r="R176" i="253"/>
  <c r="R175" i="253"/>
  <c r="R174" i="253"/>
  <c r="O174" i="253"/>
  <c r="R171" i="253"/>
  <c r="R170" i="253"/>
  <c r="R169" i="253"/>
  <c r="R168" i="253"/>
  <c r="O168" i="253"/>
  <c r="R165" i="253"/>
  <c r="R164" i="253"/>
  <c r="R163" i="253"/>
  <c r="R162" i="253"/>
  <c r="O162" i="253"/>
  <c r="R159" i="253"/>
  <c r="R158" i="253"/>
  <c r="R157" i="253"/>
  <c r="R156" i="253"/>
  <c r="O156" i="253"/>
  <c r="R153" i="253"/>
  <c r="R152" i="253"/>
  <c r="R151" i="253"/>
  <c r="R150" i="253"/>
  <c r="O150" i="253"/>
  <c r="R147" i="253"/>
  <c r="R146" i="253"/>
  <c r="R145" i="253"/>
  <c r="R144" i="253"/>
  <c r="O144" i="253"/>
  <c r="R141" i="253"/>
  <c r="R140" i="253"/>
  <c r="R139" i="253"/>
  <c r="R138" i="253"/>
  <c r="O138" i="253"/>
  <c r="R135" i="253"/>
  <c r="R134" i="253"/>
  <c r="R133" i="253"/>
  <c r="R132" i="253"/>
  <c r="O132" i="253"/>
  <c r="R129" i="253"/>
  <c r="R128" i="253"/>
  <c r="R127" i="253"/>
  <c r="R126" i="253"/>
  <c r="O126" i="253"/>
  <c r="R123" i="253"/>
  <c r="R122" i="253"/>
  <c r="R121" i="253"/>
  <c r="R120" i="253"/>
  <c r="O120" i="253"/>
  <c r="R117" i="253"/>
  <c r="R116" i="253"/>
  <c r="R115" i="253"/>
  <c r="R114" i="253"/>
  <c r="O114" i="253"/>
  <c r="R111" i="253"/>
  <c r="R110" i="253"/>
  <c r="R109" i="253"/>
  <c r="R108" i="253"/>
  <c r="O108" i="253"/>
  <c r="R105" i="253"/>
  <c r="R104" i="253"/>
  <c r="R103" i="253"/>
  <c r="R102" i="253"/>
  <c r="O102" i="253"/>
  <c r="R99" i="253"/>
  <c r="R98" i="253"/>
  <c r="R97" i="253"/>
  <c r="R96" i="253"/>
  <c r="O96" i="253"/>
  <c r="R93" i="253"/>
  <c r="R92" i="253"/>
  <c r="R91" i="253"/>
  <c r="R90" i="253"/>
  <c r="O90" i="253"/>
  <c r="R87" i="253"/>
  <c r="R86" i="253"/>
  <c r="R85" i="253"/>
  <c r="R84" i="253"/>
  <c r="O84" i="253"/>
  <c r="R81" i="253"/>
  <c r="R80" i="253"/>
  <c r="R79" i="253"/>
  <c r="R78" i="253"/>
  <c r="O78" i="253"/>
  <c r="R75" i="253"/>
  <c r="R74" i="253"/>
  <c r="R73" i="253"/>
  <c r="R72" i="253"/>
  <c r="O72" i="253"/>
  <c r="R69" i="253"/>
  <c r="R68" i="253"/>
  <c r="R67" i="253"/>
  <c r="R66" i="253"/>
  <c r="O66" i="253"/>
  <c r="R63" i="253"/>
  <c r="R62" i="253"/>
  <c r="R61" i="253"/>
  <c r="R60" i="253"/>
  <c r="O60" i="253"/>
  <c r="R57" i="253"/>
  <c r="R56" i="253"/>
  <c r="R55" i="253"/>
  <c r="R54" i="253"/>
  <c r="O54" i="253"/>
  <c r="R51" i="253"/>
  <c r="R50" i="253"/>
  <c r="R49" i="253"/>
  <c r="R48" i="253"/>
  <c r="O48" i="253"/>
  <c r="R45" i="253"/>
  <c r="R44" i="253"/>
  <c r="R43" i="253"/>
  <c r="R42" i="253"/>
  <c r="O42" i="253"/>
  <c r="R39" i="253"/>
  <c r="R38" i="253"/>
  <c r="R37" i="253"/>
  <c r="R36" i="253"/>
  <c r="O36" i="253"/>
  <c r="R33" i="253"/>
  <c r="R32" i="253"/>
  <c r="R31" i="253"/>
  <c r="R30" i="253"/>
  <c r="O30" i="253"/>
  <c r="R27" i="253"/>
  <c r="R26" i="253"/>
  <c r="R25" i="253"/>
  <c r="R24" i="253"/>
  <c r="O24" i="253"/>
  <c r="R21" i="253"/>
  <c r="R20" i="253"/>
  <c r="R19" i="253"/>
  <c r="R18" i="253"/>
  <c r="O18" i="253"/>
  <c r="R15" i="253"/>
  <c r="R14" i="253"/>
  <c r="R13" i="253"/>
  <c r="R12" i="253"/>
  <c r="O12" i="253"/>
  <c r="K11" i="253"/>
  <c r="K17" i="253" s="1"/>
  <c r="K23" i="253" s="1"/>
  <c r="K29" i="253" s="1"/>
  <c r="K35" i="253" s="1"/>
  <c r="K41" i="253" s="1"/>
  <c r="K47" i="253" s="1"/>
  <c r="K53" i="253" s="1"/>
  <c r="K59" i="253" s="1"/>
  <c r="K65" i="253" s="1"/>
  <c r="K71" i="253" s="1"/>
  <c r="K77" i="253" s="1"/>
  <c r="K83" i="253" s="1"/>
  <c r="K89" i="253" s="1"/>
  <c r="K95" i="253" s="1"/>
  <c r="K101" i="253" s="1"/>
  <c r="K107" i="253" s="1"/>
  <c r="K113" i="253" s="1"/>
  <c r="K119" i="253" s="1"/>
  <c r="K125" i="253" s="1"/>
  <c r="K131" i="253" s="1"/>
  <c r="K137" i="253" s="1"/>
  <c r="K143" i="253" s="1"/>
  <c r="K149" i="253" s="1"/>
  <c r="K155" i="253" s="1"/>
  <c r="K161" i="253" s="1"/>
  <c r="K167" i="253" s="1"/>
  <c r="K173" i="253" s="1"/>
  <c r="K179" i="253" s="1"/>
  <c r="K185" i="253" s="1"/>
  <c r="K191" i="253" s="1"/>
  <c r="K197" i="253" s="1"/>
  <c r="K203" i="253" s="1"/>
  <c r="K209" i="253" s="1"/>
  <c r="K215" i="253" s="1"/>
  <c r="K221" i="253" s="1"/>
  <c r="K227" i="253" s="1"/>
  <c r="K233" i="253" s="1"/>
  <c r="K239" i="253" s="1"/>
  <c r="K245" i="253" s="1"/>
  <c r="K251" i="253" s="1"/>
  <c r="K257" i="253" s="1"/>
  <c r="K263" i="253" s="1"/>
  <c r="K269" i="253" s="1"/>
  <c r="K275" i="253" s="1"/>
  <c r="K281" i="253" s="1"/>
  <c r="K287" i="253" s="1"/>
  <c r="K293" i="253" s="1"/>
  <c r="K299" i="253" s="1"/>
  <c r="K305" i="253" s="1"/>
  <c r="K311" i="253" s="1"/>
  <c r="K317" i="253" s="1"/>
  <c r="K323" i="253" s="1"/>
  <c r="K329" i="253" s="1"/>
  <c r="K335" i="253" s="1"/>
  <c r="K341" i="253" s="1"/>
  <c r="K347" i="253" s="1"/>
  <c r="K353" i="253" s="1"/>
  <c r="K359" i="253" s="1"/>
  <c r="K365" i="253" s="1"/>
  <c r="K371" i="253" s="1"/>
  <c r="K377" i="253" s="1"/>
  <c r="K383" i="253" s="1"/>
  <c r="K389" i="253" s="1"/>
  <c r="K395" i="253" s="1"/>
  <c r="K401" i="253" s="1"/>
  <c r="K407" i="253" s="1"/>
  <c r="K413" i="253" s="1"/>
  <c r="K419" i="253" s="1"/>
  <c r="K425" i="253" s="1"/>
  <c r="K431" i="253" s="1"/>
  <c r="K437" i="253" s="1"/>
  <c r="K443" i="253" s="1"/>
  <c r="K449" i="253" s="1"/>
  <c r="K455" i="253" s="1"/>
  <c r="K461" i="253" s="1"/>
  <c r="K467" i="253" s="1"/>
  <c r="K473" i="253" s="1"/>
  <c r="K479" i="253" s="1"/>
  <c r="K485" i="253" s="1"/>
  <c r="K491" i="253" s="1"/>
  <c r="K497" i="253" s="1"/>
  <c r="K503" i="253" s="1"/>
  <c r="K509" i="253" s="1"/>
  <c r="K515" i="253" s="1"/>
  <c r="K521" i="253" s="1"/>
  <c r="K527" i="253" s="1"/>
  <c r="K533" i="253" s="1"/>
  <c r="K539" i="253" s="1"/>
  <c r="K545" i="253" s="1"/>
  <c r="K551" i="253" s="1"/>
  <c r="K557" i="253" s="1"/>
  <c r="K563" i="253" s="1"/>
  <c r="K569" i="253" s="1"/>
  <c r="K575" i="253" s="1"/>
  <c r="K581" i="253" s="1"/>
  <c r="K587" i="253" s="1"/>
  <c r="K593" i="253" s="1"/>
  <c r="K599" i="253" s="1"/>
  <c r="R9" i="253"/>
  <c r="R8" i="253"/>
  <c r="R7" i="253"/>
  <c r="R6" i="253"/>
  <c r="O6" i="253"/>
  <c r="R603" i="252"/>
  <c r="R602" i="252"/>
  <c r="R601" i="252"/>
  <c r="R600" i="252"/>
  <c r="O600" i="252"/>
  <c r="R597" i="252"/>
  <c r="R596" i="252"/>
  <c r="R595" i="252"/>
  <c r="R594" i="252"/>
  <c r="O594" i="252"/>
  <c r="R591" i="252"/>
  <c r="R590" i="252"/>
  <c r="R589" i="252"/>
  <c r="R588" i="252"/>
  <c r="O588" i="252"/>
  <c r="R585" i="252"/>
  <c r="R584" i="252"/>
  <c r="R583" i="252"/>
  <c r="R582" i="252"/>
  <c r="O582" i="252"/>
  <c r="R579" i="252"/>
  <c r="R578" i="252"/>
  <c r="R577" i="252"/>
  <c r="R576" i="252"/>
  <c r="O576" i="252"/>
  <c r="R573" i="252"/>
  <c r="R572" i="252"/>
  <c r="R571" i="252"/>
  <c r="R570" i="252"/>
  <c r="O570" i="252"/>
  <c r="R567" i="252"/>
  <c r="R566" i="252"/>
  <c r="R565" i="252"/>
  <c r="R564" i="252"/>
  <c r="O564" i="252"/>
  <c r="R561" i="252"/>
  <c r="R560" i="252"/>
  <c r="R559" i="252"/>
  <c r="R558" i="252"/>
  <c r="O558" i="252"/>
  <c r="R555" i="252"/>
  <c r="R554" i="252"/>
  <c r="R553" i="252"/>
  <c r="R552" i="252"/>
  <c r="O552" i="252"/>
  <c r="R549" i="252"/>
  <c r="R548" i="252"/>
  <c r="R547" i="252"/>
  <c r="R546" i="252"/>
  <c r="O546" i="252"/>
  <c r="R543" i="252"/>
  <c r="R542" i="252"/>
  <c r="R541" i="252"/>
  <c r="R540" i="252"/>
  <c r="O540" i="252"/>
  <c r="R537" i="252"/>
  <c r="R536" i="252"/>
  <c r="R535" i="252"/>
  <c r="R534" i="252"/>
  <c r="O534" i="252"/>
  <c r="R531" i="252"/>
  <c r="R530" i="252"/>
  <c r="R529" i="252"/>
  <c r="R528" i="252"/>
  <c r="O528" i="252"/>
  <c r="R525" i="252"/>
  <c r="R524" i="252"/>
  <c r="R523" i="252"/>
  <c r="R522" i="252"/>
  <c r="O522" i="252"/>
  <c r="R519" i="252"/>
  <c r="R518" i="252"/>
  <c r="R517" i="252"/>
  <c r="R516" i="252"/>
  <c r="O516" i="252"/>
  <c r="R513" i="252"/>
  <c r="R512" i="252"/>
  <c r="R511" i="252"/>
  <c r="R510" i="252"/>
  <c r="O510" i="252"/>
  <c r="R507" i="252"/>
  <c r="R506" i="252"/>
  <c r="R505" i="252"/>
  <c r="R504" i="252"/>
  <c r="O504" i="252"/>
  <c r="R501" i="252"/>
  <c r="R500" i="252"/>
  <c r="R499" i="252"/>
  <c r="R498" i="252"/>
  <c r="O498" i="252"/>
  <c r="R495" i="252"/>
  <c r="R494" i="252"/>
  <c r="R493" i="252"/>
  <c r="R492" i="252"/>
  <c r="O492" i="252"/>
  <c r="R489" i="252"/>
  <c r="R488" i="252"/>
  <c r="R487" i="252"/>
  <c r="R486" i="252"/>
  <c r="O486" i="252"/>
  <c r="R483" i="252"/>
  <c r="R482" i="252"/>
  <c r="R481" i="252"/>
  <c r="R480" i="252"/>
  <c r="O480" i="252"/>
  <c r="R477" i="252"/>
  <c r="R476" i="252"/>
  <c r="R475" i="252"/>
  <c r="R474" i="252"/>
  <c r="O474" i="252"/>
  <c r="R471" i="252"/>
  <c r="R470" i="252"/>
  <c r="R469" i="252"/>
  <c r="R468" i="252"/>
  <c r="O468" i="252"/>
  <c r="R465" i="252"/>
  <c r="R464" i="252"/>
  <c r="R463" i="252"/>
  <c r="R462" i="252"/>
  <c r="O462" i="252"/>
  <c r="R459" i="252"/>
  <c r="R458" i="252"/>
  <c r="R457" i="252"/>
  <c r="R456" i="252"/>
  <c r="O456" i="252"/>
  <c r="R453" i="252"/>
  <c r="R452" i="252"/>
  <c r="R451" i="252"/>
  <c r="R450" i="252"/>
  <c r="O450" i="252"/>
  <c r="R447" i="252"/>
  <c r="R446" i="252"/>
  <c r="R445" i="252"/>
  <c r="R444" i="252"/>
  <c r="O444" i="252"/>
  <c r="R441" i="252"/>
  <c r="R440" i="252"/>
  <c r="R439" i="252"/>
  <c r="R438" i="252"/>
  <c r="O438" i="252"/>
  <c r="R435" i="252"/>
  <c r="R434" i="252"/>
  <c r="R433" i="252"/>
  <c r="R432" i="252"/>
  <c r="O432" i="252"/>
  <c r="R429" i="252"/>
  <c r="R428" i="252"/>
  <c r="R427" i="252"/>
  <c r="R426" i="252"/>
  <c r="O426" i="252"/>
  <c r="R423" i="252"/>
  <c r="R422" i="252"/>
  <c r="R421" i="252"/>
  <c r="R420" i="252"/>
  <c r="O420" i="252"/>
  <c r="R417" i="252"/>
  <c r="R416" i="252"/>
  <c r="R415" i="252"/>
  <c r="R414" i="252"/>
  <c r="O414" i="252"/>
  <c r="R411" i="252"/>
  <c r="R410" i="252"/>
  <c r="R409" i="252"/>
  <c r="R408" i="252"/>
  <c r="O408" i="252"/>
  <c r="R405" i="252"/>
  <c r="R404" i="252"/>
  <c r="R403" i="252"/>
  <c r="R402" i="252"/>
  <c r="O402" i="252"/>
  <c r="R399" i="252"/>
  <c r="R398" i="252"/>
  <c r="R397" i="252"/>
  <c r="R396" i="252"/>
  <c r="O396" i="252"/>
  <c r="R393" i="252"/>
  <c r="R392" i="252"/>
  <c r="R391" i="252"/>
  <c r="R390" i="252"/>
  <c r="O390" i="252"/>
  <c r="R387" i="252"/>
  <c r="R386" i="252"/>
  <c r="R385" i="252"/>
  <c r="R384" i="252"/>
  <c r="O384" i="252"/>
  <c r="R381" i="252"/>
  <c r="R380" i="252"/>
  <c r="R379" i="252"/>
  <c r="R378" i="252"/>
  <c r="O378" i="252"/>
  <c r="R375" i="252"/>
  <c r="R374" i="252"/>
  <c r="R373" i="252"/>
  <c r="R372" i="252"/>
  <c r="O372" i="252"/>
  <c r="R369" i="252"/>
  <c r="R368" i="252"/>
  <c r="R367" i="252"/>
  <c r="R366" i="252"/>
  <c r="O366" i="252"/>
  <c r="R363" i="252"/>
  <c r="R362" i="252"/>
  <c r="R361" i="252"/>
  <c r="R360" i="252"/>
  <c r="O360" i="252"/>
  <c r="R357" i="252"/>
  <c r="R356" i="252"/>
  <c r="R355" i="252"/>
  <c r="R354" i="252"/>
  <c r="O354" i="252"/>
  <c r="R351" i="252"/>
  <c r="R350" i="252"/>
  <c r="R349" i="252"/>
  <c r="R348" i="252"/>
  <c r="O348" i="252"/>
  <c r="R345" i="252"/>
  <c r="R344" i="252"/>
  <c r="R343" i="252"/>
  <c r="R342" i="252"/>
  <c r="O342" i="252"/>
  <c r="R339" i="252"/>
  <c r="R338" i="252"/>
  <c r="R337" i="252"/>
  <c r="R336" i="252"/>
  <c r="O336" i="252"/>
  <c r="R333" i="252"/>
  <c r="R332" i="252"/>
  <c r="R331" i="252"/>
  <c r="R330" i="252"/>
  <c r="O330" i="252"/>
  <c r="R327" i="252"/>
  <c r="R326" i="252"/>
  <c r="R325" i="252"/>
  <c r="R324" i="252"/>
  <c r="O324" i="252"/>
  <c r="R321" i="252"/>
  <c r="R320" i="252"/>
  <c r="R319" i="252"/>
  <c r="R318" i="252"/>
  <c r="O318" i="252"/>
  <c r="R315" i="252"/>
  <c r="R314" i="252"/>
  <c r="R313" i="252"/>
  <c r="R312" i="252"/>
  <c r="O312" i="252"/>
  <c r="R309" i="252"/>
  <c r="R308" i="252"/>
  <c r="R307" i="252"/>
  <c r="R306" i="252"/>
  <c r="O306" i="252"/>
  <c r="R303" i="252"/>
  <c r="R302" i="252"/>
  <c r="R301" i="252"/>
  <c r="R300" i="252"/>
  <c r="O300" i="252"/>
  <c r="R297" i="252"/>
  <c r="R296" i="252"/>
  <c r="R295" i="252"/>
  <c r="R294" i="252"/>
  <c r="O294" i="252"/>
  <c r="R291" i="252"/>
  <c r="R290" i="252"/>
  <c r="R289" i="252"/>
  <c r="R288" i="252"/>
  <c r="O288" i="252"/>
  <c r="R285" i="252"/>
  <c r="R284" i="252"/>
  <c r="R283" i="252"/>
  <c r="R282" i="252"/>
  <c r="O282" i="252"/>
  <c r="R279" i="252"/>
  <c r="R278" i="252"/>
  <c r="R277" i="252"/>
  <c r="R276" i="252"/>
  <c r="O276" i="252"/>
  <c r="R273" i="252"/>
  <c r="R272" i="252"/>
  <c r="R271" i="252"/>
  <c r="R270" i="252"/>
  <c r="O270" i="252"/>
  <c r="R267" i="252"/>
  <c r="R266" i="252"/>
  <c r="R265" i="252"/>
  <c r="R264" i="252"/>
  <c r="O264" i="252"/>
  <c r="R261" i="252"/>
  <c r="R260" i="252"/>
  <c r="R259" i="252"/>
  <c r="R258" i="252"/>
  <c r="O258" i="252"/>
  <c r="R255" i="252"/>
  <c r="R254" i="252"/>
  <c r="R253" i="252"/>
  <c r="R252" i="252"/>
  <c r="O252" i="252"/>
  <c r="R249" i="252"/>
  <c r="R248" i="252"/>
  <c r="R247" i="252"/>
  <c r="R246" i="252"/>
  <c r="O246" i="252"/>
  <c r="R243" i="252"/>
  <c r="R242" i="252"/>
  <c r="R241" i="252"/>
  <c r="R240" i="252"/>
  <c r="O240" i="252"/>
  <c r="R237" i="252"/>
  <c r="R236" i="252"/>
  <c r="R235" i="252"/>
  <c r="R234" i="252"/>
  <c r="O234" i="252"/>
  <c r="R231" i="252"/>
  <c r="R230" i="252"/>
  <c r="R229" i="252"/>
  <c r="R228" i="252"/>
  <c r="O228" i="252"/>
  <c r="R225" i="252"/>
  <c r="R224" i="252"/>
  <c r="R223" i="252"/>
  <c r="R222" i="252"/>
  <c r="O222" i="252"/>
  <c r="R219" i="252"/>
  <c r="R218" i="252"/>
  <c r="R217" i="252"/>
  <c r="R216" i="252"/>
  <c r="O216" i="252"/>
  <c r="R213" i="252"/>
  <c r="R212" i="252"/>
  <c r="R211" i="252"/>
  <c r="R210" i="252"/>
  <c r="O210" i="252"/>
  <c r="R207" i="252"/>
  <c r="R206" i="252"/>
  <c r="R205" i="252"/>
  <c r="R204" i="252"/>
  <c r="O204" i="252"/>
  <c r="R201" i="252"/>
  <c r="R200" i="252"/>
  <c r="R199" i="252"/>
  <c r="R198" i="252"/>
  <c r="O198" i="252"/>
  <c r="R195" i="252"/>
  <c r="R194" i="252"/>
  <c r="R193" i="252"/>
  <c r="R192" i="252"/>
  <c r="O192" i="252"/>
  <c r="R189" i="252"/>
  <c r="R188" i="252"/>
  <c r="R187" i="252"/>
  <c r="R186" i="252"/>
  <c r="O186" i="252"/>
  <c r="R183" i="252"/>
  <c r="R182" i="252"/>
  <c r="R181" i="252"/>
  <c r="R180" i="252"/>
  <c r="O180" i="252"/>
  <c r="R177" i="252"/>
  <c r="R176" i="252"/>
  <c r="R175" i="252"/>
  <c r="R174" i="252"/>
  <c r="O174" i="252"/>
  <c r="R171" i="252"/>
  <c r="R170" i="252"/>
  <c r="R169" i="252"/>
  <c r="R168" i="252"/>
  <c r="O168" i="252"/>
  <c r="R165" i="252"/>
  <c r="R164" i="252"/>
  <c r="R163" i="252"/>
  <c r="R162" i="252"/>
  <c r="O162" i="252"/>
  <c r="R159" i="252"/>
  <c r="R158" i="252"/>
  <c r="R157" i="252"/>
  <c r="R156" i="252"/>
  <c r="O156" i="252"/>
  <c r="R153" i="252"/>
  <c r="R152" i="252"/>
  <c r="R151" i="252"/>
  <c r="R150" i="252"/>
  <c r="O150" i="252"/>
  <c r="R147" i="252"/>
  <c r="R146" i="252"/>
  <c r="R145" i="252"/>
  <c r="R144" i="252"/>
  <c r="O144" i="252"/>
  <c r="R141" i="252"/>
  <c r="R140" i="252"/>
  <c r="R139" i="252"/>
  <c r="R138" i="252"/>
  <c r="O138" i="252"/>
  <c r="R135" i="252"/>
  <c r="R134" i="252"/>
  <c r="R133" i="252"/>
  <c r="R132" i="252"/>
  <c r="O132" i="252"/>
  <c r="R129" i="252"/>
  <c r="R128" i="252"/>
  <c r="R127" i="252"/>
  <c r="R126" i="252"/>
  <c r="O126" i="252"/>
  <c r="R123" i="252"/>
  <c r="R122" i="252"/>
  <c r="R121" i="252"/>
  <c r="R120" i="252"/>
  <c r="O120" i="252"/>
  <c r="R117" i="252"/>
  <c r="R116" i="252"/>
  <c r="R115" i="252"/>
  <c r="R114" i="252"/>
  <c r="O114" i="252"/>
  <c r="R111" i="252"/>
  <c r="R110" i="252"/>
  <c r="R109" i="252"/>
  <c r="R108" i="252"/>
  <c r="O108" i="252"/>
  <c r="R105" i="252"/>
  <c r="R104" i="252"/>
  <c r="R103" i="252"/>
  <c r="R102" i="252"/>
  <c r="O102" i="252"/>
  <c r="R99" i="252"/>
  <c r="R98" i="252"/>
  <c r="R97" i="252"/>
  <c r="R96" i="252"/>
  <c r="O96" i="252"/>
  <c r="R93" i="252"/>
  <c r="R92" i="252"/>
  <c r="R91" i="252"/>
  <c r="R90" i="252"/>
  <c r="O90" i="252"/>
  <c r="R87" i="252"/>
  <c r="R86" i="252"/>
  <c r="R85" i="252"/>
  <c r="R84" i="252"/>
  <c r="O84" i="252"/>
  <c r="R81" i="252"/>
  <c r="R80" i="252"/>
  <c r="R79" i="252"/>
  <c r="R78" i="252"/>
  <c r="O78" i="252"/>
  <c r="R75" i="252"/>
  <c r="R74" i="252"/>
  <c r="R73" i="252"/>
  <c r="R72" i="252"/>
  <c r="O72" i="252"/>
  <c r="R69" i="252"/>
  <c r="R68" i="252"/>
  <c r="R67" i="252"/>
  <c r="R66" i="252"/>
  <c r="O66" i="252"/>
  <c r="R63" i="252"/>
  <c r="R62" i="252"/>
  <c r="R61" i="252"/>
  <c r="R60" i="252"/>
  <c r="O60" i="252"/>
  <c r="R57" i="252"/>
  <c r="R56" i="252"/>
  <c r="R55" i="252"/>
  <c r="R54" i="252"/>
  <c r="O54" i="252"/>
  <c r="R51" i="252"/>
  <c r="R50" i="252"/>
  <c r="R49" i="252"/>
  <c r="R48" i="252"/>
  <c r="O48" i="252"/>
  <c r="R45" i="252"/>
  <c r="R44" i="252"/>
  <c r="R43" i="252"/>
  <c r="R42" i="252"/>
  <c r="O42" i="252"/>
  <c r="R39" i="252"/>
  <c r="R38" i="252"/>
  <c r="R37" i="252"/>
  <c r="R36" i="252"/>
  <c r="O36" i="252"/>
  <c r="R33" i="252"/>
  <c r="R32" i="252"/>
  <c r="R31" i="252"/>
  <c r="R30" i="252"/>
  <c r="O30" i="252"/>
  <c r="R27" i="252"/>
  <c r="R26" i="252"/>
  <c r="R25" i="252"/>
  <c r="R24" i="252"/>
  <c r="O24" i="252"/>
  <c r="R21" i="252"/>
  <c r="R20" i="252"/>
  <c r="R19" i="252"/>
  <c r="R18" i="252"/>
  <c r="O18" i="252"/>
  <c r="R15" i="252"/>
  <c r="R14" i="252"/>
  <c r="R13" i="252"/>
  <c r="R12" i="252"/>
  <c r="O12" i="252"/>
  <c r="K11" i="252"/>
  <c r="K17" i="252" s="1"/>
  <c r="K23" i="252" s="1"/>
  <c r="K29" i="252" s="1"/>
  <c r="K35" i="252" s="1"/>
  <c r="K41" i="252" s="1"/>
  <c r="K47" i="252" s="1"/>
  <c r="K53" i="252" s="1"/>
  <c r="K59" i="252" s="1"/>
  <c r="K65" i="252" s="1"/>
  <c r="K71" i="252" s="1"/>
  <c r="K77" i="252" s="1"/>
  <c r="K83" i="252" s="1"/>
  <c r="K89" i="252" s="1"/>
  <c r="K95" i="252" s="1"/>
  <c r="K101" i="252" s="1"/>
  <c r="K107" i="252" s="1"/>
  <c r="K113" i="252" s="1"/>
  <c r="K119" i="252" s="1"/>
  <c r="K125" i="252" s="1"/>
  <c r="K131" i="252" s="1"/>
  <c r="K137" i="252" s="1"/>
  <c r="K143" i="252" s="1"/>
  <c r="K149" i="252" s="1"/>
  <c r="K155" i="252" s="1"/>
  <c r="K161" i="252" s="1"/>
  <c r="K167" i="252" s="1"/>
  <c r="K173" i="252" s="1"/>
  <c r="K179" i="252" s="1"/>
  <c r="K185" i="252" s="1"/>
  <c r="K191" i="252" s="1"/>
  <c r="K197" i="252" s="1"/>
  <c r="K203" i="252" s="1"/>
  <c r="K209" i="252" s="1"/>
  <c r="K215" i="252" s="1"/>
  <c r="K221" i="252" s="1"/>
  <c r="K227" i="252" s="1"/>
  <c r="K233" i="252" s="1"/>
  <c r="K239" i="252" s="1"/>
  <c r="K245" i="252" s="1"/>
  <c r="K251" i="252" s="1"/>
  <c r="K257" i="252" s="1"/>
  <c r="K263" i="252" s="1"/>
  <c r="K269" i="252" s="1"/>
  <c r="K275" i="252" s="1"/>
  <c r="K281" i="252" s="1"/>
  <c r="K287" i="252" s="1"/>
  <c r="K293" i="252" s="1"/>
  <c r="K299" i="252" s="1"/>
  <c r="K305" i="252" s="1"/>
  <c r="K311" i="252" s="1"/>
  <c r="K317" i="252" s="1"/>
  <c r="K323" i="252" s="1"/>
  <c r="K329" i="252" s="1"/>
  <c r="K335" i="252" s="1"/>
  <c r="K341" i="252" s="1"/>
  <c r="K347" i="252" s="1"/>
  <c r="K353" i="252" s="1"/>
  <c r="K359" i="252" s="1"/>
  <c r="K365" i="252" s="1"/>
  <c r="K371" i="252" s="1"/>
  <c r="K377" i="252" s="1"/>
  <c r="K383" i="252" s="1"/>
  <c r="K389" i="252" s="1"/>
  <c r="K395" i="252" s="1"/>
  <c r="K401" i="252" s="1"/>
  <c r="K407" i="252" s="1"/>
  <c r="K413" i="252" s="1"/>
  <c r="K419" i="252" s="1"/>
  <c r="K425" i="252" s="1"/>
  <c r="K431" i="252" s="1"/>
  <c r="K437" i="252" s="1"/>
  <c r="K443" i="252" s="1"/>
  <c r="K449" i="252" s="1"/>
  <c r="K455" i="252" s="1"/>
  <c r="K461" i="252" s="1"/>
  <c r="K467" i="252" s="1"/>
  <c r="K473" i="252" s="1"/>
  <c r="K479" i="252" s="1"/>
  <c r="K485" i="252" s="1"/>
  <c r="K491" i="252" s="1"/>
  <c r="K497" i="252" s="1"/>
  <c r="K503" i="252" s="1"/>
  <c r="K509" i="252" s="1"/>
  <c r="K515" i="252" s="1"/>
  <c r="K521" i="252" s="1"/>
  <c r="K527" i="252" s="1"/>
  <c r="K533" i="252" s="1"/>
  <c r="K539" i="252" s="1"/>
  <c r="K545" i="252" s="1"/>
  <c r="K551" i="252" s="1"/>
  <c r="K557" i="252" s="1"/>
  <c r="K563" i="252" s="1"/>
  <c r="K569" i="252" s="1"/>
  <c r="K575" i="252" s="1"/>
  <c r="K581" i="252" s="1"/>
  <c r="K587" i="252" s="1"/>
  <c r="K593" i="252" s="1"/>
  <c r="K599" i="252" s="1"/>
  <c r="R9" i="252"/>
  <c r="R8" i="252"/>
  <c r="R7" i="252"/>
  <c r="R6" i="252"/>
  <c r="O6" i="252"/>
  <c r="R603" i="251"/>
  <c r="R602" i="251"/>
  <c r="R601" i="251"/>
  <c r="R600" i="251"/>
  <c r="O600" i="251"/>
  <c r="R597" i="251"/>
  <c r="R596" i="251"/>
  <c r="R595" i="251"/>
  <c r="R594" i="251"/>
  <c r="O594" i="251"/>
  <c r="R591" i="251"/>
  <c r="R590" i="251"/>
  <c r="R589" i="251"/>
  <c r="R588" i="251"/>
  <c r="O588" i="251"/>
  <c r="R585" i="251"/>
  <c r="R584" i="251"/>
  <c r="R583" i="251"/>
  <c r="R582" i="251"/>
  <c r="O582" i="251"/>
  <c r="R579" i="251"/>
  <c r="R578" i="251"/>
  <c r="R577" i="251"/>
  <c r="R576" i="251"/>
  <c r="O576" i="251"/>
  <c r="R573" i="251"/>
  <c r="R572" i="251"/>
  <c r="R571" i="251"/>
  <c r="R570" i="251"/>
  <c r="O570" i="251"/>
  <c r="R567" i="251"/>
  <c r="R566" i="251"/>
  <c r="R565" i="251"/>
  <c r="R564" i="251"/>
  <c r="O564" i="251"/>
  <c r="R561" i="251"/>
  <c r="R560" i="251"/>
  <c r="R559" i="251"/>
  <c r="R558" i="251"/>
  <c r="O558" i="251"/>
  <c r="R555" i="251"/>
  <c r="R554" i="251"/>
  <c r="R553" i="251"/>
  <c r="R552" i="251"/>
  <c r="O552" i="251"/>
  <c r="R549" i="251"/>
  <c r="R548" i="251"/>
  <c r="R547" i="251"/>
  <c r="R546" i="251"/>
  <c r="O546" i="251"/>
  <c r="R543" i="251"/>
  <c r="R542" i="251"/>
  <c r="R541" i="251"/>
  <c r="R540" i="251"/>
  <c r="O540" i="251"/>
  <c r="R537" i="251"/>
  <c r="R536" i="251"/>
  <c r="R535" i="251"/>
  <c r="R534" i="251"/>
  <c r="O534" i="251"/>
  <c r="R531" i="251"/>
  <c r="R530" i="251"/>
  <c r="R529" i="251"/>
  <c r="R528" i="251"/>
  <c r="O528" i="251"/>
  <c r="R525" i="251"/>
  <c r="R524" i="251"/>
  <c r="R523" i="251"/>
  <c r="R522" i="251"/>
  <c r="O522" i="251"/>
  <c r="R519" i="251"/>
  <c r="R518" i="251"/>
  <c r="R517" i="251"/>
  <c r="R516" i="251"/>
  <c r="O516" i="251"/>
  <c r="R513" i="251"/>
  <c r="R512" i="251"/>
  <c r="R511" i="251"/>
  <c r="R510" i="251"/>
  <c r="O510" i="251"/>
  <c r="R507" i="251"/>
  <c r="R506" i="251"/>
  <c r="R505" i="251"/>
  <c r="R504" i="251"/>
  <c r="O504" i="251"/>
  <c r="R501" i="251"/>
  <c r="R500" i="251"/>
  <c r="R499" i="251"/>
  <c r="R498" i="251"/>
  <c r="O498" i="251"/>
  <c r="R495" i="251"/>
  <c r="R494" i="251"/>
  <c r="R493" i="251"/>
  <c r="R492" i="251"/>
  <c r="O492" i="251"/>
  <c r="R489" i="251"/>
  <c r="R488" i="251"/>
  <c r="R487" i="251"/>
  <c r="R486" i="251"/>
  <c r="O486" i="251"/>
  <c r="R483" i="251"/>
  <c r="R482" i="251"/>
  <c r="R481" i="251"/>
  <c r="R480" i="251"/>
  <c r="O480" i="251"/>
  <c r="R477" i="251"/>
  <c r="R476" i="251"/>
  <c r="R475" i="251"/>
  <c r="R474" i="251"/>
  <c r="O474" i="251"/>
  <c r="R471" i="251"/>
  <c r="R470" i="251"/>
  <c r="R469" i="251"/>
  <c r="R468" i="251"/>
  <c r="O468" i="251"/>
  <c r="R465" i="251"/>
  <c r="R464" i="251"/>
  <c r="R463" i="251"/>
  <c r="R462" i="251"/>
  <c r="O462" i="251"/>
  <c r="R459" i="251"/>
  <c r="R458" i="251"/>
  <c r="R457" i="251"/>
  <c r="R456" i="251"/>
  <c r="O456" i="251"/>
  <c r="R453" i="251"/>
  <c r="R452" i="251"/>
  <c r="R451" i="251"/>
  <c r="R450" i="251"/>
  <c r="O450" i="251"/>
  <c r="R447" i="251"/>
  <c r="R446" i="251"/>
  <c r="R445" i="251"/>
  <c r="R444" i="251"/>
  <c r="O444" i="251"/>
  <c r="R441" i="251"/>
  <c r="R440" i="251"/>
  <c r="R439" i="251"/>
  <c r="R438" i="251"/>
  <c r="O438" i="251"/>
  <c r="R435" i="251"/>
  <c r="R434" i="251"/>
  <c r="R433" i="251"/>
  <c r="R432" i="251"/>
  <c r="O432" i="251"/>
  <c r="R429" i="251"/>
  <c r="R428" i="251"/>
  <c r="R427" i="251"/>
  <c r="R426" i="251"/>
  <c r="O426" i="251"/>
  <c r="R423" i="251"/>
  <c r="R422" i="251"/>
  <c r="R421" i="251"/>
  <c r="R420" i="251"/>
  <c r="O420" i="251"/>
  <c r="R417" i="251"/>
  <c r="R416" i="251"/>
  <c r="R415" i="251"/>
  <c r="R414" i="251"/>
  <c r="O414" i="251"/>
  <c r="R411" i="251"/>
  <c r="R410" i="251"/>
  <c r="R409" i="251"/>
  <c r="R408" i="251"/>
  <c r="O408" i="251"/>
  <c r="R405" i="251"/>
  <c r="R404" i="251"/>
  <c r="R403" i="251"/>
  <c r="R402" i="251"/>
  <c r="O402" i="251"/>
  <c r="R399" i="251"/>
  <c r="R398" i="251"/>
  <c r="R397" i="251"/>
  <c r="R396" i="251"/>
  <c r="O396" i="251"/>
  <c r="R393" i="251"/>
  <c r="R392" i="251"/>
  <c r="R391" i="251"/>
  <c r="R390" i="251"/>
  <c r="O390" i="251"/>
  <c r="R387" i="251"/>
  <c r="R386" i="251"/>
  <c r="R385" i="251"/>
  <c r="R384" i="251"/>
  <c r="O384" i="251"/>
  <c r="R381" i="251"/>
  <c r="R380" i="251"/>
  <c r="R379" i="251"/>
  <c r="R378" i="251"/>
  <c r="O378" i="251"/>
  <c r="R375" i="251"/>
  <c r="R374" i="251"/>
  <c r="R373" i="251"/>
  <c r="R372" i="251"/>
  <c r="O372" i="251"/>
  <c r="R369" i="251"/>
  <c r="R368" i="251"/>
  <c r="R367" i="251"/>
  <c r="R366" i="251"/>
  <c r="O366" i="251"/>
  <c r="R363" i="251"/>
  <c r="R362" i="251"/>
  <c r="R361" i="251"/>
  <c r="R360" i="251"/>
  <c r="O360" i="251"/>
  <c r="R357" i="251"/>
  <c r="R356" i="251"/>
  <c r="R355" i="251"/>
  <c r="R354" i="251"/>
  <c r="O354" i="251"/>
  <c r="R351" i="251"/>
  <c r="R350" i="251"/>
  <c r="R349" i="251"/>
  <c r="R348" i="251"/>
  <c r="O348" i="251"/>
  <c r="R345" i="251"/>
  <c r="R344" i="251"/>
  <c r="R343" i="251"/>
  <c r="R342" i="251"/>
  <c r="O342" i="251"/>
  <c r="R339" i="251"/>
  <c r="R338" i="251"/>
  <c r="R337" i="251"/>
  <c r="R336" i="251"/>
  <c r="O336" i="251"/>
  <c r="R333" i="251"/>
  <c r="R332" i="251"/>
  <c r="R331" i="251"/>
  <c r="R330" i="251"/>
  <c r="O330" i="251"/>
  <c r="R327" i="251"/>
  <c r="R326" i="251"/>
  <c r="R325" i="251"/>
  <c r="R324" i="251"/>
  <c r="O324" i="251"/>
  <c r="R321" i="251"/>
  <c r="R320" i="251"/>
  <c r="R319" i="251"/>
  <c r="R318" i="251"/>
  <c r="O318" i="251"/>
  <c r="R315" i="251"/>
  <c r="R314" i="251"/>
  <c r="R313" i="251"/>
  <c r="R312" i="251"/>
  <c r="O312" i="251"/>
  <c r="R309" i="251"/>
  <c r="R308" i="251"/>
  <c r="R307" i="251"/>
  <c r="R306" i="251"/>
  <c r="O306" i="251"/>
  <c r="R303" i="251"/>
  <c r="R302" i="251"/>
  <c r="R301" i="251"/>
  <c r="R300" i="251"/>
  <c r="O300" i="251"/>
  <c r="R297" i="251"/>
  <c r="R296" i="251"/>
  <c r="R295" i="251"/>
  <c r="R294" i="251"/>
  <c r="O294" i="251"/>
  <c r="R291" i="251"/>
  <c r="R290" i="251"/>
  <c r="R289" i="251"/>
  <c r="R288" i="251"/>
  <c r="O288" i="251"/>
  <c r="R285" i="251"/>
  <c r="R284" i="251"/>
  <c r="R283" i="251"/>
  <c r="R282" i="251"/>
  <c r="O282" i="251"/>
  <c r="R279" i="251"/>
  <c r="R278" i="251"/>
  <c r="R277" i="251"/>
  <c r="R276" i="251"/>
  <c r="O276" i="251"/>
  <c r="R273" i="251"/>
  <c r="R272" i="251"/>
  <c r="R271" i="251"/>
  <c r="R270" i="251"/>
  <c r="O270" i="251"/>
  <c r="R267" i="251"/>
  <c r="R266" i="251"/>
  <c r="R265" i="251"/>
  <c r="R264" i="251"/>
  <c r="O264" i="251"/>
  <c r="R261" i="251"/>
  <c r="R260" i="251"/>
  <c r="R259" i="251"/>
  <c r="R258" i="251"/>
  <c r="O258" i="251"/>
  <c r="R255" i="251"/>
  <c r="R254" i="251"/>
  <c r="R253" i="251"/>
  <c r="R252" i="251"/>
  <c r="O252" i="251"/>
  <c r="R249" i="251"/>
  <c r="R248" i="251"/>
  <c r="R247" i="251"/>
  <c r="R246" i="251"/>
  <c r="O246" i="251"/>
  <c r="R243" i="251"/>
  <c r="R242" i="251"/>
  <c r="R241" i="251"/>
  <c r="R240" i="251"/>
  <c r="O240" i="251"/>
  <c r="R237" i="251"/>
  <c r="R236" i="251"/>
  <c r="R235" i="251"/>
  <c r="R234" i="251"/>
  <c r="O234" i="251"/>
  <c r="R231" i="251"/>
  <c r="R230" i="251"/>
  <c r="R229" i="251"/>
  <c r="R228" i="251"/>
  <c r="O228" i="251"/>
  <c r="R225" i="251"/>
  <c r="R224" i="251"/>
  <c r="R223" i="251"/>
  <c r="R222" i="251"/>
  <c r="O222" i="251"/>
  <c r="R219" i="251"/>
  <c r="R218" i="251"/>
  <c r="R217" i="251"/>
  <c r="R216" i="251"/>
  <c r="O216" i="251"/>
  <c r="R213" i="251"/>
  <c r="R212" i="251"/>
  <c r="R211" i="251"/>
  <c r="R210" i="251"/>
  <c r="O210" i="251"/>
  <c r="R207" i="251"/>
  <c r="R206" i="251"/>
  <c r="R205" i="251"/>
  <c r="R204" i="251"/>
  <c r="O204" i="251"/>
  <c r="R201" i="251"/>
  <c r="R200" i="251"/>
  <c r="R199" i="251"/>
  <c r="R198" i="251"/>
  <c r="O198" i="251"/>
  <c r="R195" i="251"/>
  <c r="R194" i="251"/>
  <c r="R193" i="251"/>
  <c r="R192" i="251"/>
  <c r="O192" i="251"/>
  <c r="R189" i="251"/>
  <c r="R188" i="251"/>
  <c r="R187" i="251"/>
  <c r="R186" i="251"/>
  <c r="O186" i="251"/>
  <c r="R183" i="251"/>
  <c r="R182" i="251"/>
  <c r="R181" i="251"/>
  <c r="R180" i="251"/>
  <c r="O180" i="251"/>
  <c r="R177" i="251"/>
  <c r="R176" i="251"/>
  <c r="R175" i="251"/>
  <c r="R174" i="251"/>
  <c r="O174" i="251"/>
  <c r="R171" i="251"/>
  <c r="R170" i="251"/>
  <c r="R169" i="251"/>
  <c r="R168" i="251"/>
  <c r="O168" i="251"/>
  <c r="R165" i="251"/>
  <c r="R164" i="251"/>
  <c r="R163" i="251"/>
  <c r="R162" i="251"/>
  <c r="O162" i="251"/>
  <c r="R159" i="251"/>
  <c r="R158" i="251"/>
  <c r="R157" i="251"/>
  <c r="R156" i="251"/>
  <c r="O156" i="251"/>
  <c r="R153" i="251"/>
  <c r="R152" i="251"/>
  <c r="R151" i="251"/>
  <c r="R150" i="251"/>
  <c r="O150" i="251"/>
  <c r="R147" i="251"/>
  <c r="R146" i="251"/>
  <c r="R145" i="251"/>
  <c r="R144" i="251"/>
  <c r="O144" i="251"/>
  <c r="R141" i="251"/>
  <c r="R140" i="251"/>
  <c r="R139" i="251"/>
  <c r="R138" i="251"/>
  <c r="O138" i="251"/>
  <c r="R135" i="251"/>
  <c r="R134" i="251"/>
  <c r="R133" i="251"/>
  <c r="R132" i="251"/>
  <c r="O132" i="251"/>
  <c r="R129" i="251"/>
  <c r="R128" i="251"/>
  <c r="R127" i="251"/>
  <c r="R126" i="251"/>
  <c r="O126" i="251"/>
  <c r="R123" i="251"/>
  <c r="R122" i="251"/>
  <c r="R121" i="251"/>
  <c r="R120" i="251"/>
  <c r="O120" i="251"/>
  <c r="R117" i="251"/>
  <c r="R116" i="251"/>
  <c r="R115" i="251"/>
  <c r="R114" i="251"/>
  <c r="O114" i="251"/>
  <c r="R111" i="251"/>
  <c r="R110" i="251"/>
  <c r="R109" i="251"/>
  <c r="R108" i="251"/>
  <c r="O108" i="251"/>
  <c r="R105" i="251"/>
  <c r="R104" i="251"/>
  <c r="R103" i="251"/>
  <c r="R102" i="251"/>
  <c r="O102" i="251"/>
  <c r="R99" i="251"/>
  <c r="R98" i="251"/>
  <c r="R97" i="251"/>
  <c r="R96" i="251"/>
  <c r="O96" i="251"/>
  <c r="R93" i="251"/>
  <c r="R92" i="251"/>
  <c r="R91" i="251"/>
  <c r="R90" i="251"/>
  <c r="O90" i="251"/>
  <c r="R87" i="251"/>
  <c r="R86" i="251"/>
  <c r="R85" i="251"/>
  <c r="R84" i="251"/>
  <c r="O84" i="251"/>
  <c r="R81" i="251"/>
  <c r="R80" i="251"/>
  <c r="R79" i="251"/>
  <c r="R78" i="251"/>
  <c r="O78" i="251"/>
  <c r="R75" i="251"/>
  <c r="R74" i="251"/>
  <c r="R73" i="251"/>
  <c r="R72" i="251"/>
  <c r="O72" i="251"/>
  <c r="R69" i="251"/>
  <c r="R68" i="251"/>
  <c r="R67" i="251"/>
  <c r="R66" i="251"/>
  <c r="O66" i="251"/>
  <c r="R63" i="251"/>
  <c r="R62" i="251"/>
  <c r="R61" i="251"/>
  <c r="R60" i="251"/>
  <c r="O60" i="251"/>
  <c r="R57" i="251"/>
  <c r="R56" i="251"/>
  <c r="R55" i="251"/>
  <c r="R54" i="251"/>
  <c r="O54" i="251"/>
  <c r="R51" i="251"/>
  <c r="R50" i="251"/>
  <c r="R49" i="251"/>
  <c r="R48" i="251"/>
  <c r="O48" i="251"/>
  <c r="R45" i="251"/>
  <c r="R44" i="251"/>
  <c r="R43" i="251"/>
  <c r="R42" i="251"/>
  <c r="O42" i="251"/>
  <c r="R39" i="251"/>
  <c r="R38" i="251"/>
  <c r="R37" i="251"/>
  <c r="R36" i="251"/>
  <c r="O36" i="251"/>
  <c r="R33" i="251"/>
  <c r="R32" i="251"/>
  <c r="R31" i="251"/>
  <c r="R30" i="251"/>
  <c r="O30" i="251"/>
  <c r="R27" i="251"/>
  <c r="R26" i="251"/>
  <c r="R25" i="251"/>
  <c r="R24" i="251"/>
  <c r="O24" i="251"/>
  <c r="R21" i="251"/>
  <c r="R20" i="251"/>
  <c r="R19" i="251"/>
  <c r="R18" i="251"/>
  <c r="O18" i="251"/>
  <c r="R15" i="251"/>
  <c r="R14" i="251"/>
  <c r="R13" i="251"/>
  <c r="R12" i="251"/>
  <c r="O12" i="251"/>
  <c r="K11" i="251"/>
  <c r="K17" i="251" s="1"/>
  <c r="K23" i="251" s="1"/>
  <c r="K29" i="251" s="1"/>
  <c r="K35" i="251" s="1"/>
  <c r="K41" i="251" s="1"/>
  <c r="K47" i="251" s="1"/>
  <c r="K53" i="251" s="1"/>
  <c r="K59" i="251" s="1"/>
  <c r="K65" i="251" s="1"/>
  <c r="K71" i="251" s="1"/>
  <c r="K77" i="251" s="1"/>
  <c r="K83" i="251" s="1"/>
  <c r="K89" i="251" s="1"/>
  <c r="K95" i="251" s="1"/>
  <c r="K101" i="251" s="1"/>
  <c r="K107" i="251" s="1"/>
  <c r="K113" i="251" s="1"/>
  <c r="K119" i="251" s="1"/>
  <c r="K125" i="251" s="1"/>
  <c r="K131" i="251" s="1"/>
  <c r="K137" i="251" s="1"/>
  <c r="K143" i="251" s="1"/>
  <c r="K149" i="251" s="1"/>
  <c r="K155" i="251" s="1"/>
  <c r="K161" i="251" s="1"/>
  <c r="K167" i="251" s="1"/>
  <c r="K173" i="251" s="1"/>
  <c r="K179" i="251" s="1"/>
  <c r="K185" i="251" s="1"/>
  <c r="K191" i="251" s="1"/>
  <c r="K197" i="251" s="1"/>
  <c r="K203" i="251" s="1"/>
  <c r="K209" i="251" s="1"/>
  <c r="K215" i="251" s="1"/>
  <c r="K221" i="251" s="1"/>
  <c r="K227" i="251" s="1"/>
  <c r="K233" i="251" s="1"/>
  <c r="K239" i="251" s="1"/>
  <c r="K245" i="251" s="1"/>
  <c r="K251" i="251" s="1"/>
  <c r="K257" i="251" s="1"/>
  <c r="K263" i="251" s="1"/>
  <c r="K269" i="251" s="1"/>
  <c r="K275" i="251" s="1"/>
  <c r="K281" i="251" s="1"/>
  <c r="K287" i="251" s="1"/>
  <c r="K293" i="251" s="1"/>
  <c r="K299" i="251" s="1"/>
  <c r="K305" i="251" s="1"/>
  <c r="K311" i="251" s="1"/>
  <c r="K317" i="251" s="1"/>
  <c r="K323" i="251" s="1"/>
  <c r="K329" i="251" s="1"/>
  <c r="K335" i="251" s="1"/>
  <c r="K341" i="251" s="1"/>
  <c r="K347" i="251" s="1"/>
  <c r="K353" i="251" s="1"/>
  <c r="K359" i="251" s="1"/>
  <c r="K365" i="251" s="1"/>
  <c r="K371" i="251" s="1"/>
  <c r="K377" i="251" s="1"/>
  <c r="K383" i="251" s="1"/>
  <c r="K389" i="251" s="1"/>
  <c r="K395" i="251" s="1"/>
  <c r="K401" i="251" s="1"/>
  <c r="K407" i="251" s="1"/>
  <c r="K413" i="251" s="1"/>
  <c r="K419" i="251" s="1"/>
  <c r="K425" i="251" s="1"/>
  <c r="K431" i="251" s="1"/>
  <c r="K437" i="251" s="1"/>
  <c r="K443" i="251" s="1"/>
  <c r="K449" i="251" s="1"/>
  <c r="K455" i="251" s="1"/>
  <c r="K461" i="251" s="1"/>
  <c r="K467" i="251" s="1"/>
  <c r="K473" i="251" s="1"/>
  <c r="K479" i="251" s="1"/>
  <c r="K485" i="251" s="1"/>
  <c r="K491" i="251" s="1"/>
  <c r="K497" i="251" s="1"/>
  <c r="K503" i="251" s="1"/>
  <c r="K509" i="251" s="1"/>
  <c r="K515" i="251" s="1"/>
  <c r="K521" i="251" s="1"/>
  <c r="K527" i="251" s="1"/>
  <c r="K533" i="251" s="1"/>
  <c r="K539" i="251" s="1"/>
  <c r="K545" i="251" s="1"/>
  <c r="K551" i="251" s="1"/>
  <c r="K557" i="251" s="1"/>
  <c r="K563" i="251" s="1"/>
  <c r="K569" i="251" s="1"/>
  <c r="K575" i="251" s="1"/>
  <c r="K581" i="251" s="1"/>
  <c r="K587" i="251" s="1"/>
  <c r="K593" i="251" s="1"/>
  <c r="K599" i="251" s="1"/>
  <c r="R9" i="251"/>
  <c r="R8" i="251"/>
  <c r="R7" i="251"/>
  <c r="R6" i="251"/>
  <c r="O6" i="251"/>
  <c r="R603" i="250"/>
  <c r="R602" i="250"/>
  <c r="R601" i="250"/>
  <c r="R600" i="250"/>
  <c r="O600" i="250"/>
  <c r="R597" i="250"/>
  <c r="R596" i="250"/>
  <c r="R595" i="250"/>
  <c r="R594" i="250"/>
  <c r="O594" i="250"/>
  <c r="R591" i="250"/>
  <c r="R590" i="250"/>
  <c r="R589" i="250"/>
  <c r="R588" i="250"/>
  <c r="O588" i="250"/>
  <c r="R585" i="250"/>
  <c r="R584" i="250"/>
  <c r="R583" i="250"/>
  <c r="R582" i="250"/>
  <c r="O582" i="250"/>
  <c r="R579" i="250"/>
  <c r="R578" i="250"/>
  <c r="R577" i="250"/>
  <c r="R576" i="250"/>
  <c r="O576" i="250"/>
  <c r="R573" i="250"/>
  <c r="R572" i="250"/>
  <c r="R571" i="250"/>
  <c r="R570" i="250"/>
  <c r="O570" i="250"/>
  <c r="R567" i="250"/>
  <c r="R566" i="250"/>
  <c r="R565" i="250"/>
  <c r="R564" i="250"/>
  <c r="O564" i="250"/>
  <c r="R561" i="250"/>
  <c r="R560" i="250"/>
  <c r="R559" i="250"/>
  <c r="R558" i="250"/>
  <c r="O558" i="250"/>
  <c r="R555" i="250"/>
  <c r="R554" i="250"/>
  <c r="R553" i="250"/>
  <c r="R552" i="250"/>
  <c r="O552" i="250"/>
  <c r="R549" i="250"/>
  <c r="R548" i="250"/>
  <c r="R547" i="250"/>
  <c r="R546" i="250"/>
  <c r="O546" i="250"/>
  <c r="R543" i="250"/>
  <c r="R542" i="250"/>
  <c r="R541" i="250"/>
  <c r="R540" i="250"/>
  <c r="O540" i="250"/>
  <c r="R537" i="250"/>
  <c r="R536" i="250"/>
  <c r="R535" i="250"/>
  <c r="R534" i="250"/>
  <c r="O534" i="250"/>
  <c r="R531" i="250"/>
  <c r="R530" i="250"/>
  <c r="R529" i="250"/>
  <c r="R528" i="250"/>
  <c r="O528" i="250"/>
  <c r="R525" i="250"/>
  <c r="R524" i="250"/>
  <c r="R523" i="250"/>
  <c r="R522" i="250"/>
  <c r="O522" i="250"/>
  <c r="R519" i="250"/>
  <c r="R518" i="250"/>
  <c r="R517" i="250"/>
  <c r="R516" i="250"/>
  <c r="O516" i="250"/>
  <c r="R513" i="250"/>
  <c r="R512" i="250"/>
  <c r="R511" i="250"/>
  <c r="R510" i="250"/>
  <c r="O510" i="250"/>
  <c r="R507" i="250"/>
  <c r="R506" i="250"/>
  <c r="R505" i="250"/>
  <c r="R504" i="250"/>
  <c r="O504" i="250"/>
  <c r="R501" i="250"/>
  <c r="R500" i="250"/>
  <c r="R499" i="250"/>
  <c r="R498" i="250"/>
  <c r="O498" i="250"/>
  <c r="R495" i="250"/>
  <c r="R494" i="250"/>
  <c r="R493" i="250"/>
  <c r="R492" i="250"/>
  <c r="O492" i="250"/>
  <c r="R489" i="250"/>
  <c r="R488" i="250"/>
  <c r="R487" i="250"/>
  <c r="R486" i="250"/>
  <c r="O486" i="250"/>
  <c r="R483" i="250"/>
  <c r="R482" i="250"/>
  <c r="R481" i="250"/>
  <c r="R480" i="250"/>
  <c r="O480" i="250"/>
  <c r="R477" i="250"/>
  <c r="R476" i="250"/>
  <c r="R475" i="250"/>
  <c r="R474" i="250"/>
  <c r="O474" i="250"/>
  <c r="R471" i="250"/>
  <c r="R470" i="250"/>
  <c r="R469" i="250"/>
  <c r="R468" i="250"/>
  <c r="O468" i="250"/>
  <c r="R465" i="250"/>
  <c r="R464" i="250"/>
  <c r="R463" i="250"/>
  <c r="R462" i="250"/>
  <c r="O462" i="250"/>
  <c r="R459" i="250"/>
  <c r="R458" i="250"/>
  <c r="R457" i="250"/>
  <c r="R456" i="250"/>
  <c r="O456" i="250"/>
  <c r="R453" i="250"/>
  <c r="R452" i="250"/>
  <c r="R451" i="250"/>
  <c r="R450" i="250"/>
  <c r="O450" i="250"/>
  <c r="R447" i="250"/>
  <c r="R446" i="250"/>
  <c r="R445" i="250"/>
  <c r="R444" i="250"/>
  <c r="O444" i="250"/>
  <c r="R441" i="250"/>
  <c r="R440" i="250"/>
  <c r="R439" i="250"/>
  <c r="R438" i="250"/>
  <c r="O438" i="250"/>
  <c r="R435" i="250"/>
  <c r="R434" i="250"/>
  <c r="R433" i="250"/>
  <c r="R432" i="250"/>
  <c r="O432" i="250"/>
  <c r="R429" i="250"/>
  <c r="R428" i="250"/>
  <c r="R427" i="250"/>
  <c r="R426" i="250"/>
  <c r="O426" i="250"/>
  <c r="R423" i="250"/>
  <c r="R422" i="250"/>
  <c r="R421" i="250"/>
  <c r="R420" i="250"/>
  <c r="O420" i="250"/>
  <c r="R417" i="250"/>
  <c r="R416" i="250"/>
  <c r="R415" i="250"/>
  <c r="R414" i="250"/>
  <c r="O414" i="250"/>
  <c r="R411" i="250"/>
  <c r="R410" i="250"/>
  <c r="R409" i="250"/>
  <c r="R408" i="250"/>
  <c r="O408" i="250"/>
  <c r="R405" i="250"/>
  <c r="R404" i="250"/>
  <c r="R403" i="250"/>
  <c r="R402" i="250"/>
  <c r="O402" i="250"/>
  <c r="R399" i="250"/>
  <c r="R398" i="250"/>
  <c r="R397" i="250"/>
  <c r="R396" i="250"/>
  <c r="O396" i="250"/>
  <c r="R393" i="250"/>
  <c r="R392" i="250"/>
  <c r="R391" i="250"/>
  <c r="R390" i="250"/>
  <c r="O390" i="250"/>
  <c r="R387" i="250"/>
  <c r="R386" i="250"/>
  <c r="R385" i="250"/>
  <c r="R384" i="250"/>
  <c r="O384" i="250"/>
  <c r="R381" i="250"/>
  <c r="R380" i="250"/>
  <c r="R379" i="250"/>
  <c r="R378" i="250"/>
  <c r="O378" i="250"/>
  <c r="R375" i="250"/>
  <c r="R374" i="250"/>
  <c r="R373" i="250"/>
  <c r="R372" i="250"/>
  <c r="O372" i="250"/>
  <c r="R369" i="250"/>
  <c r="R368" i="250"/>
  <c r="R367" i="250"/>
  <c r="R366" i="250"/>
  <c r="O366" i="250"/>
  <c r="R363" i="250"/>
  <c r="R362" i="250"/>
  <c r="R361" i="250"/>
  <c r="R360" i="250"/>
  <c r="O360" i="250"/>
  <c r="R357" i="250"/>
  <c r="R356" i="250"/>
  <c r="R355" i="250"/>
  <c r="R354" i="250"/>
  <c r="O354" i="250"/>
  <c r="R351" i="250"/>
  <c r="R350" i="250"/>
  <c r="R349" i="250"/>
  <c r="R348" i="250"/>
  <c r="O348" i="250"/>
  <c r="R345" i="250"/>
  <c r="R344" i="250"/>
  <c r="R343" i="250"/>
  <c r="R342" i="250"/>
  <c r="O342" i="250"/>
  <c r="R339" i="250"/>
  <c r="R338" i="250"/>
  <c r="R337" i="250"/>
  <c r="R336" i="250"/>
  <c r="O336" i="250"/>
  <c r="R333" i="250"/>
  <c r="R332" i="250"/>
  <c r="R331" i="250"/>
  <c r="R330" i="250"/>
  <c r="O330" i="250"/>
  <c r="R327" i="250"/>
  <c r="R326" i="250"/>
  <c r="R325" i="250"/>
  <c r="R324" i="250"/>
  <c r="O324" i="250"/>
  <c r="R321" i="250"/>
  <c r="R320" i="250"/>
  <c r="R319" i="250"/>
  <c r="R318" i="250"/>
  <c r="O318" i="250"/>
  <c r="R315" i="250"/>
  <c r="R314" i="250"/>
  <c r="R313" i="250"/>
  <c r="R312" i="250"/>
  <c r="O312" i="250"/>
  <c r="R309" i="250"/>
  <c r="R308" i="250"/>
  <c r="R307" i="250"/>
  <c r="R306" i="250"/>
  <c r="O306" i="250"/>
  <c r="R303" i="250"/>
  <c r="R302" i="250"/>
  <c r="R301" i="250"/>
  <c r="R300" i="250"/>
  <c r="O300" i="250"/>
  <c r="R297" i="250"/>
  <c r="R296" i="250"/>
  <c r="R295" i="250"/>
  <c r="R294" i="250"/>
  <c r="O294" i="250"/>
  <c r="R291" i="250"/>
  <c r="R290" i="250"/>
  <c r="R289" i="250"/>
  <c r="R288" i="250"/>
  <c r="O288" i="250"/>
  <c r="R285" i="250"/>
  <c r="R284" i="250"/>
  <c r="R283" i="250"/>
  <c r="R282" i="250"/>
  <c r="O282" i="250"/>
  <c r="R279" i="250"/>
  <c r="R278" i="250"/>
  <c r="R277" i="250"/>
  <c r="R276" i="250"/>
  <c r="O276" i="250"/>
  <c r="R273" i="250"/>
  <c r="R272" i="250"/>
  <c r="R271" i="250"/>
  <c r="R270" i="250"/>
  <c r="O270" i="250"/>
  <c r="R267" i="250"/>
  <c r="R266" i="250"/>
  <c r="R265" i="250"/>
  <c r="R264" i="250"/>
  <c r="O264" i="250"/>
  <c r="R261" i="250"/>
  <c r="R260" i="250"/>
  <c r="R259" i="250"/>
  <c r="R258" i="250"/>
  <c r="O258" i="250"/>
  <c r="R255" i="250"/>
  <c r="R254" i="250"/>
  <c r="R253" i="250"/>
  <c r="R252" i="250"/>
  <c r="O252" i="250"/>
  <c r="R249" i="250"/>
  <c r="R248" i="250"/>
  <c r="R247" i="250"/>
  <c r="R246" i="250"/>
  <c r="O246" i="250"/>
  <c r="R243" i="250"/>
  <c r="R242" i="250"/>
  <c r="R241" i="250"/>
  <c r="R240" i="250"/>
  <c r="O240" i="250"/>
  <c r="R237" i="250"/>
  <c r="R236" i="250"/>
  <c r="R235" i="250"/>
  <c r="R234" i="250"/>
  <c r="O234" i="250"/>
  <c r="R231" i="250"/>
  <c r="R230" i="250"/>
  <c r="R229" i="250"/>
  <c r="R228" i="250"/>
  <c r="O228" i="250"/>
  <c r="R225" i="250"/>
  <c r="R224" i="250"/>
  <c r="R223" i="250"/>
  <c r="R222" i="250"/>
  <c r="O222" i="250"/>
  <c r="R219" i="250"/>
  <c r="R218" i="250"/>
  <c r="R217" i="250"/>
  <c r="R216" i="250"/>
  <c r="O216" i="250"/>
  <c r="R213" i="250"/>
  <c r="R212" i="250"/>
  <c r="R211" i="250"/>
  <c r="R210" i="250"/>
  <c r="O210" i="250"/>
  <c r="R207" i="250"/>
  <c r="R206" i="250"/>
  <c r="R205" i="250"/>
  <c r="R204" i="250"/>
  <c r="O204" i="250"/>
  <c r="R201" i="250"/>
  <c r="R200" i="250"/>
  <c r="R199" i="250"/>
  <c r="R198" i="250"/>
  <c r="O198" i="250"/>
  <c r="R195" i="250"/>
  <c r="R194" i="250"/>
  <c r="R193" i="250"/>
  <c r="R192" i="250"/>
  <c r="O192" i="250"/>
  <c r="R189" i="250"/>
  <c r="R188" i="250"/>
  <c r="R187" i="250"/>
  <c r="R186" i="250"/>
  <c r="O186" i="250"/>
  <c r="R183" i="250"/>
  <c r="R182" i="250"/>
  <c r="R181" i="250"/>
  <c r="R180" i="250"/>
  <c r="O180" i="250"/>
  <c r="R177" i="250"/>
  <c r="R176" i="250"/>
  <c r="R175" i="250"/>
  <c r="R174" i="250"/>
  <c r="O174" i="250"/>
  <c r="R171" i="250"/>
  <c r="R170" i="250"/>
  <c r="R169" i="250"/>
  <c r="R168" i="250"/>
  <c r="O168" i="250"/>
  <c r="R165" i="250"/>
  <c r="R164" i="250"/>
  <c r="R163" i="250"/>
  <c r="R162" i="250"/>
  <c r="O162" i="250"/>
  <c r="R159" i="250"/>
  <c r="R158" i="250"/>
  <c r="R157" i="250"/>
  <c r="R156" i="250"/>
  <c r="O156" i="250"/>
  <c r="R153" i="250"/>
  <c r="R152" i="250"/>
  <c r="R151" i="250"/>
  <c r="R150" i="250"/>
  <c r="O150" i="250"/>
  <c r="R147" i="250"/>
  <c r="R146" i="250"/>
  <c r="R145" i="250"/>
  <c r="R144" i="250"/>
  <c r="O144" i="250"/>
  <c r="R141" i="250"/>
  <c r="R140" i="250"/>
  <c r="R139" i="250"/>
  <c r="R138" i="250"/>
  <c r="O138" i="250"/>
  <c r="R135" i="250"/>
  <c r="R134" i="250"/>
  <c r="R133" i="250"/>
  <c r="R132" i="250"/>
  <c r="O132" i="250"/>
  <c r="R129" i="250"/>
  <c r="R128" i="250"/>
  <c r="R127" i="250"/>
  <c r="R126" i="250"/>
  <c r="O126" i="250"/>
  <c r="R123" i="250"/>
  <c r="R122" i="250"/>
  <c r="R121" i="250"/>
  <c r="R120" i="250"/>
  <c r="O120" i="250"/>
  <c r="R117" i="250"/>
  <c r="R116" i="250"/>
  <c r="R115" i="250"/>
  <c r="R114" i="250"/>
  <c r="O114" i="250"/>
  <c r="R111" i="250"/>
  <c r="R110" i="250"/>
  <c r="R109" i="250"/>
  <c r="R108" i="250"/>
  <c r="O108" i="250"/>
  <c r="R105" i="250"/>
  <c r="R104" i="250"/>
  <c r="R103" i="250"/>
  <c r="R102" i="250"/>
  <c r="O102" i="250"/>
  <c r="R99" i="250"/>
  <c r="R98" i="250"/>
  <c r="R97" i="250"/>
  <c r="R96" i="250"/>
  <c r="O96" i="250"/>
  <c r="R93" i="250"/>
  <c r="R92" i="250"/>
  <c r="R91" i="250"/>
  <c r="R90" i="250"/>
  <c r="O90" i="250"/>
  <c r="R87" i="250"/>
  <c r="R86" i="250"/>
  <c r="R85" i="250"/>
  <c r="R84" i="250"/>
  <c r="O84" i="250"/>
  <c r="R81" i="250"/>
  <c r="R80" i="250"/>
  <c r="R79" i="250"/>
  <c r="R78" i="250"/>
  <c r="O78" i="250"/>
  <c r="R75" i="250"/>
  <c r="R74" i="250"/>
  <c r="R73" i="250"/>
  <c r="R72" i="250"/>
  <c r="O72" i="250"/>
  <c r="R69" i="250"/>
  <c r="R68" i="250"/>
  <c r="R67" i="250"/>
  <c r="R66" i="250"/>
  <c r="O66" i="250"/>
  <c r="R63" i="250"/>
  <c r="R62" i="250"/>
  <c r="R61" i="250"/>
  <c r="R60" i="250"/>
  <c r="O60" i="250"/>
  <c r="R57" i="250"/>
  <c r="R56" i="250"/>
  <c r="R55" i="250"/>
  <c r="R54" i="250"/>
  <c r="O54" i="250"/>
  <c r="R51" i="250"/>
  <c r="R50" i="250"/>
  <c r="R49" i="250"/>
  <c r="R48" i="250"/>
  <c r="O48" i="250"/>
  <c r="R45" i="250"/>
  <c r="R44" i="250"/>
  <c r="R43" i="250"/>
  <c r="R42" i="250"/>
  <c r="O42" i="250"/>
  <c r="R39" i="250"/>
  <c r="R38" i="250"/>
  <c r="R37" i="250"/>
  <c r="R36" i="250"/>
  <c r="O36" i="250"/>
  <c r="R33" i="250"/>
  <c r="R32" i="250"/>
  <c r="R31" i="250"/>
  <c r="R30" i="250"/>
  <c r="O30" i="250"/>
  <c r="R27" i="250"/>
  <c r="R26" i="250"/>
  <c r="R25" i="250"/>
  <c r="R24" i="250"/>
  <c r="O24" i="250"/>
  <c r="R21" i="250"/>
  <c r="R20" i="250"/>
  <c r="R19" i="250"/>
  <c r="R18" i="250"/>
  <c r="O18" i="250"/>
  <c r="R15" i="250"/>
  <c r="R14" i="250"/>
  <c r="R13" i="250"/>
  <c r="R12" i="250"/>
  <c r="O12" i="250"/>
  <c r="K11" i="250"/>
  <c r="K17" i="250" s="1"/>
  <c r="K23" i="250" s="1"/>
  <c r="K29" i="250" s="1"/>
  <c r="K35" i="250" s="1"/>
  <c r="K41" i="250" s="1"/>
  <c r="K47" i="250" s="1"/>
  <c r="K53" i="250" s="1"/>
  <c r="K59" i="250" s="1"/>
  <c r="K65" i="250" s="1"/>
  <c r="K71" i="250" s="1"/>
  <c r="K77" i="250" s="1"/>
  <c r="K83" i="250" s="1"/>
  <c r="K89" i="250" s="1"/>
  <c r="K95" i="250" s="1"/>
  <c r="K101" i="250" s="1"/>
  <c r="K107" i="250" s="1"/>
  <c r="K113" i="250" s="1"/>
  <c r="K119" i="250" s="1"/>
  <c r="K125" i="250" s="1"/>
  <c r="K131" i="250" s="1"/>
  <c r="K137" i="250" s="1"/>
  <c r="K143" i="250" s="1"/>
  <c r="K149" i="250" s="1"/>
  <c r="K155" i="250" s="1"/>
  <c r="K161" i="250" s="1"/>
  <c r="K167" i="250" s="1"/>
  <c r="K173" i="250" s="1"/>
  <c r="K179" i="250" s="1"/>
  <c r="K185" i="250" s="1"/>
  <c r="K191" i="250" s="1"/>
  <c r="K197" i="250" s="1"/>
  <c r="K203" i="250" s="1"/>
  <c r="K209" i="250" s="1"/>
  <c r="K215" i="250" s="1"/>
  <c r="K221" i="250" s="1"/>
  <c r="K227" i="250" s="1"/>
  <c r="K233" i="250" s="1"/>
  <c r="K239" i="250" s="1"/>
  <c r="K245" i="250" s="1"/>
  <c r="K251" i="250" s="1"/>
  <c r="K257" i="250" s="1"/>
  <c r="K263" i="250" s="1"/>
  <c r="K269" i="250" s="1"/>
  <c r="K275" i="250" s="1"/>
  <c r="K281" i="250" s="1"/>
  <c r="K287" i="250" s="1"/>
  <c r="K293" i="250" s="1"/>
  <c r="K299" i="250" s="1"/>
  <c r="K305" i="250" s="1"/>
  <c r="K311" i="250" s="1"/>
  <c r="K317" i="250" s="1"/>
  <c r="K323" i="250" s="1"/>
  <c r="K329" i="250" s="1"/>
  <c r="K335" i="250" s="1"/>
  <c r="K341" i="250" s="1"/>
  <c r="K347" i="250" s="1"/>
  <c r="K353" i="250" s="1"/>
  <c r="K359" i="250" s="1"/>
  <c r="K365" i="250" s="1"/>
  <c r="K371" i="250" s="1"/>
  <c r="K377" i="250" s="1"/>
  <c r="K383" i="250" s="1"/>
  <c r="K389" i="250" s="1"/>
  <c r="K395" i="250" s="1"/>
  <c r="K401" i="250" s="1"/>
  <c r="K407" i="250" s="1"/>
  <c r="K413" i="250" s="1"/>
  <c r="K419" i="250" s="1"/>
  <c r="K425" i="250" s="1"/>
  <c r="K431" i="250" s="1"/>
  <c r="K437" i="250" s="1"/>
  <c r="K443" i="250" s="1"/>
  <c r="K449" i="250" s="1"/>
  <c r="K455" i="250" s="1"/>
  <c r="K461" i="250" s="1"/>
  <c r="K467" i="250" s="1"/>
  <c r="K473" i="250" s="1"/>
  <c r="K479" i="250" s="1"/>
  <c r="K485" i="250" s="1"/>
  <c r="K491" i="250" s="1"/>
  <c r="K497" i="250" s="1"/>
  <c r="K503" i="250" s="1"/>
  <c r="K509" i="250" s="1"/>
  <c r="K515" i="250" s="1"/>
  <c r="K521" i="250" s="1"/>
  <c r="K527" i="250" s="1"/>
  <c r="K533" i="250" s="1"/>
  <c r="K539" i="250" s="1"/>
  <c r="K545" i="250" s="1"/>
  <c r="K551" i="250" s="1"/>
  <c r="K557" i="250" s="1"/>
  <c r="K563" i="250" s="1"/>
  <c r="K569" i="250" s="1"/>
  <c r="K575" i="250" s="1"/>
  <c r="K581" i="250" s="1"/>
  <c r="K587" i="250" s="1"/>
  <c r="K593" i="250" s="1"/>
  <c r="K599" i="250" s="1"/>
  <c r="R9" i="250"/>
  <c r="R8" i="250"/>
  <c r="R7" i="250"/>
  <c r="R6" i="250"/>
  <c r="O6" i="250"/>
  <c r="R603" i="249"/>
  <c r="R602" i="249"/>
  <c r="R601" i="249"/>
  <c r="R600" i="249"/>
  <c r="O600" i="249"/>
  <c r="R597" i="249"/>
  <c r="R596" i="249"/>
  <c r="R595" i="249"/>
  <c r="R594" i="249"/>
  <c r="O594" i="249"/>
  <c r="R591" i="249"/>
  <c r="R590" i="249"/>
  <c r="R589" i="249"/>
  <c r="R588" i="249"/>
  <c r="O588" i="249"/>
  <c r="R585" i="249"/>
  <c r="R584" i="249"/>
  <c r="R583" i="249"/>
  <c r="R582" i="249"/>
  <c r="O582" i="249"/>
  <c r="R579" i="249"/>
  <c r="R578" i="249"/>
  <c r="R577" i="249"/>
  <c r="R576" i="249"/>
  <c r="O576" i="249"/>
  <c r="R573" i="249"/>
  <c r="R572" i="249"/>
  <c r="R571" i="249"/>
  <c r="R570" i="249"/>
  <c r="O570" i="249"/>
  <c r="R567" i="249"/>
  <c r="R566" i="249"/>
  <c r="R565" i="249"/>
  <c r="R564" i="249"/>
  <c r="O564" i="249"/>
  <c r="R561" i="249"/>
  <c r="R560" i="249"/>
  <c r="R559" i="249"/>
  <c r="R558" i="249"/>
  <c r="O558" i="249"/>
  <c r="R555" i="249"/>
  <c r="R554" i="249"/>
  <c r="R553" i="249"/>
  <c r="R552" i="249"/>
  <c r="O552" i="249"/>
  <c r="R549" i="249"/>
  <c r="R548" i="249"/>
  <c r="R547" i="249"/>
  <c r="R546" i="249"/>
  <c r="O546" i="249"/>
  <c r="R543" i="249"/>
  <c r="R542" i="249"/>
  <c r="R541" i="249"/>
  <c r="R540" i="249"/>
  <c r="O540" i="249"/>
  <c r="R537" i="249"/>
  <c r="R536" i="249"/>
  <c r="R535" i="249"/>
  <c r="R534" i="249"/>
  <c r="O534" i="249"/>
  <c r="R531" i="249"/>
  <c r="R530" i="249"/>
  <c r="R529" i="249"/>
  <c r="R528" i="249"/>
  <c r="O528" i="249"/>
  <c r="R525" i="249"/>
  <c r="R524" i="249"/>
  <c r="R523" i="249"/>
  <c r="R522" i="249"/>
  <c r="O522" i="249"/>
  <c r="R519" i="249"/>
  <c r="R518" i="249"/>
  <c r="R517" i="249"/>
  <c r="R516" i="249"/>
  <c r="O516" i="249"/>
  <c r="R513" i="249"/>
  <c r="R512" i="249"/>
  <c r="R511" i="249"/>
  <c r="R510" i="249"/>
  <c r="O510" i="249"/>
  <c r="R507" i="249"/>
  <c r="R506" i="249"/>
  <c r="R505" i="249"/>
  <c r="R504" i="249"/>
  <c r="O504" i="249"/>
  <c r="R501" i="249"/>
  <c r="R500" i="249"/>
  <c r="R499" i="249"/>
  <c r="R498" i="249"/>
  <c r="O498" i="249"/>
  <c r="R495" i="249"/>
  <c r="R494" i="249"/>
  <c r="R493" i="249"/>
  <c r="R492" i="249"/>
  <c r="O492" i="249"/>
  <c r="R489" i="249"/>
  <c r="R488" i="249"/>
  <c r="R487" i="249"/>
  <c r="R486" i="249"/>
  <c r="O486" i="249"/>
  <c r="R483" i="249"/>
  <c r="R482" i="249"/>
  <c r="R481" i="249"/>
  <c r="R480" i="249"/>
  <c r="O480" i="249"/>
  <c r="R477" i="249"/>
  <c r="R476" i="249"/>
  <c r="R475" i="249"/>
  <c r="R474" i="249"/>
  <c r="O474" i="249"/>
  <c r="R471" i="249"/>
  <c r="R470" i="249"/>
  <c r="R469" i="249"/>
  <c r="R468" i="249"/>
  <c r="O468" i="249"/>
  <c r="R465" i="249"/>
  <c r="R464" i="249"/>
  <c r="R463" i="249"/>
  <c r="R462" i="249"/>
  <c r="O462" i="249"/>
  <c r="R459" i="249"/>
  <c r="R458" i="249"/>
  <c r="R457" i="249"/>
  <c r="R456" i="249"/>
  <c r="O456" i="249"/>
  <c r="R453" i="249"/>
  <c r="R452" i="249"/>
  <c r="R451" i="249"/>
  <c r="R450" i="249"/>
  <c r="O450" i="249"/>
  <c r="R447" i="249"/>
  <c r="R446" i="249"/>
  <c r="R445" i="249"/>
  <c r="R444" i="249"/>
  <c r="O444" i="249"/>
  <c r="R441" i="249"/>
  <c r="R440" i="249"/>
  <c r="R439" i="249"/>
  <c r="R438" i="249"/>
  <c r="O438" i="249"/>
  <c r="R435" i="249"/>
  <c r="R434" i="249"/>
  <c r="R433" i="249"/>
  <c r="R432" i="249"/>
  <c r="O432" i="249"/>
  <c r="R429" i="249"/>
  <c r="R428" i="249"/>
  <c r="R427" i="249"/>
  <c r="R426" i="249"/>
  <c r="O426" i="249"/>
  <c r="R423" i="249"/>
  <c r="R422" i="249"/>
  <c r="R421" i="249"/>
  <c r="R420" i="249"/>
  <c r="O420" i="249"/>
  <c r="R417" i="249"/>
  <c r="R416" i="249"/>
  <c r="R415" i="249"/>
  <c r="R414" i="249"/>
  <c r="O414" i="249"/>
  <c r="R411" i="249"/>
  <c r="R410" i="249"/>
  <c r="R409" i="249"/>
  <c r="R408" i="249"/>
  <c r="O408" i="249"/>
  <c r="R405" i="249"/>
  <c r="R404" i="249"/>
  <c r="R403" i="249"/>
  <c r="R402" i="249"/>
  <c r="O402" i="249"/>
  <c r="R399" i="249"/>
  <c r="R398" i="249"/>
  <c r="R397" i="249"/>
  <c r="R396" i="249"/>
  <c r="O396" i="249"/>
  <c r="R393" i="249"/>
  <c r="R392" i="249"/>
  <c r="R391" i="249"/>
  <c r="R390" i="249"/>
  <c r="O390" i="249"/>
  <c r="R387" i="249"/>
  <c r="R386" i="249"/>
  <c r="R385" i="249"/>
  <c r="R384" i="249"/>
  <c r="O384" i="249"/>
  <c r="R381" i="249"/>
  <c r="R380" i="249"/>
  <c r="R379" i="249"/>
  <c r="R378" i="249"/>
  <c r="O378" i="249"/>
  <c r="R375" i="249"/>
  <c r="R374" i="249"/>
  <c r="R373" i="249"/>
  <c r="R372" i="249"/>
  <c r="O372" i="249"/>
  <c r="R369" i="249"/>
  <c r="R368" i="249"/>
  <c r="R367" i="249"/>
  <c r="R366" i="249"/>
  <c r="O366" i="249"/>
  <c r="R363" i="249"/>
  <c r="R362" i="249"/>
  <c r="R361" i="249"/>
  <c r="R360" i="249"/>
  <c r="O360" i="249"/>
  <c r="R357" i="249"/>
  <c r="R356" i="249"/>
  <c r="R355" i="249"/>
  <c r="R354" i="249"/>
  <c r="O354" i="249"/>
  <c r="R351" i="249"/>
  <c r="R350" i="249"/>
  <c r="R349" i="249"/>
  <c r="R348" i="249"/>
  <c r="O348" i="249"/>
  <c r="R345" i="249"/>
  <c r="R344" i="249"/>
  <c r="R343" i="249"/>
  <c r="R342" i="249"/>
  <c r="O342" i="249"/>
  <c r="R339" i="249"/>
  <c r="R338" i="249"/>
  <c r="R337" i="249"/>
  <c r="R336" i="249"/>
  <c r="O336" i="249"/>
  <c r="R333" i="249"/>
  <c r="R332" i="249"/>
  <c r="R331" i="249"/>
  <c r="R330" i="249"/>
  <c r="O330" i="249"/>
  <c r="R327" i="249"/>
  <c r="R326" i="249"/>
  <c r="R325" i="249"/>
  <c r="R324" i="249"/>
  <c r="O324" i="249"/>
  <c r="R321" i="249"/>
  <c r="R320" i="249"/>
  <c r="R319" i="249"/>
  <c r="R318" i="249"/>
  <c r="O318" i="249"/>
  <c r="R315" i="249"/>
  <c r="R314" i="249"/>
  <c r="R313" i="249"/>
  <c r="R312" i="249"/>
  <c r="O312" i="249"/>
  <c r="R309" i="249"/>
  <c r="R308" i="249"/>
  <c r="R307" i="249"/>
  <c r="R306" i="249"/>
  <c r="O306" i="249"/>
  <c r="R303" i="249"/>
  <c r="R302" i="249"/>
  <c r="R301" i="249"/>
  <c r="R300" i="249"/>
  <c r="O300" i="249"/>
  <c r="R297" i="249"/>
  <c r="R296" i="249"/>
  <c r="R295" i="249"/>
  <c r="R294" i="249"/>
  <c r="O294" i="249"/>
  <c r="R291" i="249"/>
  <c r="R290" i="249"/>
  <c r="R289" i="249"/>
  <c r="R288" i="249"/>
  <c r="O288" i="249"/>
  <c r="R285" i="249"/>
  <c r="R284" i="249"/>
  <c r="R283" i="249"/>
  <c r="R282" i="249"/>
  <c r="O282" i="249"/>
  <c r="R279" i="249"/>
  <c r="R278" i="249"/>
  <c r="R277" i="249"/>
  <c r="R276" i="249"/>
  <c r="O276" i="249"/>
  <c r="R273" i="249"/>
  <c r="R272" i="249"/>
  <c r="R271" i="249"/>
  <c r="R270" i="249"/>
  <c r="O270" i="249"/>
  <c r="R267" i="249"/>
  <c r="R266" i="249"/>
  <c r="R265" i="249"/>
  <c r="R264" i="249"/>
  <c r="O264" i="249"/>
  <c r="R261" i="249"/>
  <c r="R260" i="249"/>
  <c r="R259" i="249"/>
  <c r="R258" i="249"/>
  <c r="O258" i="249"/>
  <c r="R255" i="249"/>
  <c r="R254" i="249"/>
  <c r="R253" i="249"/>
  <c r="R252" i="249"/>
  <c r="O252" i="249"/>
  <c r="R249" i="249"/>
  <c r="R248" i="249"/>
  <c r="R247" i="249"/>
  <c r="R246" i="249"/>
  <c r="O246" i="249"/>
  <c r="R243" i="249"/>
  <c r="R242" i="249"/>
  <c r="R241" i="249"/>
  <c r="R240" i="249"/>
  <c r="O240" i="249"/>
  <c r="R237" i="249"/>
  <c r="R236" i="249"/>
  <c r="R235" i="249"/>
  <c r="R234" i="249"/>
  <c r="O234" i="249"/>
  <c r="R231" i="249"/>
  <c r="R230" i="249"/>
  <c r="R229" i="249"/>
  <c r="R228" i="249"/>
  <c r="O228" i="249"/>
  <c r="R225" i="249"/>
  <c r="R224" i="249"/>
  <c r="R223" i="249"/>
  <c r="R222" i="249"/>
  <c r="O222" i="249"/>
  <c r="R219" i="249"/>
  <c r="R218" i="249"/>
  <c r="R217" i="249"/>
  <c r="R216" i="249"/>
  <c r="O216" i="249"/>
  <c r="R213" i="249"/>
  <c r="R212" i="249"/>
  <c r="R211" i="249"/>
  <c r="R210" i="249"/>
  <c r="O210" i="249"/>
  <c r="R207" i="249"/>
  <c r="R206" i="249"/>
  <c r="R205" i="249"/>
  <c r="R204" i="249"/>
  <c r="O204" i="249"/>
  <c r="R201" i="249"/>
  <c r="R200" i="249"/>
  <c r="R199" i="249"/>
  <c r="R198" i="249"/>
  <c r="O198" i="249"/>
  <c r="R195" i="249"/>
  <c r="R194" i="249"/>
  <c r="R193" i="249"/>
  <c r="R192" i="249"/>
  <c r="O192" i="249"/>
  <c r="R189" i="249"/>
  <c r="R188" i="249"/>
  <c r="R187" i="249"/>
  <c r="R186" i="249"/>
  <c r="O186" i="249"/>
  <c r="R183" i="249"/>
  <c r="R182" i="249"/>
  <c r="R181" i="249"/>
  <c r="R180" i="249"/>
  <c r="O180" i="249"/>
  <c r="R177" i="249"/>
  <c r="R176" i="249"/>
  <c r="R175" i="249"/>
  <c r="R174" i="249"/>
  <c r="O174" i="249"/>
  <c r="R171" i="249"/>
  <c r="R170" i="249"/>
  <c r="R169" i="249"/>
  <c r="R168" i="249"/>
  <c r="O168" i="249"/>
  <c r="R165" i="249"/>
  <c r="R164" i="249"/>
  <c r="R163" i="249"/>
  <c r="R162" i="249"/>
  <c r="O162" i="249"/>
  <c r="R159" i="249"/>
  <c r="R158" i="249"/>
  <c r="R157" i="249"/>
  <c r="R156" i="249"/>
  <c r="O156" i="249"/>
  <c r="R153" i="249"/>
  <c r="R152" i="249"/>
  <c r="R151" i="249"/>
  <c r="R150" i="249"/>
  <c r="O150" i="249"/>
  <c r="R147" i="249"/>
  <c r="R146" i="249"/>
  <c r="R145" i="249"/>
  <c r="R144" i="249"/>
  <c r="O144" i="249"/>
  <c r="R141" i="249"/>
  <c r="R140" i="249"/>
  <c r="R139" i="249"/>
  <c r="R138" i="249"/>
  <c r="O138" i="249"/>
  <c r="R135" i="249"/>
  <c r="R134" i="249"/>
  <c r="R133" i="249"/>
  <c r="R132" i="249"/>
  <c r="O132" i="249"/>
  <c r="R129" i="249"/>
  <c r="R128" i="249"/>
  <c r="R127" i="249"/>
  <c r="R126" i="249"/>
  <c r="O126" i="249"/>
  <c r="R123" i="249"/>
  <c r="R122" i="249"/>
  <c r="R121" i="249"/>
  <c r="R120" i="249"/>
  <c r="O120" i="249"/>
  <c r="R117" i="249"/>
  <c r="R116" i="249"/>
  <c r="R115" i="249"/>
  <c r="R114" i="249"/>
  <c r="O114" i="249"/>
  <c r="R111" i="249"/>
  <c r="R110" i="249"/>
  <c r="R109" i="249"/>
  <c r="R108" i="249"/>
  <c r="O108" i="249"/>
  <c r="R105" i="249"/>
  <c r="R104" i="249"/>
  <c r="R103" i="249"/>
  <c r="R102" i="249"/>
  <c r="O102" i="249"/>
  <c r="R99" i="249"/>
  <c r="R98" i="249"/>
  <c r="R97" i="249"/>
  <c r="R96" i="249"/>
  <c r="O96" i="249"/>
  <c r="R93" i="249"/>
  <c r="R92" i="249"/>
  <c r="R91" i="249"/>
  <c r="R90" i="249"/>
  <c r="O90" i="249"/>
  <c r="R87" i="249"/>
  <c r="R86" i="249"/>
  <c r="R85" i="249"/>
  <c r="R84" i="249"/>
  <c r="O84" i="249"/>
  <c r="R81" i="249"/>
  <c r="R80" i="249"/>
  <c r="R79" i="249"/>
  <c r="R78" i="249"/>
  <c r="O78" i="249"/>
  <c r="R75" i="249"/>
  <c r="R74" i="249"/>
  <c r="R73" i="249"/>
  <c r="R72" i="249"/>
  <c r="O72" i="249"/>
  <c r="R69" i="249"/>
  <c r="R68" i="249"/>
  <c r="R67" i="249"/>
  <c r="R66" i="249"/>
  <c r="O66" i="249"/>
  <c r="R63" i="249"/>
  <c r="R62" i="249"/>
  <c r="R61" i="249"/>
  <c r="R60" i="249"/>
  <c r="O60" i="249"/>
  <c r="R57" i="249"/>
  <c r="R56" i="249"/>
  <c r="R55" i="249"/>
  <c r="R54" i="249"/>
  <c r="O54" i="249"/>
  <c r="R51" i="249"/>
  <c r="R50" i="249"/>
  <c r="R49" i="249"/>
  <c r="R48" i="249"/>
  <c r="O48" i="249"/>
  <c r="R45" i="249"/>
  <c r="R44" i="249"/>
  <c r="R43" i="249"/>
  <c r="R42" i="249"/>
  <c r="O42" i="249"/>
  <c r="R39" i="249"/>
  <c r="R38" i="249"/>
  <c r="R37" i="249"/>
  <c r="R36" i="249"/>
  <c r="O36" i="249"/>
  <c r="R33" i="249"/>
  <c r="R32" i="249"/>
  <c r="R31" i="249"/>
  <c r="R30" i="249"/>
  <c r="O30" i="249"/>
  <c r="R27" i="249"/>
  <c r="R26" i="249"/>
  <c r="R25" i="249"/>
  <c r="R24" i="249"/>
  <c r="O24" i="249"/>
  <c r="R21" i="249"/>
  <c r="R20" i="249"/>
  <c r="R19" i="249"/>
  <c r="R18" i="249"/>
  <c r="O18" i="249"/>
  <c r="R15" i="249"/>
  <c r="R14" i="249"/>
  <c r="R13" i="249"/>
  <c r="R12" i="249"/>
  <c r="O12" i="249"/>
  <c r="K11" i="249"/>
  <c r="K17" i="249" s="1"/>
  <c r="K23" i="249" s="1"/>
  <c r="K29" i="249" s="1"/>
  <c r="K35" i="249" s="1"/>
  <c r="K41" i="249" s="1"/>
  <c r="K47" i="249" s="1"/>
  <c r="K53" i="249" s="1"/>
  <c r="K59" i="249" s="1"/>
  <c r="K65" i="249" s="1"/>
  <c r="K71" i="249" s="1"/>
  <c r="K77" i="249" s="1"/>
  <c r="K83" i="249" s="1"/>
  <c r="K89" i="249" s="1"/>
  <c r="K95" i="249" s="1"/>
  <c r="K101" i="249" s="1"/>
  <c r="K107" i="249" s="1"/>
  <c r="K113" i="249" s="1"/>
  <c r="K119" i="249" s="1"/>
  <c r="K125" i="249" s="1"/>
  <c r="K131" i="249" s="1"/>
  <c r="K137" i="249" s="1"/>
  <c r="K143" i="249" s="1"/>
  <c r="K149" i="249" s="1"/>
  <c r="K155" i="249" s="1"/>
  <c r="K161" i="249" s="1"/>
  <c r="K167" i="249" s="1"/>
  <c r="K173" i="249" s="1"/>
  <c r="K179" i="249" s="1"/>
  <c r="K185" i="249" s="1"/>
  <c r="K191" i="249" s="1"/>
  <c r="K197" i="249" s="1"/>
  <c r="K203" i="249" s="1"/>
  <c r="K209" i="249" s="1"/>
  <c r="K215" i="249" s="1"/>
  <c r="K221" i="249" s="1"/>
  <c r="K227" i="249" s="1"/>
  <c r="K233" i="249" s="1"/>
  <c r="K239" i="249" s="1"/>
  <c r="K245" i="249" s="1"/>
  <c r="K251" i="249" s="1"/>
  <c r="K257" i="249" s="1"/>
  <c r="K263" i="249" s="1"/>
  <c r="K269" i="249" s="1"/>
  <c r="K275" i="249" s="1"/>
  <c r="K281" i="249" s="1"/>
  <c r="K287" i="249" s="1"/>
  <c r="K293" i="249" s="1"/>
  <c r="K299" i="249" s="1"/>
  <c r="K305" i="249" s="1"/>
  <c r="K311" i="249" s="1"/>
  <c r="K317" i="249" s="1"/>
  <c r="K323" i="249" s="1"/>
  <c r="K329" i="249" s="1"/>
  <c r="K335" i="249" s="1"/>
  <c r="K341" i="249" s="1"/>
  <c r="K347" i="249" s="1"/>
  <c r="K353" i="249" s="1"/>
  <c r="K359" i="249" s="1"/>
  <c r="K365" i="249" s="1"/>
  <c r="K371" i="249" s="1"/>
  <c r="K377" i="249" s="1"/>
  <c r="K383" i="249" s="1"/>
  <c r="K389" i="249" s="1"/>
  <c r="K395" i="249" s="1"/>
  <c r="K401" i="249" s="1"/>
  <c r="K407" i="249" s="1"/>
  <c r="K413" i="249" s="1"/>
  <c r="K419" i="249" s="1"/>
  <c r="K425" i="249" s="1"/>
  <c r="K431" i="249" s="1"/>
  <c r="K437" i="249" s="1"/>
  <c r="K443" i="249" s="1"/>
  <c r="K449" i="249" s="1"/>
  <c r="K455" i="249" s="1"/>
  <c r="K461" i="249" s="1"/>
  <c r="K467" i="249" s="1"/>
  <c r="K473" i="249" s="1"/>
  <c r="K479" i="249" s="1"/>
  <c r="K485" i="249" s="1"/>
  <c r="K491" i="249" s="1"/>
  <c r="K497" i="249" s="1"/>
  <c r="K503" i="249" s="1"/>
  <c r="K509" i="249" s="1"/>
  <c r="K515" i="249" s="1"/>
  <c r="K521" i="249" s="1"/>
  <c r="K527" i="249" s="1"/>
  <c r="K533" i="249" s="1"/>
  <c r="K539" i="249" s="1"/>
  <c r="K545" i="249" s="1"/>
  <c r="K551" i="249" s="1"/>
  <c r="K557" i="249" s="1"/>
  <c r="K563" i="249" s="1"/>
  <c r="K569" i="249" s="1"/>
  <c r="K575" i="249" s="1"/>
  <c r="K581" i="249" s="1"/>
  <c r="K587" i="249" s="1"/>
  <c r="K593" i="249" s="1"/>
  <c r="K599" i="249" s="1"/>
  <c r="R9" i="249"/>
  <c r="R8" i="249"/>
  <c r="R7" i="249"/>
  <c r="R6" i="249"/>
  <c r="O6" i="249"/>
  <c r="R603" i="248"/>
  <c r="R602" i="248"/>
  <c r="R601" i="248"/>
  <c r="R600" i="248"/>
  <c r="O600" i="248"/>
  <c r="R597" i="248"/>
  <c r="R596" i="248"/>
  <c r="R595" i="248"/>
  <c r="R594" i="248"/>
  <c r="O594" i="248"/>
  <c r="R591" i="248"/>
  <c r="R590" i="248"/>
  <c r="R589" i="248"/>
  <c r="R588" i="248"/>
  <c r="O588" i="248"/>
  <c r="R585" i="248"/>
  <c r="R584" i="248"/>
  <c r="R583" i="248"/>
  <c r="R582" i="248"/>
  <c r="O582" i="248"/>
  <c r="R579" i="248"/>
  <c r="R578" i="248"/>
  <c r="R577" i="248"/>
  <c r="R576" i="248"/>
  <c r="O576" i="248"/>
  <c r="R573" i="248"/>
  <c r="R572" i="248"/>
  <c r="R571" i="248"/>
  <c r="R570" i="248"/>
  <c r="O570" i="248"/>
  <c r="R567" i="248"/>
  <c r="R566" i="248"/>
  <c r="R565" i="248"/>
  <c r="R564" i="248"/>
  <c r="O564" i="248"/>
  <c r="R561" i="248"/>
  <c r="R560" i="248"/>
  <c r="R559" i="248"/>
  <c r="R558" i="248"/>
  <c r="O558" i="248"/>
  <c r="R555" i="248"/>
  <c r="R554" i="248"/>
  <c r="R553" i="248"/>
  <c r="R552" i="248"/>
  <c r="O552" i="248"/>
  <c r="R549" i="248"/>
  <c r="R548" i="248"/>
  <c r="R547" i="248"/>
  <c r="R546" i="248"/>
  <c r="O546" i="248"/>
  <c r="R543" i="248"/>
  <c r="R542" i="248"/>
  <c r="R541" i="248"/>
  <c r="R540" i="248"/>
  <c r="O540" i="248"/>
  <c r="R537" i="248"/>
  <c r="R536" i="248"/>
  <c r="R535" i="248"/>
  <c r="R534" i="248"/>
  <c r="O534" i="248"/>
  <c r="R531" i="248"/>
  <c r="R530" i="248"/>
  <c r="R529" i="248"/>
  <c r="R528" i="248"/>
  <c r="O528" i="248"/>
  <c r="R525" i="248"/>
  <c r="R524" i="248"/>
  <c r="R523" i="248"/>
  <c r="R522" i="248"/>
  <c r="O522" i="248"/>
  <c r="R519" i="248"/>
  <c r="R518" i="248"/>
  <c r="R517" i="248"/>
  <c r="R516" i="248"/>
  <c r="O516" i="248"/>
  <c r="R513" i="248"/>
  <c r="R512" i="248"/>
  <c r="R511" i="248"/>
  <c r="R510" i="248"/>
  <c r="O510" i="248"/>
  <c r="R507" i="248"/>
  <c r="R506" i="248"/>
  <c r="R505" i="248"/>
  <c r="R504" i="248"/>
  <c r="O504" i="248"/>
  <c r="R501" i="248"/>
  <c r="R500" i="248"/>
  <c r="R499" i="248"/>
  <c r="R498" i="248"/>
  <c r="O498" i="248"/>
  <c r="R495" i="248"/>
  <c r="R494" i="248"/>
  <c r="R493" i="248"/>
  <c r="R492" i="248"/>
  <c r="O492" i="248"/>
  <c r="R489" i="248"/>
  <c r="R488" i="248"/>
  <c r="R487" i="248"/>
  <c r="R486" i="248"/>
  <c r="O486" i="248"/>
  <c r="R483" i="248"/>
  <c r="R482" i="248"/>
  <c r="R481" i="248"/>
  <c r="R480" i="248"/>
  <c r="O480" i="248"/>
  <c r="R477" i="248"/>
  <c r="R476" i="248"/>
  <c r="R475" i="248"/>
  <c r="R474" i="248"/>
  <c r="O474" i="248"/>
  <c r="R471" i="248"/>
  <c r="R470" i="248"/>
  <c r="R469" i="248"/>
  <c r="R468" i="248"/>
  <c r="O468" i="248"/>
  <c r="R465" i="248"/>
  <c r="R464" i="248"/>
  <c r="R463" i="248"/>
  <c r="R462" i="248"/>
  <c r="O462" i="248"/>
  <c r="R459" i="248"/>
  <c r="R458" i="248"/>
  <c r="R457" i="248"/>
  <c r="R456" i="248"/>
  <c r="O456" i="248"/>
  <c r="R453" i="248"/>
  <c r="R452" i="248"/>
  <c r="R451" i="248"/>
  <c r="R450" i="248"/>
  <c r="O450" i="248"/>
  <c r="R447" i="248"/>
  <c r="R446" i="248"/>
  <c r="R445" i="248"/>
  <c r="R444" i="248"/>
  <c r="O444" i="248"/>
  <c r="R441" i="248"/>
  <c r="R440" i="248"/>
  <c r="R439" i="248"/>
  <c r="R438" i="248"/>
  <c r="O438" i="248"/>
  <c r="R435" i="248"/>
  <c r="R434" i="248"/>
  <c r="R433" i="248"/>
  <c r="R432" i="248"/>
  <c r="O432" i="248"/>
  <c r="R429" i="248"/>
  <c r="R428" i="248"/>
  <c r="R427" i="248"/>
  <c r="R426" i="248"/>
  <c r="O426" i="248"/>
  <c r="R423" i="248"/>
  <c r="R422" i="248"/>
  <c r="R421" i="248"/>
  <c r="R420" i="248"/>
  <c r="O420" i="248"/>
  <c r="R417" i="248"/>
  <c r="R416" i="248"/>
  <c r="R415" i="248"/>
  <c r="R414" i="248"/>
  <c r="O414" i="248"/>
  <c r="R411" i="248"/>
  <c r="R410" i="248"/>
  <c r="R409" i="248"/>
  <c r="R408" i="248"/>
  <c r="O408" i="248"/>
  <c r="R405" i="248"/>
  <c r="R404" i="248"/>
  <c r="R403" i="248"/>
  <c r="R402" i="248"/>
  <c r="O402" i="248"/>
  <c r="R399" i="248"/>
  <c r="R398" i="248"/>
  <c r="R397" i="248"/>
  <c r="R396" i="248"/>
  <c r="O396" i="248"/>
  <c r="R393" i="248"/>
  <c r="R392" i="248"/>
  <c r="R391" i="248"/>
  <c r="R390" i="248"/>
  <c r="O390" i="248"/>
  <c r="R387" i="248"/>
  <c r="R386" i="248"/>
  <c r="R385" i="248"/>
  <c r="R384" i="248"/>
  <c r="O384" i="248"/>
  <c r="R381" i="248"/>
  <c r="R380" i="248"/>
  <c r="R379" i="248"/>
  <c r="R378" i="248"/>
  <c r="O378" i="248"/>
  <c r="R375" i="248"/>
  <c r="R374" i="248"/>
  <c r="R373" i="248"/>
  <c r="R372" i="248"/>
  <c r="O372" i="248"/>
  <c r="R369" i="248"/>
  <c r="R368" i="248"/>
  <c r="R367" i="248"/>
  <c r="R366" i="248"/>
  <c r="O366" i="248"/>
  <c r="R363" i="248"/>
  <c r="R362" i="248"/>
  <c r="R361" i="248"/>
  <c r="R360" i="248"/>
  <c r="O360" i="248"/>
  <c r="R357" i="248"/>
  <c r="R356" i="248"/>
  <c r="R355" i="248"/>
  <c r="R354" i="248"/>
  <c r="O354" i="248"/>
  <c r="R351" i="248"/>
  <c r="R350" i="248"/>
  <c r="R349" i="248"/>
  <c r="R348" i="248"/>
  <c r="O348" i="248"/>
  <c r="R345" i="248"/>
  <c r="R344" i="248"/>
  <c r="R343" i="248"/>
  <c r="R342" i="248"/>
  <c r="O342" i="248"/>
  <c r="R339" i="248"/>
  <c r="R338" i="248"/>
  <c r="R337" i="248"/>
  <c r="R336" i="248"/>
  <c r="O336" i="248"/>
  <c r="R333" i="248"/>
  <c r="R332" i="248"/>
  <c r="R331" i="248"/>
  <c r="R330" i="248"/>
  <c r="O330" i="248"/>
  <c r="R327" i="248"/>
  <c r="R326" i="248"/>
  <c r="R325" i="248"/>
  <c r="R324" i="248"/>
  <c r="O324" i="248"/>
  <c r="R321" i="248"/>
  <c r="R320" i="248"/>
  <c r="R319" i="248"/>
  <c r="R318" i="248"/>
  <c r="O318" i="248"/>
  <c r="R315" i="248"/>
  <c r="R314" i="248"/>
  <c r="R313" i="248"/>
  <c r="R312" i="248"/>
  <c r="O312" i="248"/>
  <c r="R309" i="248"/>
  <c r="R308" i="248"/>
  <c r="R307" i="248"/>
  <c r="R306" i="248"/>
  <c r="O306" i="248"/>
  <c r="R303" i="248"/>
  <c r="R302" i="248"/>
  <c r="R301" i="248"/>
  <c r="R300" i="248"/>
  <c r="O300" i="248"/>
  <c r="R297" i="248"/>
  <c r="R296" i="248"/>
  <c r="R295" i="248"/>
  <c r="R294" i="248"/>
  <c r="O294" i="248"/>
  <c r="R291" i="248"/>
  <c r="R290" i="248"/>
  <c r="R289" i="248"/>
  <c r="R288" i="248"/>
  <c r="O288" i="248"/>
  <c r="R285" i="248"/>
  <c r="R284" i="248"/>
  <c r="R283" i="248"/>
  <c r="R282" i="248"/>
  <c r="O282" i="248"/>
  <c r="R279" i="248"/>
  <c r="R278" i="248"/>
  <c r="R277" i="248"/>
  <c r="R276" i="248"/>
  <c r="O276" i="248"/>
  <c r="R273" i="248"/>
  <c r="R272" i="248"/>
  <c r="R271" i="248"/>
  <c r="R270" i="248"/>
  <c r="O270" i="248"/>
  <c r="R267" i="248"/>
  <c r="R266" i="248"/>
  <c r="R265" i="248"/>
  <c r="R264" i="248"/>
  <c r="O264" i="248"/>
  <c r="R261" i="248"/>
  <c r="R260" i="248"/>
  <c r="R259" i="248"/>
  <c r="R258" i="248"/>
  <c r="O258" i="248"/>
  <c r="R255" i="248"/>
  <c r="R254" i="248"/>
  <c r="R253" i="248"/>
  <c r="R252" i="248"/>
  <c r="O252" i="248"/>
  <c r="R249" i="248"/>
  <c r="R248" i="248"/>
  <c r="R247" i="248"/>
  <c r="R246" i="248"/>
  <c r="O246" i="248"/>
  <c r="R243" i="248"/>
  <c r="R242" i="248"/>
  <c r="R241" i="248"/>
  <c r="R240" i="248"/>
  <c r="O240" i="248"/>
  <c r="R237" i="248"/>
  <c r="R236" i="248"/>
  <c r="R235" i="248"/>
  <c r="R234" i="248"/>
  <c r="O234" i="248"/>
  <c r="R231" i="248"/>
  <c r="R230" i="248"/>
  <c r="R229" i="248"/>
  <c r="R228" i="248"/>
  <c r="O228" i="248"/>
  <c r="R225" i="248"/>
  <c r="R224" i="248"/>
  <c r="R223" i="248"/>
  <c r="R222" i="248"/>
  <c r="O222" i="248"/>
  <c r="R219" i="248"/>
  <c r="R218" i="248"/>
  <c r="R217" i="248"/>
  <c r="R216" i="248"/>
  <c r="O216" i="248"/>
  <c r="R213" i="248"/>
  <c r="R212" i="248"/>
  <c r="R211" i="248"/>
  <c r="R210" i="248"/>
  <c r="O210" i="248"/>
  <c r="R207" i="248"/>
  <c r="R206" i="248"/>
  <c r="R205" i="248"/>
  <c r="R204" i="248"/>
  <c r="O204" i="248"/>
  <c r="R201" i="248"/>
  <c r="R200" i="248"/>
  <c r="R199" i="248"/>
  <c r="R198" i="248"/>
  <c r="O198" i="248"/>
  <c r="R195" i="248"/>
  <c r="R194" i="248"/>
  <c r="R193" i="248"/>
  <c r="R192" i="248"/>
  <c r="O192" i="248"/>
  <c r="R189" i="248"/>
  <c r="R188" i="248"/>
  <c r="R187" i="248"/>
  <c r="R186" i="248"/>
  <c r="O186" i="248"/>
  <c r="R183" i="248"/>
  <c r="R182" i="248"/>
  <c r="R181" i="248"/>
  <c r="R180" i="248"/>
  <c r="O180" i="248"/>
  <c r="R177" i="248"/>
  <c r="R176" i="248"/>
  <c r="R175" i="248"/>
  <c r="R174" i="248"/>
  <c r="O174" i="248"/>
  <c r="R171" i="248"/>
  <c r="R170" i="248"/>
  <c r="R169" i="248"/>
  <c r="R168" i="248"/>
  <c r="O168" i="248"/>
  <c r="R165" i="248"/>
  <c r="R164" i="248"/>
  <c r="R163" i="248"/>
  <c r="R162" i="248"/>
  <c r="O162" i="248"/>
  <c r="R159" i="248"/>
  <c r="R158" i="248"/>
  <c r="R157" i="248"/>
  <c r="R156" i="248"/>
  <c r="O156" i="248"/>
  <c r="R153" i="248"/>
  <c r="R152" i="248"/>
  <c r="R151" i="248"/>
  <c r="R150" i="248"/>
  <c r="O150" i="248"/>
  <c r="R147" i="248"/>
  <c r="R146" i="248"/>
  <c r="R145" i="248"/>
  <c r="R144" i="248"/>
  <c r="O144" i="248"/>
  <c r="R141" i="248"/>
  <c r="R140" i="248"/>
  <c r="R139" i="248"/>
  <c r="R138" i="248"/>
  <c r="O138" i="248"/>
  <c r="R135" i="248"/>
  <c r="R134" i="248"/>
  <c r="R133" i="248"/>
  <c r="R132" i="248"/>
  <c r="O132" i="248"/>
  <c r="R129" i="248"/>
  <c r="R128" i="248"/>
  <c r="R127" i="248"/>
  <c r="R126" i="248"/>
  <c r="O126" i="248"/>
  <c r="R123" i="248"/>
  <c r="R122" i="248"/>
  <c r="R121" i="248"/>
  <c r="R120" i="248"/>
  <c r="O120" i="248"/>
  <c r="R117" i="248"/>
  <c r="R116" i="248"/>
  <c r="R115" i="248"/>
  <c r="R114" i="248"/>
  <c r="O114" i="248"/>
  <c r="R111" i="248"/>
  <c r="R110" i="248"/>
  <c r="R109" i="248"/>
  <c r="R108" i="248"/>
  <c r="O108" i="248"/>
  <c r="R105" i="248"/>
  <c r="R104" i="248"/>
  <c r="R103" i="248"/>
  <c r="R102" i="248"/>
  <c r="O102" i="248"/>
  <c r="R99" i="248"/>
  <c r="R98" i="248"/>
  <c r="R97" i="248"/>
  <c r="R96" i="248"/>
  <c r="O96" i="248"/>
  <c r="R93" i="248"/>
  <c r="R92" i="248"/>
  <c r="R91" i="248"/>
  <c r="R90" i="248"/>
  <c r="O90" i="248"/>
  <c r="R87" i="248"/>
  <c r="R86" i="248"/>
  <c r="R85" i="248"/>
  <c r="R84" i="248"/>
  <c r="O84" i="248"/>
  <c r="R81" i="248"/>
  <c r="R80" i="248"/>
  <c r="R79" i="248"/>
  <c r="R78" i="248"/>
  <c r="O78" i="248"/>
  <c r="R75" i="248"/>
  <c r="R74" i="248"/>
  <c r="R73" i="248"/>
  <c r="R72" i="248"/>
  <c r="O72" i="248"/>
  <c r="R69" i="248"/>
  <c r="R68" i="248"/>
  <c r="R67" i="248"/>
  <c r="R66" i="248"/>
  <c r="O66" i="248"/>
  <c r="R63" i="248"/>
  <c r="R62" i="248"/>
  <c r="R61" i="248"/>
  <c r="R60" i="248"/>
  <c r="O60" i="248"/>
  <c r="R57" i="248"/>
  <c r="R56" i="248"/>
  <c r="R55" i="248"/>
  <c r="R54" i="248"/>
  <c r="O54" i="248"/>
  <c r="R51" i="248"/>
  <c r="R50" i="248"/>
  <c r="R49" i="248"/>
  <c r="R48" i="248"/>
  <c r="O48" i="248"/>
  <c r="R45" i="248"/>
  <c r="R44" i="248"/>
  <c r="R43" i="248"/>
  <c r="R42" i="248"/>
  <c r="O42" i="248"/>
  <c r="R39" i="248"/>
  <c r="R38" i="248"/>
  <c r="R37" i="248"/>
  <c r="R36" i="248"/>
  <c r="O36" i="248"/>
  <c r="R33" i="248"/>
  <c r="R32" i="248"/>
  <c r="R31" i="248"/>
  <c r="R30" i="248"/>
  <c r="O30" i="248"/>
  <c r="R27" i="248"/>
  <c r="R26" i="248"/>
  <c r="R25" i="248"/>
  <c r="R24" i="248"/>
  <c r="O24" i="248"/>
  <c r="R21" i="248"/>
  <c r="R20" i="248"/>
  <c r="R19" i="248"/>
  <c r="R18" i="248"/>
  <c r="O18" i="248"/>
  <c r="R15" i="248"/>
  <c r="R14" i="248"/>
  <c r="R13" i="248"/>
  <c r="R12" i="248"/>
  <c r="O12" i="248"/>
  <c r="K11" i="248"/>
  <c r="K17" i="248" s="1"/>
  <c r="K23" i="248" s="1"/>
  <c r="K29" i="248" s="1"/>
  <c r="K35" i="248" s="1"/>
  <c r="K41" i="248" s="1"/>
  <c r="K47" i="248" s="1"/>
  <c r="K53" i="248" s="1"/>
  <c r="K59" i="248" s="1"/>
  <c r="K65" i="248" s="1"/>
  <c r="K71" i="248" s="1"/>
  <c r="K77" i="248" s="1"/>
  <c r="K83" i="248" s="1"/>
  <c r="K89" i="248" s="1"/>
  <c r="K95" i="248" s="1"/>
  <c r="K101" i="248" s="1"/>
  <c r="K107" i="248" s="1"/>
  <c r="K113" i="248" s="1"/>
  <c r="K119" i="248" s="1"/>
  <c r="K125" i="248" s="1"/>
  <c r="K131" i="248" s="1"/>
  <c r="K137" i="248" s="1"/>
  <c r="K143" i="248" s="1"/>
  <c r="K149" i="248" s="1"/>
  <c r="K155" i="248" s="1"/>
  <c r="K161" i="248" s="1"/>
  <c r="K167" i="248" s="1"/>
  <c r="K173" i="248" s="1"/>
  <c r="K179" i="248" s="1"/>
  <c r="K185" i="248" s="1"/>
  <c r="K191" i="248" s="1"/>
  <c r="K197" i="248" s="1"/>
  <c r="K203" i="248" s="1"/>
  <c r="K209" i="248" s="1"/>
  <c r="K215" i="248" s="1"/>
  <c r="K221" i="248" s="1"/>
  <c r="K227" i="248" s="1"/>
  <c r="K233" i="248" s="1"/>
  <c r="K239" i="248" s="1"/>
  <c r="K245" i="248" s="1"/>
  <c r="K251" i="248" s="1"/>
  <c r="K257" i="248" s="1"/>
  <c r="K263" i="248" s="1"/>
  <c r="K269" i="248" s="1"/>
  <c r="K275" i="248" s="1"/>
  <c r="K281" i="248" s="1"/>
  <c r="K287" i="248" s="1"/>
  <c r="K293" i="248" s="1"/>
  <c r="K299" i="248" s="1"/>
  <c r="K305" i="248" s="1"/>
  <c r="K311" i="248" s="1"/>
  <c r="K317" i="248" s="1"/>
  <c r="K323" i="248" s="1"/>
  <c r="K329" i="248" s="1"/>
  <c r="K335" i="248" s="1"/>
  <c r="K341" i="248" s="1"/>
  <c r="K347" i="248" s="1"/>
  <c r="K353" i="248" s="1"/>
  <c r="K359" i="248" s="1"/>
  <c r="K365" i="248" s="1"/>
  <c r="K371" i="248" s="1"/>
  <c r="K377" i="248" s="1"/>
  <c r="K383" i="248" s="1"/>
  <c r="K389" i="248" s="1"/>
  <c r="K395" i="248" s="1"/>
  <c r="K401" i="248" s="1"/>
  <c r="K407" i="248" s="1"/>
  <c r="K413" i="248" s="1"/>
  <c r="K419" i="248" s="1"/>
  <c r="K425" i="248" s="1"/>
  <c r="K431" i="248" s="1"/>
  <c r="K437" i="248" s="1"/>
  <c r="K443" i="248" s="1"/>
  <c r="K449" i="248" s="1"/>
  <c r="K455" i="248" s="1"/>
  <c r="K461" i="248" s="1"/>
  <c r="K467" i="248" s="1"/>
  <c r="K473" i="248" s="1"/>
  <c r="K479" i="248" s="1"/>
  <c r="K485" i="248" s="1"/>
  <c r="K491" i="248" s="1"/>
  <c r="K497" i="248" s="1"/>
  <c r="K503" i="248" s="1"/>
  <c r="K509" i="248" s="1"/>
  <c r="K515" i="248" s="1"/>
  <c r="K521" i="248" s="1"/>
  <c r="K527" i="248" s="1"/>
  <c r="K533" i="248" s="1"/>
  <c r="K539" i="248" s="1"/>
  <c r="K545" i="248" s="1"/>
  <c r="K551" i="248" s="1"/>
  <c r="K557" i="248" s="1"/>
  <c r="K563" i="248" s="1"/>
  <c r="K569" i="248" s="1"/>
  <c r="K575" i="248" s="1"/>
  <c r="K581" i="248" s="1"/>
  <c r="K587" i="248" s="1"/>
  <c r="K593" i="248" s="1"/>
  <c r="K599" i="248" s="1"/>
  <c r="R9" i="248"/>
  <c r="R8" i="248"/>
  <c r="R7" i="248"/>
  <c r="R6" i="248"/>
  <c r="O6" i="248"/>
  <c r="R603" i="247"/>
  <c r="R602" i="247"/>
  <c r="R601" i="247"/>
  <c r="R600" i="247"/>
  <c r="O600" i="247"/>
  <c r="R597" i="247"/>
  <c r="R596" i="247"/>
  <c r="R595" i="247"/>
  <c r="R594" i="247"/>
  <c r="O594" i="247"/>
  <c r="R591" i="247"/>
  <c r="R590" i="247"/>
  <c r="R589" i="247"/>
  <c r="R588" i="247"/>
  <c r="O588" i="247"/>
  <c r="R585" i="247"/>
  <c r="R584" i="247"/>
  <c r="R583" i="247"/>
  <c r="R582" i="247"/>
  <c r="O582" i="247"/>
  <c r="R579" i="247"/>
  <c r="R578" i="247"/>
  <c r="R577" i="247"/>
  <c r="R576" i="247"/>
  <c r="O576" i="247"/>
  <c r="R573" i="247"/>
  <c r="R572" i="247"/>
  <c r="R571" i="247"/>
  <c r="R570" i="247"/>
  <c r="O570" i="247"/>
  <c r="R567" i="247"/>
  <c r="R566" i="247"/>
  <c r="R565" i="247"/>
  <c r="R564" i="247"/>
  <c r="O564" i="247"/>
  <c r="R561" i="247"/>
  <c r="R560" i="247"/>
  <c r="R559" i="247"/>
  <c r="R558" i="247"/>
  <c r="O558" i="247"/>
  <c r="R555" i="247"/>
  <c r="R554" i="247"/>
  <c r="R553" i="247"/>
  <c r="R552" i="247"/>
  <c r="O552" i="247"/>
  <c r="R549" i="247"/>
  <c r="R548" i="247"/>
  <c r="R547" i="247"/>
  <c r="R546" i="247"/>
  <c r="O546" i="247"/>
  <c r="R543" i="247"/>
  <c r="R542" i="247"/>
  <c r="R541" i="247"/>
  <c r="R540" i="247"/>
  <c r="O540" i="247"/>
  <c r="R537" i="247"/>
  <c r="R536" i="247"/>
  <c r="R535" i="247"/>
  <c r="R534" i="247"/>
  <c r="O534" i="247"/>
  <c r="R531" i="247"/>
  <c r="R530" i="247"/>
  <c r="R529" i="247"/>
  <c r="R528" i="247"/>
  <c r="O528" i="247"/>
  <c r="R525" i="247"/>
  <c r="R524" i="247"/>
  <c r="R523" i="247"/>
  <c r="R522" i="247"/>
  <c r="O522" i="247"/>
  <c r="R519" i="247"/>
  <c r="R518" i="247"/>
  <c r="R517" i="247"/>
  <c r="R516" i="247"/>
  <c r="O516" i="247"/>
  <c r="R513" i="247"/>
  <c r="R512" i="247"/>
  <c r="R511" i="247"/>
  <c r="R510" i="247"/>
  <c r="O510" i="247"/>
  <c r="R507" i="247"/>
  <c r="R506" i="247"/>
  <c r="R505" i="247"/>
  <c r="R504" i="247"/>
  <c r="O504" i="247"/>
  <c r="R501" i="247"/>
  <c r="R500" i="247"/>
  <c r="R499" i="247"/>
  <c r="R498" i="247"/>
  <c r="O498" i="247"/>
  <c r="R495" i="247"/>
  <c r="R494" i="247"/>
  <c r="R493" i="247"/>
  <c r="R492" i="247"/>
  <c r="O492" i="247"/>
  <c r="R489" i="247"/>
  <c r="R488" i="247"/>
  <c r="R487" i="247"/>
  <c r="R486" i="247"/>
  <c r="O486" i="247"/>
  <c r="R483" i="247"/>
  <c r="R482" i="247"/>
  <c r="R481" i="247"/>
  <c r="R480" i="247"/>
  <c r="O480" i="247"/>
  <c r="R477" i="247"/>
  <c r="R476" i="247"/>
  <c r="R475" i="247"/>
  <c r="R474" i="247"/>
  <c r="O474" i="247"/>
  <c r="R471" i="247"/>
  <c r="R470" i="247"/>
  <c r="R469" i="247"/>
  <c r="R468" i="247"/>
  <c r="O468" i="247"/>
  <c r="R465" i="247"/>
  <c r="R464" i="247"/>
  <c r="R463" i="247"/>
  <c r="R462" i="247"/>
  <c r="O462" i="247"/>
  <c r="R459" i="247"/>
  <c r="R458" i="247"/>
  <c r="R457" i="247"/>
  <c r="R456" i="247"/>
  <c r="O456" i="247"/>
  <c r="R453" i="247"/>
  <c r="R452" i="247"/>
  <c r="R451" i="247"/>
  <c r="R450" i="247"/>
  <c r="O450" i="247"/>
  <c r="R447" i="247"/>
  <c r="R446" i="247"/>
  <c r="R445" i="247"/>
  <c r="R444" i="247"/>
  <c r="O444" i="247"/>
  <c r="R441" i="247"/>
  <c r="R440" i="247"/>
  <c r="R439" i="247"/>
  <c r="R438" i="247"/>
  <c r="O438" i="247"/>
  <c r="R435" i="247"/>
  <c r="R434" i="247"/>
  <c r="R433" i="247"/>
  <c r="R432" i="247"/>
  <c r="O432" i="247"/>
  <c r="R429" i="247"/>
  <c r="R428" i="247"/>
  <c r="R427" i="247"/>
  <c r="R426" i="247"/>
  <c r="O426" i="247"/>
  <c r="R423" i="247"/>
  <c r="R422" i="247"/>
  <c r="R421" i="247"/>
  <c r="R420" i="247"/>
  <c r="O420" i="247"/>
  <c r="R417" i="247"/>
  <c r="R416" i="247"/>
  <c r="R415" i="247"/>
  <c r="R414" i="247"/>
  <c r="O414" i="247"/>
  <c r="R411" i="247"/>
  <c r="R410" i="247"/>
  <c r="R409" i="247"/>
  <c r="R408" i="247"/>
  <c r="O408" i="247"/>
  <c r="R405" i="247"/>
  <c r="R404" i="247"/>
  <c r="R403" i="247"/>
  <c r="R402" i="247"/>
  <c r="O402" i="247"/>
  <c r="R399" i="247"/>
  <c r="R398" i="247"/>
  <c r="R397" i="247"/>
  <c r="R396" i="247"/>
  <c r="O396" i="247"/>
  <c r="R393" i="247"/>
  <c r="R392" i="247"/>
  <c r="R391" i="247"/>
  <c r="R390" i="247"/>
  <c r="O390" i="247"/>
  <c r="R387" i="247"/>
  <c r="R386" i="247"/>
  <c r="R385" i="247"/>
  <c r="R384" i="247"/>
  <c r="O384" i="247"/>
  <c r="R381" i="247"/>
  <c r="R380" i="247"/>
  <c r="R379" i="247"/>
  <c r="R378" i="247"/>
  <c r="O378" i="247"/>
  <c r="R375" i="247"/>
  <c r="R374" i="247"/>
  <c r="R373" i="247"/>
  <c r="R372" i="247"/>
  <c r="O372" i="247"/>
  <c r="R369" i="247"/>
  <c r="R368" i="247"/>
  <c r="R367" i="247"/>
  <c r="R366" i="247"/>
  <c r="O366" i="247"/>
  <c r="R363" i="247"/>
  <c r="R362" i="247"/>
  <c r="R361" i="247"/>
  <c r="R360" i="247"/>
  <c r="O360" i="247"/>
  <c r="R357" i="247"/>
  <c r="R356" i="247"/>
  <c r="R355" i="247"/>
  <c r="R354" i="247"/>
  <c r="O354" i="247"/>
  <c r="R351" i="247"/>
  <c r="R350" i="247"/>
  <c r="R349" i="247"/>
  <c r="R348" i="247"/>
  <c r="O348" i="247"/>
  <c r="R345" i="247"/>
  <c r="R344" i="247"/>
  <c r="R343" i="247"/>
  <c r="R342" i="247"/>
  <c r="O342" i="247"/>
  <c r="R339" i="247"/>
  <c r="R338" i="247"/>
  <c r="R337" i="247"/>
  <c r="R336" i="247"/>
  <c r="O336" i="247"/>
  <c r="R333" i="247"/>
  <c r="R332" i="247"/>
  <c r="R331" i="247"/>
  <c r="R330" i="247"/>
  <c r="O330" i="247"/>
  <c r="R327" i="247"/>
  <c r="R326" i="247"/>
  <c r="R325" i="247"/>
  <c r="R324" i="247"/>
  <c r="O324" i="247"/>
  <c r="R321" i="247"/>
  <c r="R320" i="247"/>
  <c r="R319" i="247"/>
  <c r="R318" i="247"/>
  <c r="O318" i="247"/>
  <c r="R315" i="247"/>
  <c r="R314" i="247"/>
  <c r="R313" i="247"/>
  <c r="R312" i="247"/>
  <c r="O312" i="247"/>
  <c r="R309" i="247"/>
  <c r="R308" i="247"/>
  <c r="R307" i="247"/>
  <c r="R306" i="247"/>
  <c r="O306" i="247"/>
  <c r="R303" i="247"/>
  <c r="R302" i="247"/>
  <c r="R301" i="247"/>
  <c r="R300" i="247"/>
  <c r="O300" i="247"/>
  <c r="R297" i="247"/>
  <c r="R296" i="247"/>
  <c r="R295" i="247"/>
  <c r="R294" i="247"/>
  <c r="O294" i="247"/>
  <c r="R291" i="247"/>
  <c r="R290" i="247"/>
  <c r="R289" i="247"/>
  <c r="R288" i="247"/>
  <c r="O288" i="247"/>
  <c r="R285" i="247"/>
  <c r="R284" i="247"/>
  <c r="R283" i="247"/>
  <c r="R282" i="247"/>
  <c r="O282" i="247"/>
  <c r="R279" i="247"/>
  <c r="R278" i="247"/>
  <c r="R277" i="247"/>
  <c r="R276" i="247"/>
  <c r="O276" i="247"/>
  <c r="R273" i="247"/>
  <c r="R272" i="247"/>
  <c r="R271" i="247"/>
  <c r="R270" i="247"/>
  <c r="O270" i="247"/>
  <c r="R267" i="247"/>
  <c r="R266" i="247"/>
  <c r="R265" i="247"/>
  <c r="R264" i="247"/>
  <c r="O264" i="247"/>
  <c r="R261" i="247"/>
  <c r="R260" i="247"/>
  <c r="R259" i="247"/>
  <c r="R258" i="247"/>
  <c r="O258" i="247"/>
  <c r="R255" i="247"/>
  <c r="R254" i="247"/>
  <c r="R253" i="247"/>
  <c r="R252" i="247"/>
  <c r="O252" i="247"/>
  <c r="R249" i="247"/>
  <c r="R248" i="247"/>
  <c r="R247" i="247"/>
  <c r="R246" i="247"/>
  <c r="O246" i="247"/>
  <c r="R243" i="247"/>
  <c r="R242" i="247"/>
  <c r="R241" i="247"/>
  <c r="R240" i="247"/>
  <c r="O240" i="247"/>
  <c r="R237" i="247"/>
  <c r="R236" i="247"/>
  <c r="R235" i="247"/>
  <c r="R234" i="247"/>
  <c r="O234" i="247"/>
  <c r="R231" i="247"/>
  <c r="R230" i="247"/>
  <c r="R229" i="247"/>
  <c r="R228" i="247"/>
  <c r="O228" i="247"/>
  <c r="R225" i="247"/>
  <c r="R224" i="247"/>
  <c r="R223" i="247"/>
  <c r="R222" i="247"/>
  <c r="O222" i="247"/>
  <c r="R219" i="247"/>
  <c r="R218" i="247"/>
  <c r="R217" i="247"/>
  <c r="R216" i="247"/>
  <c r="O216" i="247"/>
  <c r="R213" i="247"/>
  <c r="R212" i="247"/>
  <c r="R211" i="247"/>
  <c r="R210" i="247"/>
  <c r="O210" i="247"/>
  <c r="R207" i="247"/>
  <c r="R206" i="247"/>
  <c r="R205" i="247"/>
  <c r="R204" i="247"/>
  <c r="O204" i="247"/>
  <c r="R201" i="247"/>
  <c r="R200" i="247"/>
  <c r="R199" i="247"/>
  <c r="R198" i="247"/>
  <c r="O198" i="247"/>
  <c r="R195" i="247"/>
  <c r="R194" i="247"/>
  <c r="R193" i="247"/>
  <c r="R192" i="247"/>
  <c r="O192" i="247"/>
  <c r="R189" i="247"/>
  <c r="R188" i="247"/>
  <c r="R187" i="247"/>
  <c r="R186" i="247"/>
  <c r="O186" i="247"/>
  <c r="R183" i="247"/>
  <c r="R182" i="247"/>
  <c r="R181" i="247"/>
  <c r="R180" i="247"/>
  <c r="O180" i="247"/>
  <c r="R177" i="247"/>
  <c r="R176" i="247"/>
  <c r="R175" i="247"/>
  <c r="R174" i="247"/>
  <c r="O174" i="247"/>
  <c r="R171" i="247"/>
  <c r="R170" i="247"/>
  <c r="R169" i="247"/>
  <c r="R168" i="247"/>
  <c r="O168" i="247"/>
  <c r="R165" i="247"/>
  <c r="R164" i="247"/>
  <c r="R163" i="247"/>
  <c r="R162" i="247"/>
  <c r="O162" i="247"/>
  <c r="R159" i="247"/>
  <c r="R158" i="247"/>
  <c r="R157" i="247"/>
  <c r="R156" i="247"/>
  <c r="O156" i="247"/>
  <c r="R153" i="247"/>
  <c r="R152" i="247"/>
  <c r="R151" i="247"/>
  <c r="R150" i="247"/>
  <c r="O150" i="247"/>
  <c r="R147" i="247"/>
  <c r="R146" i="247"/>
  <c r="R145" i="247"/>
  <c r="R144" i="247"/>
  <c r="O144" i="247"/>
  <c r="R141" i="247"/>
  <c r="R140" i="247"/>
  <c r="R139" i="247"/>
  <c r="R138" i="247"/>
  <c r="O138" i="247"/>
  <c r="R135" i="247"/>
  <c r="R134" i="247"/>
  <c r="R133" i="247"/>
  <c r="R132" i="247"/>
  <c r="O132" i="247"/>
  <c r="R129" i="247"/>
  <c r="R128" i="247"/>
  <c r="R127" i="247"/>
  <c r="R126" i="247"/>
  <c r="O126" i="247"/>
  <c r="R123" i="247"/>
  <c r="R122" i="247"/>
  <c r="R121" i="247"/>
  <c r="R120" i="247"/>
  <c r="O120" i="247"/>
  <c r="R117" i="247"/>
  <c r="R116" i="247"/>
  <c r="R115" i="247"/>
  <c r="R114" i="247"/>
  <c r="O114" i="247"/>
  <c r="R111" i="247"/>
  <c r="R110" i="247"/>
  <c r="R109" i="247"/>
  <c r="R108" i="247"/>
  <c r="O108" i="247"/>
  <c r="R105" i="247"/>
  <c r="R104" i="247"/>
  <c r="R103" i="247"/>
  <c r="R102" i="247"/>
  <c r="O102" i="247"/>
  <c r="R99" i="247"/>
  <c r="R98" i="247"/>
  <c r="R97" i="247"/>
  <c r="R96" i="247"/>
  <c r="O96" i="247"/>
  <c r="R93" i="247"/>
  <c r="R92" i="247"/>
  <c r="R91" i="247"/>
  <c r="R90" i="247"/>
  <c r="O90" i="247"/>
  <c r="R87" i="247"/>
  <c r="R86" i="247"/>
  <c r="R85" i="247"/>
  <c r="R84" i="247"/>
  <c r="O84" i="247"/>
  <c r="R81" i="247"/>
  <c r="R80" i="247"/>
  <c r="R79" i="247"/>
  <c r="R78" i="247"/>
  <c r="O78" i="247"/>
  <c r="R75" i="247"/>
  <c r="R74" i="247"/>
  <c r="R73" i="247"/>
  <c r="R72" i="247"/>
  <c r="O72" i="247"/>
  <c r="R69" i="247"/>
  <c r="R68" i="247"/>
  <c r="R67" i="247"/>
  <c r="R66" i="247"/>
  <c r="O66" i="247"/>
  <c r="R63" i="247"/>
  <c r="R62" i="247"/>
  <c r="R61" i="247"/>
  <c r="R60" i="247"/>
  <c r="O60" i="247"/>
  <c r="R57" i="247"/>
  <c r="R56" i="247"/>
  <c r="R55" i="247"/>
  <c r="R54" i="247"/>
  <c r="O54" i="247"/>
  <c r="R51" i="247"/>
  <c r="R50" i="247"/>
  <c r="R49" i="247"/>
  <c r="R48" i="247"/>
  <c r="O48" i="247"/>
  <c r="R45" i="247"/>
  <c r="R44" i="247"/>
  <c r="R43" i="247"/>
  <c r="R42" i="247"/>
  <c r="O42" i="247"/>
  <c r="R39" i="247"/>
  <c r="R38" i="247"/>
  <c r="R37" i="247"/>
  <c r="R36" i="247"/>
  <c r="O36" i="247"/>
  <c r="R33" i="247"/>
  <c r="R32" i="247"/>
  <c r="R31" i="247"/>
  <c r="R30" i="247"/>
  <c r="O30" i="247"/>
  <c r="R27" i="247"/>
  <c r="R26" i="247"/>
  <c r="R25" i="247"/>
  <c r="R24" i="247"/>
  <c r="O24" i="247"/>
  <c r="R21" i="247"/>
  <c r="R20" i="247"/>
  <c r="R19" i="247"/>
  <c r="R18" i="247"/>
  <c r="O18" i="247"/>
  <c r="R15" i="247"/>
  <c r="R14" i="247"/>
  <c r="R13" i="247"/>
  <c r="R12" i="247"/>
  <c r="O12" i="247"/>
  <c r="K11" i="247"/>
  <c r="K17" i="247" s="1"/>
  <c r="K23" i="247" s="1"/>
  <c r="K29" i="247" s="1"/>
  <c r="K35" i="247" s="1"/>
  <c r="K41" i="247" s="1"/>
  <c r="K47" i="247" s="1"/>
  <c r="K53" i="247" s="1"/>
  <c r="K59" i="247" s="1"/>
  <c r="K65" i="247" s="1"/>
  <c r="K71" i="247" s="1"/>
  <c r="K77" i="247" s="1"/>
  <c r="K83" i="247" s="1"/>
  <c r="K89" i="247" s="1"/>
  <c r="K95" i="247" s="1"/>
  <c r="K101" i="247" s="1"/>
  <c r="K107" i="247" s="1"/>
  <c r="K113" i="247" s="1"/>
  <c r="K119" i="247" s="1"/>
  <c r="K125" i="247" s="1"/>
  <c r="K131" i="247" s="1"/>
  <c r="K137" i="247" s="1"/>
  <c r="K143" i="247" s="1"/>
  <c r="K149" i="247" s="1"/>
  <c r="K155" i="247" s="1"/>
  <c r="K161" i="247" s="1"/>
  <c r="K167" i="247" s="1"/>
  <c r="K173" i="247" s="1"/>
  <c r="K179" i="247" s="1"/>
  <c r="K185" i="247" s="1"/>
  <c r="K191" i="247" s="1"/>
  <c r="K197" i="247" s="1"/>
  <c r="K203" i="247" s="1"/>
  <c r="K209" i="247" s="1"/>
  <c r="K215" i="247" s="1"/>
  <c r="K221" i="247" s="1"/>
  <c r="K227" i="247" s="1"/>
  <c r="K233" i="247" s="1"/>
  <c r="K239" i="247" s="1"/>
  <c r="K245" i="247" s="1"/>
  <c r="K251" i="247" s="1"/>
  <c r="K257" i="247" s="1"/>
  <c r="K263" i="247" s="1"/>
  <c r="K269" i="247" s="1"/>
  <c r="K275" i="247" s="1"/>
  <c r="K281" i="247" s="1"/>
  <c r="K287" i="247" s="1"/>
  <c r="K293" i="247" s="1"/>
  <c r="K299" i="247" s="1"/>
  <c r="K305" i="247" s="1"/>
  <c r="K311" i="247" s="1"/>
  <c r="K317" i="247" s="1"/>
  <c r="K323" i="247" s="1"/>
  <c r="K329" i="247" s="1"/>
  <c r="K335" i="247" s="1"/>
  <c r="K341" i="247" s="1"/>
  <c r="K347" i="247" s="1"/>
  <c r="K353" i="247" s="1"/>
  <c r="K359" i="247" s="1"/>
  <c r="K365" i="247" s="1"/>
  <c r="K371" i="247" s="1"/>
  <c r="K377" i="247" s="1"/>
  <c r="K383" i="247" s="1"/>
  <c r="K389" i="247" s="1"/>
  <c r="K395" i="247" s="1"/>
  <c r="K401" i="247" s="1"/>
  <c r="K407" i="247" s="1"/>
  <c r="K413" i="247" s="1"/>
  <c r="K419" i="247" s="1"/>
  <c r="K425" i="247" s="1"/>
  <c r="K431" i="247" s="1"/>
  <c r="K437" i="247" s="1"/>
  <c r="K443" i="247" s="1"/>
  <c r="K449" i="247" s="1"/>
  <c r="K455" i="247" s="1"/>
  <c r="K461" i="247" s="1"/>
  <c r="K467" i="247" s="1"/>
  <c r="K473" i="247" s="1"/>
  <c r="K479" i="247" s="1"/>
  <c r="K485" i="247" s="1"/>
  <c r="K491" i="247" s="1"/>
  <c r="K497" i="247" s="1"/>
  <c r="K503" i="247" s="1"/>
  <c r="K509" i="247" s="1"/>
  <c r="K515" i="247" s="1"/>
  <c r="K521" i="247" s="1"/>
  <c r="K527" i="247" s="1"/>
  <c r="K533" i="247" s="1"/>
  <c r="K539" i="247" s="1"/>
  <c r="K545" i="247" s="1"/>
  <c r="K551" i="247" s="1"/>
  <c r="K557" i="247" s="1"/>
  <c r="K563" i="247" s="1"/>
  <c r="K569" i="247" s="1"/>
  <c r="K575" i="247" s="1"/>
  <c r="K581" i="247" s="1"/>
  <c r="K587" i="247" s="1"/>
  <c r="K593" i="247" s="1"/>
  <c r="K599" i="247" s="1"/>
  <c r="R9" i="247"/>
  <c r="R8" i="247"/>
  <c r="R7" i="247"/>
  <c r="R6" i="247"/>
  <c r="O6" i="247"/>
  <c r="R603" i="246"/>
  <c r="R602" i="246"/>
  <c r="R601" i="246"/>
  <c r="R600" i="246"/>
  <c r="O600" i="246"/>
  <c r="R597" i="246"/>
  <c r="R596" i="246"/>
  <c r="R595" i="246"/>
  <c r="R594" i="246"/>
  <c r="O594" i="246"/>
  <c r="R591" i="246"/>
  <c r="R590" i="246"/>
  <c r="R589" i="246"/>
  <c r="R588" i="246"/>
  <c r="O588" i="246"/>
  <c r="R585" i="246"/>
  <c r="R584" i="246"/>
  <c r="R583" i="246"/>
  <c r="R582" i="246"/>
  <c r="O582" i="246"/>
  <c r="R579" i="246"/>
  <c r="R578" i="246"/>
  <c r="R577" i="246"/>
  <c r="R576" i="246"/>
  <c r="O576" i="246"/>
  <c r="R573" i="246"/>
  <c r="R572" i="246"/>
  <c r="R571" i="246"/>
  <c r="R570" i="246"/>
  <c r="O570" i="246"/>
  <c r="R567" i="246"/>
  <c r="R566" i="246"/>
  <c r="R565" i="246"/>
  <c r="R564" i="246"/>
  <c r="O564" i="246"/>
  <c r="R561" i="246"/>
  <c r="R560" i="246"/>
  <c r="R559" i="246"/>
  <c r="R558" i="246"/>
  <c r="O558" i="246"/>
  <c r="R555" i="246"/>
  <c r="R554" i="246"/>
  <c r="R553" i="246"/>
  <c r="R552" i="246"/>
  <c r="O552" i="246"/>
  <c r="R549" i="246"/>
  <c r="R548" i="246"/>
  <c r="R547" i="246"/>
  <c r="R546" i="246"/>
  <c r="O546" i="246"/>
  <c r="R543" i="246"/>
  <c r="R542" i="246"/>
  <c r="R541" i="246"/>
  <c r="R540" i="246"/>
  <c r="O540" i="246"/>
  <c r="R537" i="246"/>
  <c r="R536" i="246"/>
  <c r="R535" i="246"/>
  <c r="R534" i="246"/>
  <c r="O534" i="246"/>
  <c r="R531" i="246"/>
  <c r="R530" i="246"/>
  <c r="R529" i="246"/>
  <c r="R528" i="246"/>
  <c r="O528" i="246"/>
  <c r="R525" i="246"/>
  <c r="R524" i="246"/>
  <c r="R523" i="246"/>
  <c r="R522" i="246"/>
  <c r="O522" i="246"/>
  <c r="R519" i="246"/>
  <c r="R518" i="246"/>
  <c r="R517" i="246"/>
  <c r="R516" i="246"/>
  <c r="O516" i="246"/>
  <c r="R513" i="246"/>
  <c r="R512" i="246"/>
  <c r="R511" i="246"/>
  <c r="R510" i="246"/>
  <c r="O510" i="246"/>
  <c r="R507" i="246"/>
  <c r="R506" i="246"/>
  <c r="R505" i="246"/>
  <c r="R504" i="246"/>
  <c r="O504" i="246"/>
  <c r="R501" i="246"/>
  <c r="R500" i="246"/>
  <c r="R499" i="246"/>
  <c r="R498" i="246"/>
  <c r="O498" i="246"/>
  <c r="R495" i="246"/>
  <c r="R494" i="246"/>
  <c r="R493" i="246"/>
  <c r="R492" i="246"/>
  <c r="O492" i="246"/>
  <c r="R489" i="246"/>
  <c r="R488" i="246"/>
  <c r="R487" i="246"/>
  <c r="R486" i="246"/>
  <c r="O486" i="246"/>
  <c r="R483" i="246"/>
  <c r="R482" i="246"/>
  <c r="R481" i="246"/>
  <c r="R480" i="246"/>
  <c r="O480" i="246"/>
  <c r="R477" i="246"/>
  <c r="R476" i="246"/>
  <c r="R475" i="246"/>
  <c r="R474" i="246"/>
  <c r="O474" i="246"/>
  <c r="R471" i="246"/>
  <c r="R470" i="246"/>
  <c r="R469" i="246"/>
  <c r="R468" i="246"/>
  <c r="O468" i="246"/>
  <c r="R465" i="246"/>
  <c r="R464" i="246"/>
  <c r="R463" i="246"/>
  <c r="R462" i="246"/>
  <c r="O462" i="246"/>
  <c r="R459" i="246"/>
  <c r="R458" i="246"/>
  <c r="R457" i="246"/>
  <c r="R456" i="246"/>
  <c r="O456" i="246"/>
  <c r="R453" i="246"/>
  <c r="R452" i="246"/>
  <c r="R451" i="246"/>
  <c r="R450" i="246"/>
  <c r="O450" i="246"/>
  <c r="R447" i="246"/>
  <c r="R446" i="246"/>
  <c r="R445" i="246"/>
  <c r="R444" i="246"/>
  <c r="O444" i="246"/>
  <c r="R441" i="246"/>
  <c r="R440" i="246"/>
  <c r="R439" i="246"/>
  <c r="R438" i="246"/>
  <c r="O438" i="246"/>
  <c r="R435" i="246"/>
  <c r="R434" i="246"/>
  <c r="R433" i="246"/>
  <c r="R432" i="246"/>
  <c r="O432" i="246"/>
  <c r="R429" i="246"/>
  <c r="R428" i="246"/>
  <c r="R427" i="246"/>
  <c r="R426" i="246"/>
  <c r="O426" i="246"/>
  <c r="R423" i="246"/>
  <c r="R422" i="246"/>
  <c r="R421" i="246"/>
  <c r="R420" i="246"/>
  <c r="O420" i="246"/>
  <c r="R417" i="246"/>
  <c r="R416" i="246"/>
  <c r="R415" i="246"/>
  <c r="R414" i="246"/>
  <c r="O414" i="246"/>
  <c r="R411" i="246"/>
  <c r="R410" i="246"/>
  <c r="R409" i="246"/>
  <c r="R408" i="246"/>
  <c r="O408" i="246"/>
  <c r="R405" i="246"/>
  <c r="R404" i="246"/>
  <c r="R403" i="246"/>
  <c r="R402" i="246"/>
  <c r="O402" i="246"/>
  <c r="R399" i="246"/>
  <c r="R398" i="246"/>
  <c r="R397" i="246"/>
  <c r="R396" i="246"/>
  <c r="O396" i="246"/>
  <c r="R393" i="246"/>
  <c r="R392" i="246"/>
  <c r="R391" i="246"/>
  <c r="R390" i="246"/>
  <c r="O390" i="246"/>
  <c r="R387" i="246"/>
  <c r="R386" i="246"/>
  <c r="R385" i="246"/>
  <c r="R384" i="246"/>
  <c r="O384" i="246"/>
  <c r="R381" i="246"/>
  <c r="R380" i="246"/>
  <c r="R379" i="246"/>
  <c r="R378" i="246"/>
  <c r="O378" i="246"/>
  <c r="R375" i="246"/>
  <c r="R374" i="246"/>
  <c r="R373" i="246"/>
  <c r="R372" i="246"/>
  <c r="O372" i="246"/>
  <c r="R369" i="246"/>
  <c r="R368" i="246"/>
  <c r="R367" i="246"/>
  <c r="R366" i="246"/>
  <c r="O366" i="246"/>
  <c r="R363" i="246"/>
  <c r="R362" i="246"/>
  <c r="R361" i="246"/>
  <c r="R360" i="246"/>
  <c r="O360" i="246"/>
  <c r="R357" i="246"/>
  <c r="R356" i="246"/>
  <c r="R355" i="246"/>
  <c r="R354" i="246"/>
  <c r="O354" i="246"/>
  <c r="R351" i="246"/>
  <c r="R350" i="246"/>
  <c r="R349" i="246"/>
  <c r="R348" i="246"/>
  <c r="O348" i="246"/>
  <c r="R345" i="246"/>
  <c r="R344" i="246"/>
  <c r="R343" i="246"/>
  <c r="R342" i="246"/>
  <c r="O342" i="246"/>
  <c r="R339" i="246"/>
  <c r="R338" i="246"/>
  <c r="R337" i="246"/>
  <c r="R336" i="246"/>
  <c r="O336" i="246"/>
  <c r="R333" i="246"/>
  <c r="R332" i="246"/>
  <c r="R331" i="246"/>
  <c r="R330" i="246"/>
  <c r="O330" i="246"/>
  <c r="R327" i="246"/>
  <c r="R326" i="246"/>
  <c r="R325" i="246"/>
  <c r="R324" i="246"/>
  <c r="O324" i="246"/>
  <c r="R321" i="246"/>
  <c r="R320" i="246"/>
  <c r="R319" i="246"/>
  <c r="R318" i="246"/>
  <c r="O318" i="246"/>
  <c r="R315" i="246"/>
  <c r="R314" i="246"/>
  <c r="R313" i="246"/>
  <c r="R312" i="246"/>
  <c r="O312" i="246"/>
  <c r="R309" i="246"/>
  <c r="R308" i="246"/>
  <c r="R307" i="246"/>
  <c r="R306" i="246"/>
  <c r="O306" i="246"/>
  <c r="R303" i="246"/>
  <c r="R302" i="246"/>
  <c r="R301" i="246"/>
  <c r="R300" i="246"/>
  <c r="O300" i="246"/>
  <c r="R297" i="246"/>
  <c r="R296" i="246"/>
  <c r="R295" i="246"/>
  <c r="R294" i="246"/>
  <c r="O294" i="246"/>
  <c r="R291" i="246"/>
  <c r="R290" i="246"/>
  <c r="R289" i="246"/>
  <c r="R288" i="246"/>
  <c r="O288" i="246"/>
  <c r="R285" i="246"/>
  <c r="R284" i="246"/>
  <c r="R283" i="246"/>
  <c r="R282" i="246"/>
  <c r="O282" i="246"/>
  <c r="R279" i="246"/>
  <c r="R278" i="246"/>
  <c r="R277" i="246"/>
  <c r="R276" i="246"/>
  <c r="O276" i="246"/>
  <c r="R273" i="246"/>
  <c r="R272" i="246"/>
  <c r="R271" i="246"/>
  <c r="R270" i="246"/>
  <c r="O270" i="246"/>
  <c r="R267" i="246"/>
  <c r="R266" i="246"/>
  <c r="R265" i="246"/>
  <c r="R264" i="246"/>
  <c r="O264" i="246"/>
  <c r="R261" i="246"/>
  <c r="R260" i="246"/>
  <c r="R259" i="246"/>
  <c r="R258" i="246"/>
  <c r="O258" i="246"/>
  <c r="R255" i="246"/>
  <c r="R254" i="246"/>
  <c r="R253" i="246"/>
  <c r="R252" i="246"/>
  <c r="O252" i="246"/>
  <c r="R249" i="246"/>
  <c r="R248" i="246"/>
  <c r="R247" i="246"/>
  <c r="R246" i="246"/>
  <c r="O246" i="246"/>
  <c r="R243" i="246"/>
  <c r="R242" i="246"/>
  <c r="R241" i="246"/>
  <c r="R240" i="246"/>
  <c r="O240" i="246"/>
  <c r="R237" i="246"/>
  <c r="R236" i="246"/>
  <c r="R235" i="246"/>
  <c r="R234" i="246"/>
  <c r="O234" i="246"/>
  <c r="R231" i="246"/>
  <c r="R230" i="246"/>
  <c r="R229" i="246"/>
  <c r="R228" i="246"/>
  <c r="O228" i="246"/>
  <c r="R225" i="246"/>
  <c r="R224" i="246"/>
  <c r="R223" i="246"/>
  <c r="R222" i="246"/>
  <c r="O222" i="246"/>
  <c r="R219" i="246"/>
  <c r="R218" i="246"/>
  <c r="R217" i="246"/>
  <c r="R216" i="246"/>
  <c r="O216" i="246"/>
  <c r="R213" i="246"/>
  <c r="R212" i="246"/>
  <c r="R211" i="246"/>
  <c r="R210" i="246"/>
  <c r="O210" i="246"/>
  <c r="R207" i="246"/>
  <c r="R206" i="246"/>
  <c r="R205" i="246"/>
  <c r="R204" i="246"/>
  <c r="O204" i="246"/>
  <c r="R201" i="246"/>
  <c r="R200" i="246"/>
  <c r="R199" i="246"/>
  <c r="R198" i="246"/>
  <c r="O198" i="246"/>
  <c r="R195" i="246"/>
  <c r="R194" i="246"/>
  <c r="R193" i="246"/>
  <c r="R192" i="246"/>
  <c r="O192" i="246"/>
  <c r="R189" i="246"/>
  <c r="R188" i="246"/>
  <c r="R187" i="246"/>
  <c r="R186" i="246"/>
  <c r="O186" i="246"/>
  <c r="R183" i="246"/>
  <c r="R182" i="246"/>
  <c r="R181" i="246"/>
  <c r="R180" i="246"/>
  <c r="O180" i="246"/>
  <c r="R177" i="246"/>
  <c r="R176" i="246"/>
  <c r="R175" i="246"/>
  <c r="R174" i="246"/>
  <c r="O174" i="246"/>
  <c r="R171" i="246"/>
  <c r="R170" i="246"/>
  <c r="R169" i="246"/>
  <c r="R168" i="246"/>
  <c r="O168" i="246"/>
  <c r="R165" i="246"/>
  <c r="R164" i="246"/>
  <c r="R163" i="246"/>
  <c r="R162" i="246"/>
  <c r="O162" i="246"/>
  <c r="R159" i="246"/>
  <c r="R158" i="246"/>
  <c r="R157" i="246"/>
  <c r="R156" i="246"/>
  <c r="O156" i="246"/>
  <c r="R153" i="246"/>
  <c r="R152" i="246"/>
  <c r="R151" i="246"/>
  <c r="R150" i="246"/>
  <c r="O150" i="246"/>
  <c r="R147" i="246"/>
  <c r="R146" i="246"/>
  <c r="R145" i="246"/>
  <c r="R144" i="246"/>
  <c r="O144" i="246"/>
  <c r="R141" i="246"/>
  <c r="R140" i="246"/>
  <c r="R139" i="246"/>
  <c r="R138" i="246"/>
  <c r="O138" i="246"/>
  <c r="R135" i="246"/>
  <c r="R134" i="246"/>
  <c r="R133" i="246"/>
  <c r="R132" i="246"/>
  <c r="O132" i="246"/>
  <c r="R129" i="246"/>
  <c r="R128" i="246"/>
  <c r="R127" i="246"/>
  <c r="R126" i="246"/>
  <c r="O126" i="246"/>
  <c r="R123" i="246"/>
  <c r="R122" i="246"/>
  <c r="R121" i="246"/>
  <c r="R120" i="246"/>
  <c r="O120" i="246"/>
  <c r="R117" i="246"/>
  <c r="R116" i="246"/>
  <c r="R115" i="246"/>
  <c r="R114" i="246"/>
  <c r="O114" i="246"/>
  <c r="R111" i="246"/>
  <c r="R110" i="246"/>
  <c r="R109" i="246"/>
  <c r="R108" i="246"/>
  <c r="O108" i="246"/>
  <c r="R105" i="246"/>
  <c r="R104" i="246"/>
  <c r="R103" i="246"/>
  <c r="R102" i="246"/>
  <c r="O102" i="246"/>
  <c r="R99" i="246"/>
  <c r="R98" i="246"/>
  <c r="R97" i="246"/>
  <c r="R96" i="246"/>
  <c r="O96" i="246"/>
  <c r="R93" i="246"/>
  <c r="R92" i="246"/>
  <c r="R91" i="246"/>
  <c r="R90" i="246"/>
  <c r="O90" i="246"/>
  <c r="R87" i="246"/>
  <c r="R86" i="246"/>
  <c r="R85" i="246"/>
  <c r="R84" i="246"/>
  <c r="O84" i="246"/>
  <c r="R81" i="246"/>
  <c r="R80" i="246"/>
  <c r="R79" i="246"/>
  <c r="R78" i="246"/>
  <c r="O78" i="246"/>
  <c r="R75" i="246"/>
  <c r="R74" i="246"/>
  <c r="R73" i="246"/>
  <c r="R72" i="246"/>
  <c r="O72" i="246"/>
  <c r="R69" i="246"/>
  <c r="R68" i="246"/>
  <c r="R67" i="246"/>
  <c r="R66" i="246"/>
  <c r="O66" i="246"/>
  <c r="R63" i="246"/>
  <c r="R62" i="246"/>
  <c r="R61" i="246"/>
  <c r="R60" i="246"/>
  <c r="O60" i="246"/>
  <c r="R57" i="246"/>
  <c r="R56" i="246"/>
  <c r="R55" i="246"/>
  <c r="R54" i="246"/>
  <c r="O54" i="246"/>
  <c r="R51" i="246"/>
  <c r="R50" i="246"/>
  <c r="R49" i="246"/>
  <c r="R48" i="246"/>
  <c r="O48" i="246"/>
  <c r="R45" i="246"/>
  <c r="R44" i="246"/>
  <c r="R43" i="246"/>
  <c r="R42" i="246"/>
  <c r="O42" i="246"/>
  <c r="R39" i="246"/>
  <c r="R38" i="246"/>
  <c r="R37" i="246"/>
  <c r="R36" i="246"/>
  <c r="O36" i="246"/>
  <c r="R33" i="246"/>
  <c r="R32" i="246"/>
  <c r="R31" i="246"/>
  <c r="R30" i="246"/>
  <c r="O30" i="246"/>
  <c r="R27" i="246"/>
  <c r="R26" i="246"/>
  <c r="R25" i="246"/>
  <c r="R24" i="246"/>
  <c r="O24" i="246"/>
  <c r="R21" i="246"/>
  <c r="R20" i="246"/>
  <c r="R19" i="246"/>
  <c r="R18" i="246"/>
  <c r="O18" i="246"/>
  <c r="R15" i="246"/>
  <c r="R14" i="246"/>
  <c r="R13" i="246"/>
  <c r="R12" i="246"/>
  <c r="O12" i="246"/>
  <c r="K11" i="246"/>
  <c r="K17" i="246" s="1"/>
  <c r="K23" i="246" s="1"/>
  <c r="K29" i="246" s="1"/>
  <c r="K35" i="246" s="1"/>
  <c r="K41" i="246" s="1"/>
  <c r="K47" i="246" s="1"/>
  <c r="K53" i="246" s="1"/>
  <c r="K59" i="246" s="1"/>
  <c r="K65" i="246" s="1"/>
  <c r="K71" i="246" s="1"/>
  <c r="K77" i="246" s="1"/>
  <c r="K83" i="246" s="1"/>
  <c r="K89" i="246" s="1"/>
  <c r="K95" i="246" s="1"/>
  <c r="K101" i="246" s="1"/>
  <c r="K107" i="246" s="1"/>
  <c r="K113" i="246" s="1"/>
  <c r="K119" i="246" s="1"/>
  <c r="K125" i="246" s="1"/>
  <c r="K131" i="246" s="1"/>
  <c r="K137" i="246" s="1"/>
  <c r="K143" i="246" s="1"/>
  <c r="K149" i="246" s="1"/>
  <c r="K155" i="246" s="1"/>
  <c r="K161" i="246" s="1"/>
  <c r="K167" i="246" s="1"/>
  <c r="K173" i="246" s="1"/>
  <c r="K179" i="246" s="1"/>
  <c r="K185" i="246" s="1"/>
  <c r="K191" i="246" s="1"/>
  <c r="K197" i="246" s="1"/>
  <c r="K203" i="246" s="1"/>
  <c r="K209" i="246" s="1"/>
  <c r="K215" i="246" s="1"/>
  <c r="K221" i="246" s="1"/>
  <c r="K227" i="246" s="1"/>
  <c r="K233" i="246" s="1"/>
  <c r="K239" i="246" s="1"/>
  <c r="K245" i="246" s="1"/>
  <c r="K251" i="246" s="1"/>
  <c r="K257" i="246" s="1"/>
  <c r="K263" i="246" s="1"/>
  <c r="K269" i="246" s="1"/>
  <c r="K275" i="246" s="1"/>
  <c r="K281" i="246" s="1"/>
  <c r="K287" i="246" s="1"/>
  <c r="K293" i="246" s="1"/>
  <c r="K299" i="246" s="1"/>
  <c r="K305" i="246" s="1"/>
  <c r="K311" i="246" s="1"/>
  <c r="K317" i="246" s="1"/>
  <c r="K323" i="246" s="1"/>
  <c r="K329" i="246" s="1"/>
  <c r="K335" i="246" s="1"/>
  <c r="K341" i="246" s="1"/>
  <c r="K347" i="246" s="1"/>
  <c r="K353" i="246" s="1"/>
  <c r="K359" i="246" s="1"/>
  <c r="K365" i="246" s="1"/>
  <c r="K371" i="246" s="1"/>
  <c r="K377" i="246" s="1"/>
  <c r="K383" i="246" s="1"/>
  <c r="K389" i="246" s="1"/>
  <c r="K395" i="246" s="1"/>
  <c r="K401" i="246" s="1"/>
  <c r="K407" i="246" s="1"/>
  <c r="K413" i="246" s="1"/>
  <c r="K419" i="246" s="1"/>
  <c r="K425" i="246" s="1"/>
  <c r="K431" i="246" s="1"/>
  <c r="K437" i="246" s="1"/>
  <c r="K443" i="246" s="1"/>
  <c r="K449" i="246" s="1"/>
  <c r="K455" i="246" s="1"/>
  <c r="K461" i="246" s="1"/>
  <c r="K467" i="246" s="1"/>
  <c r="K473" i="246" s="1"/>
  <c r="K479" i="246" s="1"/>
  <c r="K485" i="246" s="1"/>
  <c r="K491" i="246" s="1"/>
  <c r="K497" i="246" s="1"/>
  <c r="K503" i="246" s="1"/>
  <c r="K509" i="246" s="1"/>
  <c r="K515" i="246" s="1"/>
  <c r="K521" i="246" s="1"/>
  <c r="K527" i="246" s="1"/>
  <c r="K533" i="246" s="1"/>
  <c r="K539" i="246" s="1"/>
  <c r="K545" i="246" s="1"/>
  <c r="K551" i="246" s="1"/>
  <c r="K557" i="246" s="1"/>
  <c r="K563" i="246" s="1"/>
  <c r="K569" i="246" s="1"/>
  <c r="K575" i="246" s="1"/>
  <c r="K581" i="246" s="1"/>
  <c r="K587" i="246" s="1"/>
  <c r="K593" i="246" s="1"/>
  <c r="K599" i="246" s="1"/>
  <c r="R9" i="246"/>
  <c r="R8" i="246"/>
  <c r="R7" i="246"/>
  <c r="R6" i="246"/>
  <c r="O6" i="246"/>
  <c r="R603" i="245"/>
  <c r="R602" i="245"/>
  <c r="R601" i="245"/>
  <c r="R600" i="245"/>
  <c r="O600" i="245"/>
  <c r="R597" i="245"/>
  <c r="R596" i="245"/>
  <c r="R595" i="245"/>
  <c r="R594" i="245"/>
  <c r="O594" i="245"/>
  <c r="R591" i="245"/>
  <c r="R590" i="245"/>
  <c r="R589" i="245"/>
  <c r="R588" i="245"/>
  <c r="O588" i="245"/>
  <c r="R585" i="245"/>
  <c r="R584" i="245"/>
  <c r="R583" i="245"/>
  <c r="R582" i="245"/>
  <c r="O582" i="245"/>
  <c r="R579" i="245"/>
  <c r="R578" i="245"/>
  <c r="R577" i="245"/>
  <c r="R576" i="245"/>
  <c r="O576" i="245"/>
  <c r="R573" i="245"/>
  <c r="R572" i="245"/>
  <c r="R571" i="245"/>
  <c r="R570" i="245"/>
  <c r="O570" i="245"/>
  <c r="R567" i="245"/>
  <c r="R566" i="245"/>
  <c r="R565" i="245"/>
  <c r="R564" i="245"/>
  <c r="O564" i="245"/>
  <c r="R561" i="245"/>
  <c r="R560" i="245"/>
  <c r="R559" i="245"/>
  <c r="R558" i="245"/>
  <c r="O558" i="245"/>
  <c r="R555" i="245"/>
  <c r="R554" i="245"/>
  <c r="R553" i="245"/>
  <c r="R552" i="245"/>
  <c r="O552" i="245"/>
  <c r="R549" i="245"/>
  <c r="R548" i="245"/>
  <c r="R547" i="245"/>
  <c r="R546" i="245"/>
  <c r="O546" i="245"/>
  <c r="R543" i="245"/>
  <c r="R542" i="245"/>
  <c r="R541" i="245"/>
  <c r="R540" i="245"/>
  <c r="O540" i="245"/>
  <c r="R537" i="245"/>
  <c r="R536" i="245"/>
  <c r="R535" i="245"/>
  <c r="R534" i="245"/>
  <c r="O534" i="245"/>
  <c r="R531" i="245"/>
  <c r="R530" i="245"/>
  <c r="R529" i="245"/>
  <c r="R528" i="245"/>
  <c r="O528" i="245"/>
  <c r="R525" i="245"/>
  <c r="R524" i="245"/>
  <c r="R523" i="245"/>
  <c r="R522" i="245"/>
  <c r="O522" i="245"/>
  <c r="R519" i="245"/>
  <c r="R518" i="245"/>
  <c r="R517" i="245"/>
  <c r="R516" i="245"/>
  <c r="O516" i="245"/>
  <c r="R513" i="245"/>
  <c r="R512" i="245"/>
  <c r="R511" i="245"/>
  <c r="R510" i="245"/>
  <c r="O510" i="245"/>
  <c r="R507" i="245"/>
  <c r="R506" i="245"/>
  <c r="R505" i="245"/>
  <c r="R504" i="245"/>
  <c r="O504" i="245"/>
  <c r="R501" i="245"/>
  <c r="R500" i="245"/>
  <c r="R499" i="245"/>
  <c r="R498" i="245"/>
  <c r="O498" i="245"/>
  <c r="R495" i="245"/>
  <c r="R494" i="245"/>
  <c r="R493" i="245"/>
  <c r="R492" i="245"/>
  <c r="O492" i="245"/>
  <c r="R489" i="245"/>
  <c r="R488" i="245"/>
  <c r="R487" i="245"/>
  <c r="R486" i="245"/>
  <c r="O486" i="245"/>
  <c r="R483" i="245"/>
  <c r="R482" i="245"/>
  <c r="R481" i="245"/>
  <c r="R480" i="245"/>
  <c r="O480" i="245"/>
  <c r="R477" i="245"/>
  <c r="R476" i="245"/>
  <c r="R475" i="245"/>
  <c r="R474" i="245"/>
  <c r="O474" i="245"/>
  <c r="R471" i="245"/>
  <c r="R470" i="245"/>
  <c r="R469" i="245"/>
  <c r="R468" i="245"/>
  <c r="O468" i="245"/>
  <c r="R465" i="245"/>
  <c r="R464" i="245"/>
  <c r="R463" i="245"/>
  <c r="R462" i="245"/>
  <c r="O462" i="245"/>
  <c r="R459" i="245"/>
  <c r="R458" i="245"/>
  <c r="R457" i="245"/>
  <c r="R456" i="245"/>
  <c r="O456" i="245"/>
  <c r="R453" i="245"/>
  <c r="R452" i="245"/>
  <c r="R451" i="245"/>
  <c r="R450" i="245"/>
  <c r="O450" i="245"/>
  <c r="R447" i="245"/>
  <c r="R446" i="245"/>
  <c r="R445" i="245"/>
  <c r="R444" i="245"/>
  <c r="O444" i="245"/>
  <c r="R441" i="245"/>
  <c r="R440" i="245"/>
  <c r="R439" i="245"/>
  <c r="R438" i="245"/>
  <c r="O438" i="245"/>
  <c r="R435" i="245"/>
  <c r="R434" i="245"/>
  <c r="R433" i="245"/>
  <c r="R432" i="245"/>
  <c r="O432" i="245"/>
  <c r="R429" i="245"/>
  <c r="R428" i="245"/>
  <c r="R427" i="245"/>
  <c r="R426" i="245"/>
  <c r="O426" i="245"/>
  <c r="R423" i="245"/>
  <c r="R422" i="245"/>
  <c r="R421" i="245"/>
  <c r="R420" i="245"/>
  <c r="O420" i="245"/>
  <c r="R417" i="245"/>
  <c r="R416" i="245"/>
  <c r="R415" i="245"/>
  <c r="R414" i="245"/>
  <c r="O414" i="245"/>
  <c r="R411" i="245"/>
  <c r="R410" i="245"/>
  <c r="R409" i="245"/>
  <c r="R408" i="245"/>
  <c r="O408" i="245"/>
  <c r="R405" i="245"/>
  <c r="R404" i="245"/>
  <c r="R403" i="245"/>
  <c r="R402" i="245"/>
  <c r="O402" i="245"/>
  <c r="R399" i="245"/>
  <c r="R398" i="245"/>
  <c r="R397" i="245"/>
  <c r="R396" i="245"/>
  <c r="O396" i="245"/>
  <c r="R393" i="245"/>
  <c r="R392" i="245"/>
  <c r="R391" i="245"/>
  <c r="R390" i="245"/>
  <c r="O390" i="245"/>
  <c r="R387" i="245"/>
  <c r="R386" i="245"/>
  <c r="R385" i="245"/>
  <c r="R384" i="245"/>
  <c r="O384" i="245"/>
  <c r="R381" i="245"/>
  <c r="R380" i="245"/>
  <c r="R379" i="245"/>
  <c r="R378" i="245"/>
  <c r="O378" i="245"/>
  <c r="R375" i="245"/>
  <c r="R374" i="245"/>
  <c r="R373" i="245"/>
  <c r="R372" i="245"/>
  <c r="O372" i="245"/>
  <c r="R369" i="245"/>
  <c r="R368" i="245"/>
  <c r="R367" i="245"/>
  <c r="R366" i="245"/>
  <c r="O366" i="245"/>
  <c r="R363" i="245"/>
  <c r="R362" i="245"/>
  <c r="R361" i="245"/>
  <c r="R360" i="245"/>
  <c r="O360" i="245"/>
  <c r="R357" i="245"/>
  <c r="R356" i="245"/>
  <c r="R355" i="245"/>
  <c r="R354" i="245"/>
  <c r="O354" i="245"/>
  <c r="R351" i="245"/>
  <c r="R350" i="245"/>
  <c r="R349" i="245"/>
  <c r="R348" i="245"/>
  <c r="O348" i="245"/>
  <c r="R345" i="245"/>
  <c r="R344" i="245"/>
  <c r="R343" i="245"/>
  <c r="R342" i="245"/>
  <c r="O342" i="245"/>
  <c r="R339" i="245"/>
  <c r="R338" i="245"/>
  <c r="R337" i="245"/>
  <c r="R336" i="245"/>
  <c r="O336" i="245"/>
  <c r="R333" i="245"/>
  <c r="R332" i="245"/>
  <c r="R331" i="245"/>
  <c r="R330" i="245"/>
  <c r="O330" i="245"/>
  <c r="R327" i="245"/>
  <c r="R326" i="245"/>
  <c r="R325" i="245"/>
  <c r="R324" i="245"/>
  <c r="O324" i="245"/>
  <c r="R321" i="245"/>
  <c r="R320" i="245"/>
  <c r="R319" i="245"/>
  <c r="R318" i="245"/>
  <c r="O318" i="245"/>
  <c r="R315" i="245"/>
  <c r="R314" i="245"/>
  <c r="R313" i="245"/>
  <c r="R312" i="245"/>
  <c r="O312" i="245"/>
  <c r="R309" i="245"/>
  <c r="R308" i="245"/>
  <c r="R307" i="245"/>
  <c r="R306" i="245"/>
  <c r="O306" i="245"/>
  <c r="R303" i="245"/>
  <c r="R302" i="245"/>
  <c r="R301" i="245"/>
  <c r="R300" i="245"/>
  <c r="O300" i="245"/>
  <c r="R297" i="245"/>
  <c r="R296" i="245"/>
  <c r="R295" i="245"/>
  <c r="R294" i="245"/>
  <c r="O294" i="245"/>
  <c r="R291" i="245"/>
  <c r="R290" i="245"/>
  <c r="R289" i="245"/>
  <c r="R288" i="245"/>
  <c r="O288" i="245"/>
  <c r="R285" i="245"/>
  <c r="R284" i="245"/>
  <c r="R283" i="245"/>
  <c r="R282" i="245"/>
  <c r="O282" i="245"/>
  <c r="R279" i="245"/>
  <c r="R278" i="245"/>
  <c r="R277" i="245"/>
  <c r="R276" i="245"/>
  <c r="O276" i="245"/>
  <c r="R273" i="245"/>
  <c r="R272" i="245"/>
  <c r="R271" i="245"/>
  <c r="R270" i="245"/>
  <c r="O270" i="245"/>
  <c r="R267" i="245"/>
  <c r="R266" i="245"/>
  <c r="R265" i="245"/>
  <c r="R264" i="245"/>
  <c r="O264" i="245"/>
  <c r="R261" i="245"/>
  <c r="R260" i="245"/>
  <c r="R259" i="245"/>
  <c r="R258" i="245"/>
  <c r="O258" i="245"/>
  <c r="R255" i="245"/>
  <c r="R254" i="245"/>
  <c r="R253" i="245"/>
  <c r="R252" i="245"/>
  <c r="O252" i="245"/>
  <c r="R249" i="245"/>
  <c r="R248" i="245"/>
  <c r="R247" i="245"/>
  <c r="R246" i="245"/>
  <c r="O246" i="245"/>
  <c r="R243" i="245"/>
  <c r="R242" i="245"/>
  <c r="R241" i="245"/>
  <c r="R240" i="245"/>
  <c r="O240" i="245"/>
  <c r="R237" i="245"/>
  <c r="R236" i="245"/>
  <c r="R235" i="245"/>
  <c r="R234" i="245"/>
  <c r="O234" i="245"/>
  <c r="R231" i="245"/>
  <c r="R230" i="245"/>
  <c r="R229" i="245"/>
  <c r="R228" i="245"/>
  <c r="O228" i="245"/>
  <c r="R225" i="245"/>
  <c r="R224" i="245"/>
  <c r="R223" i="245"/>
  <c r="R222" i="245"/>
  <c r="O222" i="245"/>
  <c r="R219" i="245"/>
  <c r="R218" i="245"/>
  <c r="R217" i="245"/>
  <c r="R216" i="245"/>
  <c r="O216" i="245"/>
  <c r="R213" i="245"/>
  <c r="R212" i="245"/>
  <c r="R211" i="245"/>
  <c r="R210" i="245"/>
  <c r="O210" i="245"/>
  <c r="R207" i="245"/>
  <c r="R206" i="245"/>
  <c r="R205" i="245"/>
  <c r="R204" i="245"/>
  <c r="O204" i="245"/>
  <c r="R201" i="245"/>
  <c r="R200" i="245"/>
  <c r="R199" i="245"/>
  <c r="R198" i="245"/>
  <c r="O198" i="245"/>
  <c r="R195" i="245"/>
  <c r="R194" i="245"/>
  <c r="R193" i="245"/>
  <c r="R192" i="245"/>
  <c r="O192" i="245"/>
  <c r="R189" i="245"/>
  <c r="R188" i="245"/>
  <c r="R187" i="245"/>
  <c r="R186" i="245"/>
  <c r="O186" i="245"/>
  <c r="R183" i="245"/>
  <c r="R182" i="245"/>
  <c r="R181" i="245"/>
  <c r="R180" i="245"/>
  <c r="O180" i="245"/>
  <c r="R177" i="245"/>
  <c r="R176" i="245"/>
  <c r="R175" i="245"/>
  <c r="R174" i="245"/>
  <c r="O174" i="245"/>
  <c r="R171" i="245"/>
  <c r="R170" i="245"/>
  <c r="R169" i="245"/>
  <c r="R168" i="245"/>
  <c r="O168" i="245"/>
  <c r="R165" i="245"/>
  <c r="R164" i="245"/>
  <c r="R163" i="245"/>
  <c r="R162" i="245"/>
  <c r="O162" i="245"/>
  <c r="R159" i="245"/>
  <c r="R158" i="245"/>
  <c r="R157" i="245"/>
  <c r="R156" i="245"/>
  <c r="O156" i="245"/>
  <c r="R153" i="245"/>
  <c r="R152" i="245"/>
  <c r="R151" i="245"/>
  <c r="R150" i="245"/>
  <c r="O150" i="245"/>
  <c r="R147" i="245"/>
  <c r="R146" i="245"/>
  <c r="R145" i="245"/>
  <c r="R144" i="245"/>
  <c r="O144" i="245"/>
  <c r="R141" i="245"/>
  <c r="R140" i="245"/>
  <c r="R139" i="245"/>
  <c r="R138" i="245"/>
  <c r="O138" i="245"/>
  <c r="R135" i="245"/>
  <c r="R134" i="245"/>
  <c r="R133" i="245"/>
  <c r="R132" i="245"/>
  <c r="O132" i="245"/>
  <c r="R129" i="245"/>
  <c r="R128" i="245"/>
  <c r="R127" i="245"/>
  <c r="R126" i="245"/>
  <c r="O126" i="245"/>
  <c r="R123" i="245"/>
  <c r="R122" i="245"/>
  <c r="R121" i="245"/>
  <c r="R120" i="245"/>
  <c r="O120" i="245"/>
  <c r="R117" i="245"/>
  <c r="R116" i="245"/>
  <c r="R115" i="245"/>
  <c r="R114" i="245"/>
  <c r="O114" i="245"/>
  <c r="R111" i="245"/>
  <c r="R110" i="245"/>
  <c r="R109" i="245"/>
  <c r="R108" i="245"/>
  <c r="O108" i="245"/>
  <c r="R105" i="245"/>
  <c r="R104" i="245"/>
  <c r="R103" i="245"/>
  <c r="R102" i="245"/>
  <c r="O102" i="245"/>
  <c r="R99" i="245"/>
  <c r="R98" i="245"/>
  <c r="R97" i="245"/>
  <c r="R96" i="245"/>
  <c r="O96" i="245"/>
  <c r="R93" i="245"/>
  <c r="R92" i="245"/>
  <c r="R91" i="245"/>
  <c r="R90" i="245"/>
  <c r="O90" i="245"/>
  <c r="R87" i="245"/>
  <c r="R86" i="245"/>
  <c r="R85" i="245"/>
  <c r="R84" i="245"/>
  <c r="O84" i="245"/>
  <c r="R81" i="245"/>
  <c r="R80" i="245"/>
  <c r="R79" i="245"/>
  <c r="R78" i="245"/>
  <c r="O78" i="245"/>
  <c r="R75" i="245"/>
  <c r="R74" i="245"/>
  <c r="R73" i="245"/>
  <c r="R72" i="245"/>
  <c r="O72" i="245"/>
  <c r="R69" i="245"/>
  <c r="R68" i="245"/>
  <c r="R67" i="245"/>
  <c r="R66" i="245"/>
  <c r="O66" i="245"/>
  <c r="R63" i="245"/>
  <c r="R62" i="245"/>
  <c r="R61" i="245"/>
  <c r="R60" i="245"/>
  <c r="O60" i="245"/>
  <c r="R57" i="245"/>
  <c r="R56" i="245"/>
  <c r="R55" i="245"/>
  <c r="R54" i="245"/>
  <c r="O54" i="245"/>
  <c r="R51" i="245"/>
  <c r="R50" i="245"/>
  <c r="R49" i="245"/>
  <c r="R48" i="245"/>
  <c r="O48" i="245"/>
  <c r="R45" i="245"/>
  <c r="R44" i="245"/>
  <c r="R43" i="245"/>
  <c r="R42" i="245"/>
  <c r="O42" i="245"/>
  <c r="R39" i="245"/>
  <c r="R38" i="245"/>
  <c r="R37" i="245"/>
  <c r="R36" i="245"/>
  <c r="O36" i="245"/>
  <c r="R33" i="245"/>
  <c r="R32" i="245"/>
  <c r="R31" i="245"/>
  <c r="R30" i="245"/>
  <c r="O30" i="245"/>
  <c r="R27" i="245"/>
  <c r="R26" i="245"/>
  <c r="R25" i="245"/>
  <c r="R24" i="245"/>
  <c r="O24" i="245"/>
  <c r="R21" i="245"/>
  <c r="R20" i="245"/>
  <c r="R19" i="245"/>
  <c r="R18" i="245"/>
  <c r="O18" i="245"/>
  <c r="R15" i="245"/>
  <c r="R14" i="245"/>
  <c r="R13" i="245"/>
  <c r="R12" i="245"/>
  <c r="O12" i="245"/>
  <c r="K11" i="245"/>
  <c r="K17" i="245" s="1"/>
  <c r="K23" i="245" s="1"/>
  <c r="K29" i="245" s="1"/>
  <c r="K35" i="245" s="1"/>
  <c r="K41" i="245" s="1"/>
  <c r="K47" i="245" s="1"/>
  <c r="K53" i="245" s="1"/>
  <c r="K59" i="245" s="1"/>
  <c r="K65" i="245" s="1"/>
  <c r="K71" i="245" s="1"/>
  <c r="K77" i="245" s="1"/>
  <c r="K83" i="245" s="1"/>
  <c r="K89" i="245" s="1"/>
  <c r="K95" i="245" s="1"/>
  <c r="K101" i="245" s="1"/>
  <c r="K107" i="245" s="1"/>
  <c r="K113" i="245" s="1"/>
  <c r="K119" i="245" s="1"/>
  <c r="K125" i="245" s="1"/>
  <c r="K131" i="245" s="1"/>
  <c r="K137" i="245" s="1"/>
  <c r="K143" i="245" s="1"/>
  <c r="K149" i="245" s="1"/>
  <c r="K155" i="245" s="1"/>
  <c r="K161" i="245" s="1"/>
  <c r="K167" i="245" s="1"/>
  <c r="K173" i="245" s="1"/>
  <c r="K179" i="245" s="1"/>
  <c r="K185" i="245" s="1"/>
  <c r="K191" i="245" s="1"/>
  <c r="K197" i="245" s="1"/>
  <c r="K203" i="245" s="1"/>
  <c r="K209" i="245" s="1"/>
  <c r="K215" i="245" s="1"/>
  <c r="K221" i="245" s="1"/>
  <c r="K227" i="245" s="1"/>
  <c r="K233" i="245" s="1"/>
  <c r="K239" i="245" s="1"/>
  <c r="K245" i="245" s="1"/>
  <c r="K251" i="245" s="1"/>
  <c r="K257" i="245" s="1"/>
  <c r="K263" i="245" s="1"/>
  <c r="K269" i="245" s="1"/>
  <c r="K275" i="245" s="1"/>
  <c r="K281" i="245" s="1"/>
  <c r="K287" i="245" s="1"/>
  <c r="K293" i="245" s="1"/>
  <c r="K299" i="245" s="1"/>
  <c r="K305" i="245" s="1"/>
  <c r="K311" i="245" s="1"/>
  <c r="K317" i="245" s="1"/>
  <c r="K323" i="245" s="1"/>
  <c r="K329" i="245" s="1"/>
  <c r="K335" i="245" s="1"/>
  <c r="K341" i="245" s="1"/>
  <c r="K347" i="245" s="1"/>
  <c r="K353" i="245" s="1"/>
  <c r="K359" i="245" s="1"/>
  <c r="K365" i="245" s="1"/>
  <c r="K371" i="245" s="1"/>
  <c r="K377" i="245" s="1"/>
  <c r="K383" i="245" s="1"/>
  <c r="K389" i="245" s="1"/>
  <c r="K395" i="245" s="1"/>
  <c r="K401" i="245" s="1"/>
  <c r="K407" i="245" s="1"/>
  <c r="K413" i="245" s="1"/>
  <c r="K419" i="245" s="1"/>
  <c r="K425" i="245" s="1"/>
  <c r="K431" i="245" s="1"/>
  <c r="K437" i="245" s="1"/>
  <c r="K443" i="245" s="1"/>
  <c r="K449" i="245" s="1"/>
  <c r="K455" i="245" s="1"/>
  <c r="K461" i="245" s="1"/>
  <c r="K467" i="245" s="1"/>
  <c r="K473" i="245" s="1"/>
  <c r="K479" i="245" s="1"/>
  <c r="K485" i="245" s="1"/>
  <c r="K491" i="245" s="1"/>
  <c r="K497" i="245" s="1"/>
  <c r="K503" i="245" s="1"/>
  <c r="K509" i="245" s="1"/>
  <c r="K515" i="245" s="1"/>
  <c r="K521" i="245" s="1"/>
  <c r="K527" i="245" s="1"/>
  <c r="K533" i="245" s="1"/>
  <c r="K539" i="245" s="1"/>
  <c r="K545" i="245" s="1"/>
  <c r="K551" i="245" s="1"/>
  <c r="K557" i="245" s="1"/>
  <c r="K563" i="245" s="1"/>
  <c r="K569" i="245" s="1"/>
  <c r="K575" i="245" s="1"/>
  <c r="K581" i="245" s="1"/>
  <c r="K587" i="245" s="1"/>
  <c r="K593" i="245" s="1"/>
  <c r="K599" i="245" s="1"/>
  <c r="R9" i="245"/>
  <c r="R8" i="245"/>
  <c r="R7" i="245"/>
  <c r="R6" i="245"/>
  <c r="O6" i="245"/>
  <c r="R603" i="244"/>
  <c r="R602" i="244"/>
  <c r="R601" i="244"/>
  <c r="R600" i="244"/>
  <c r="O600" i="244"/>
  <c r="R597" i="244"/>
  <c r="R596" i="244"/>
  <c r="R595" i="244"/>
  <c r="R594" i="244"/>
  <c r="O594" i="244"/>
  <c r="R591" i="244"/>
  <c r="R590" i="244"/>
  <c r="R589" i="244"/>
  <c r="R588" i="244"/>
  <c r="O588" i="244"/>
  <c r="R585" i="244"/>
  <c r="R584" i="244"/>
  <c r="R583" i="244"/>
  <c r="R582" i="244"/>
  <c r="O582" i="244"/>
  <c r="R579" i="244"/>
  <c r="R578" i="244"/>
  <c r="R577" i="244"/>
  <c r="R576" i="244"/>
  <c r="O576" i="244"/>
  <c r="R573" i="244"/>
  <c r="R572" i="244"/>
  <c r="R571" i="244"/>
  <c r="R570" i="244"/>
  <c r="O570" i="244"/>
  <c r="R567" i="244"/>
  <c r="R566" i="244"/>
  <c r="R565" i="244"/>
  <c r="R564" i="244"/>
  <c r="O564" i="244"/>
  <c r="R561" i="244"/>
  <c r="R560" i="244"/>
  <c r="R559" i="244"/>
  <c r="R558" i="244"/>
  <c r="O558" i="244"/>
  <c r="R555" i="244"/>
  <c r="R554" i="244"/>
  <c r="R553" i="244"/>
  <c r="R552" i="244"/>
  <c r="O552" i="244"/>
  <c r="R549" i="244"/>
  <c r="R548" i="244"/>
  <c r="R547" i="244"/>
  <c r="R546" i="244"/>
  <c r="O546" i="244"/>
  <c r="R543" i="244"/>
  <c r="R542" i="244"/>
  <c r="R541" i="244"/>
  <c r="R540" i="244"/>
  <c r="O540" i="244"/>
  <c r="R537" i="244"/>
  <c r="R536" i="244"/>
  <c r="R535" i="244"/>
  <c r="R534" i="244"/>
  <c r="O534" i="244"/>
  <c r="R531" i="244"/>
  <c r="R530" i="244"/>
  <c r="R529" i="244"/>
  <c r="R528" i="244"/>
  <c r="O528" i="244"/>
  <c r="R525" i="244"/>
  <c r="R524" i="244"/>
  <c r="R523" i="244"/>
  <c r="R522" i="244"/>
  <c r="O522" i="244"/>
  <c r="R519" i="244"/>
  <c r="R518" i="244"/>
  <c r="R517" i="244"/>
  <c r="R516" i="244"/>
  <c r="O516" i="244"/>
  <c r="R513" i="244"/>
  <c r="R512" i="244"/>
  <c r="R511" i="244"/>
  <c r="R510" i="244"/>
  <c r="O510" i="244"/>
  <c r="R507" i="244"/>
  <c r="R506" i="244"/>
  <c r="R505" i="244"/>
  <c r="R504" i="244"/>
  <c r="O504" i="244"/>
  <c r="R501" i="244"/>
  <c r="R500" i="244"/>
  <c r="R499" i="244"/>
  <c r="R498" i="244"/>
  <c r="O498" i="244"/>
  <c r="R495" i="244"/>
  <c r="R494" i="244"/>
  <c r="R493" i="244"/>
  <c r="R492" i="244"/>
  <c r="O492" i="244"/>
  <c r="R489" i="244"/>
  <c r="R488" i="244"/>
  <c r="R487" i="244"/>
  <c r="R486" i="244"/>
  <c r="O486" i="244"/>
  <c r="R483" i="244"/>
  <c r="R482" i="244"/>
  <c r="R481" i="244"/>
  <c r="R480" i="244"/>
  <c r="O480" i="244"/>
  <c r="R477" i="244"/>
  <c r="R476" i="244"/>
  <c r="R475" i="244"/>
  <c r="R474" i="244"/>
  <c r="O474" i="244"/>
  <c r="R471" i="244"/>
  <c r="R470" i="244"/>
  <c r="R469" i="244"/>
  <c r="R468" i="244"/>
  <c r="O468" i="244"/>
  <c r="R465" i="244"/>
  <c r="R464" i="244"/>
  <c r="R463" i="244"/>
  <c r="R462" i="244"/>
  <c r="O462" i="244"/>
  <c r="R459" i="244"/>
  <c r="R458" i="244"/>
  <c r="R457" i="244"/>
  <c r="R456" i="244"/>
  <c r="O456" i="244"/>
  <c r="R453" i="244"/>
  <c r="R452" i="244"/>
  <c r="R451" i="244"/>
  <c r="R450" i="244"/>
  <c r="O450" i="244"/>
  <c r="R447" i="244"/>
  <c r="R446" i="244"/>
  <c r="R445" i="244"/>
  <c r="R444" i="244"/>
  <c r="O444" i="244"/>
  <c r="R441" i="244"/>
  <c r="R440" i="244"/>
  <c r="R439" i="244"/>
  <c r="R438" i="244"/>
  <c r="O438" i="244"/>
  <c r="R435" i="244"/>
  <c r="R434" i="244"/>
  <c r="R433" i="244"/>
  <c r="R432" i="244"/>
  <c r="O432" i="244"/>
  <c r="R429" i="244"/>
  <c r="R428" i="244"/>
  <c r="R427" i="244"/>
  <c r="R426" i="244"/>
  <c r="O426" i="244"/>
  <c r="R423" i="244"/>
  <c r="R422" i="244"/>
  <c r="R421" i="244"/>
  <c r="R420" i="244"/>
  <c r="O420" i="244"/>
  <c r="R417" i="244"/>
  <c r="R416" i="244"/>
  <c r="R415" i="244"/>
  <c r="R414" i="244"/>
  <c r="O414" i="244"/>
  <c r="R411" i="244"/>
  <c r="R410" i="244"/>
  <c r="R409" i="244"/>
  <c r="R408" i="244"/>
  <c r="O408" i="244"/>
  <c r="R405" i="244"/>
  <c r="R404" i="244"/>
  <c r="R403" i="244"/>
  <c r="R402" i="244"/>
  <c r="O402" i="244"/>
  <c r="R399" i="244"/>
  <c r="R398" i="244"/>
  <c r="R397" i="244"/>
  <c r="R396" i="244"/>
  <c r="O396" i="244"/>
  <c r="R393" i="244"/>
  <c r="R392" i="244"/>
  <c r="R391" i="244"/>
  <c r="R390" i="244"/>
  <c r="O390" i="244"/>
  <c r="R387" i="244"/>
  <c r="R386" i="244"/>
  <c r="R385" i="244"/>
  <c r="R384" i="244"/>
  <c r="O384" i="244"/>
  <c r="R381" i="244"/>
  <c r="R380" i="244"/>
  <c r="R379" i="244"/>
  <c r="R378" i="244"/>
  <c r="O378" i="244"/>
  <c r="R375" i="244"/>
  <c r="R374" i="244"/>
  <c r="R373" i="244"/>
  <c r="R372" i="244"/>
  <c r="O372" i="244"/>
  <c r="R369" i="244"/>
  <c r="R368" i="244"/>
  <c r="R367" i="244"/>
  <c r="R366" i="244"/>
  <c r="O366" i="244"/>
  <c r="R363" i="244"/>
  <c r="R362" i="244"/>
  <c r="R361" i="244"/>
  <c r="R360" i="244"/>
  <c r="O360" i="244"/>
  <c r="R357" i="244"/>
  <c r="R356" i="244"/>
  <c r="R355" i="244"/>
  <c r="R354" i="244"/>
  <c r="O354" i="244"/>
  <c r="R351" i="244"/>
  <c r="R350" i="244"/>
  <c r="R349" i="244"/>
  <c r="R348" i="244"/>
  <c r="O348" i="244"/>
  <c r="R345" i="244"/>
  <c r="R344" i="244"/>
  <c r="R343" i="244"/>
  <c r="R342" i="244"/>
  <c r="O342" i="244"/>
  <c r="R339" i="244"/>
  <c r="R338" i="244"/>
  <c r="R337" i="244"/>
  <c r="R336" i="244"/>
  <c r="O336" i="244"/>
  <c r="R333" i="244"/>
  <c r="R332" i="244"/>
  <c r="R331" i="244"/>
  <c r="R330" i="244"/>
  <c r="O330" i="244"/>
  <c r="R327" i="244"/>
  <c r="R326" i="244"/>
  <c r="R325" i="244"/>
  <c r="R324" i="244"/>
  <c r="O324" i="244"/>
  <c r="R321" i="244"/>
  <c r="R320" i="244"/>
  <c r="R319" i="244"/>
  <c r="R318" i="244"/>
  <c r="O318" i="244"/>
  <c r="R315" i="244"/>
  <c r="R314" i="244"/>
  <c r="R313" i="244"/>
  <c r="R312" i="244"/>
  <c r="O312" i="244"/>
  <c r="R309" i="244"/>
  <c r="R308" i="244"/>
  <c r="R307" i="244"/>
  <c r="R306" i="244"/>
  <c r="O306" i="244"/>
  <c r="R303" i="244"/>
  <c r="R302" i="244"/>
  <c r="R301" i="244"/>
  <c r="R300" i="244"/>
  <c r="O300" i="244"/>
  <c r="R297" i="244"/>
  <c r="R296" i="244"/>
  <c r="R295" i="244"/>
  <c r="R294" i="244"/>
  <c r="O294" i="244"/>
  <c r="R291" i="244"/>
  <c r="R290" i="244"/>
  <c r="R289" i="244"/>
  <c r="R288" i="244"/>
  <c r="O288" i="244"/>
  <c r="R285" i="244"/>
  <c r="R284" i="244"/>
  <c r="R283" i="244"/>
  <c r="R282" i="244"/>
  <c r="O282" i="244"/>
  <c r="R279" i="244"/>
  <c r="R278" i="244"/>
  <c r="R277" i="244"/>
  <c r="R276" i="244"/>
  <c r="O276" i="244"/>
  <c r="R273" i="244"/>
  <c r="R272" i="244"/>
  <c r="R271" i="244"/>
  <c r="R270" i="244"/>
  <c r="O270" i="244"/>
  <c r="R267" i="244"/>
  <c r="R266" i="244"/>
  <c r="R265" i="244"/>
  <c r="R264" i="244"/>
  <c r="O264" i="244"/>
  <c r="R261" i="244"/>
  <c r="R260" i="244"/>
  <c r="R259" i="244"/>
  <c r="R258" i="244"/>
  <c r="O258" i="244"/>
  <c r="R255" i="244"/>
  <c r="R254" i="244"/>
  <c r="R253" i="244"/>
  <c r="R252" i="244"/>
  <c r="O252" i="244"/>
  <c r="R249" i="244"/>
  <c r="R248" i="244"/>
  <c r="R247" i="244"/>
  <c r="R246" i="244"/>
  <c r="O246" i="244"/>
  <c r="R243" i="244"/>
  <c r="R242" i="244"/>
  <c r="R241" i="244"/>
  <c r="R240" i="244"/>
  <c r="O240" i="244"/>
  <c r="R237" i="244"/>
  <c r="R236" i="244"/>
  <c r="R235" i="244"/>
  <c r="R234" i="244"/>
  <c r="O234" i="244"/>
  <c r="R231" i="244"/>
  <c r="R230" i="244"/>
  <c r="R229" i="244"/>
  <c r="R228" i="244"/>
  <c r="O228" i="244"/>
  <c r="R225" i="244"/>
  <c r="R224" i="244"/>
  <c r="R223" i="244"/>
  <c r="R222" i="244"/>
  <c r="O222" i="244"/>
  <c r="R219" i="244"/>
  <c r="R218" i="244"/>
  <c r="R217" i="244"/>
  <c r="R216" i="244"/>
  <c r="O216" i="244"/>
  <c r="R213" i="244"/>
  <c r="R212" i="244"/>
  <c r="R211" i="244"/>
  <c r="R210" i="244"/>
  <c r="O210" i="244"/>
  <c r="R207" i="244"/>
  <c r="R206" i="244"/>
  <c r="R205" i="244"/>
  <c r="R204" i="244"/>
  <c r="O204" i="244"/>
  <c r="R201" i="244"/>
  <c r="R200" i="244"/>
  <c r="R199" i="244"/>
  <c r="R198" i="244"/>
  <c r="O198" i="244"/>
  <c r="R195" i="244"/>
  <c r="R194" i="244"/>
  <c r="R193" i="244"/>
  <c r="R192" i="244"/>
  <c r="O192" i="244"/>
  <c r="R189" i="244"/>
  <c r="R188" i="244"/>
  <c r="R187" i="244"/>
  <c r="R186" i="244"/>
  <c r="O186" i="244"/>
  <c r="R183" i="244"/>
  <c r="R182" i="244"/>
  <c r="R181" i="244"/>
  <c r="R180" i="244"/>
  <c r="O180" i="244"/>
  <c r="R177" i="244"/>
  <c r="R176" i="244"/>
  <c r="R175" i="244"/>
  <c r="R174" i="244"/>
  <c r="O174" i="244"/>
  <c r="R171" i="244"/>
  <c r="R170" i="244"/>
  <c r="R169" i="244"/>
  <c r="R168" i="244"/>
  <c r="O168" i="244"/>
  <c r="R165" i="244"/>
  <c r="R164" i="244"/>
  <c r="R163" i="244"/>
  <c r="R162" i="244"/>
  <c r="O162" i="244"/>
  <c r="R159" i="244"/>
  <c r="R158" i="244"/>
  <c r="R157" i="244"/>
  <c r="R156" i="244"/>
  <c r="O156" i="244"/>
  <c r="R153" i="244"/>
  <c r="R152" i="244"/>
  <c r="R151" i="244"/>
  <c r="R150" i="244"/>
  <c r="O150" i="244"/>
  <c r="R147" i="244"/>
  <c r="R146" i="244"/>
  <c r="R145" i="244"/>
  <c r="R144" i="244"/>
  <c r="O144" i="244"/>
  <c r="R141" i="244"/>
  <c r="R140" i="244"/>
  <c r="R139" i="244"/>
  <c r="R138" i="244"/>
  <c r="O138" i="244"/>
  <c r="R135" i="244"/>
  <c r="R134" i="244"/>
  <c r="R133" i="244"/>
  <c r="R132" i="244"/>
  <c r="O132" i="244"/>
  <c r="R129" i="244"/>
  <c r="R128" i="244"/>
  <c r="R127" i="244"/>
  <c r="R126" i="244"/>
  <c r="O126" i="244"/>
  <c r="R123" i="244"/>
  <c r="R122" i="244"/>
  <c r="R121" i="244"/>
  <c r="R120" i="244"/>
  <c r="O120" i="244"/>
  <c r="R117" i="244"/>
  <c r="R116" i="244"/>
  <c r="R115" i="244"/>
  <c r="R114" i="244"/>
  <c r="O114" i="244"/>
  <c r="R111" i="244"/>
  <c r="R110" i="244"/>
  <c r="R109" i="244"/>
  <c r="R108" i="244"/>
  <c r="O108" i="244"/>
  <c r="R105" i="244"/>
  <c r="R104" i="244"/>
  <c r="R103" i="244"/>
  <c r="R102" i="244"/>
  <c r="O102" i="244"/>
  <c r="R99" i="244"/>
  <c r="R98" i="244"/>
  <c r="R97" i="244"/>
  <c r="R96" i="244"/>
  <c r="O96" i="244"/>
  <c r="R93" i="244"/>
  <c r="R92" i="244"/>
  <c r="R91" i="244"/>
  <c r="R90" i="244"/>
  <c r="O90" i="244"/>
  <c r="R87" i="244"/>
  <c r="R86" i="244"/>
  <c r="R85" i="244"/>
  <c r="R84" i="244"/>
  <c r="O84" i="244"/>
  <c r="R81" i="244"/>
  <c r="R80" i="244"/>
  <c r="R79" i="244"/>
  <c r="R78" i="244"/>
  <c r="O78" i="244"/>
  <c r="R75" i="244"/>
  <c r="R74" i="244"/>
  <c r="R73" i="244"/>
  <c r="R72" i="244"/>
  <c r="O72" i="244"/>
  <c r="R69" i="244"/>
  <c r="R68" i="244"/>
  <c r="R67" i="244"/>
  <c r="R66" i="244"/>
  <c r="O66" i="244"/>
  <c r="R63" i="244"/>
  <c r="R62" i="244"/>
  <c r="R61" i="244"/>
  <c r="R60" i="244"/>
  <c r="O60" i="244"/>
  <c r="R57" i="244"/>
  <c r="R56" i="244"/>
  <c r="R55" i="244"/>
  <c r="R54" i="244"/>
  <c r="O54" i="244"/>
  <c r="R51" i="244"/>
  <c r="R50" i="244"/>
  <c r="R49" i="244"/>
  <c r="R48" i="244"/>
  <c r="O48" i="244"/>
  <c r="R45" i="244"/>
  <c r="R44" i="244"/>
  <c r="R43" i="244"/>
  <c r="R42" i="244"/>
  <c r="O42" i="244"/>
  <c r="R39" i="244"/>
  <c r="R38" i="244"/>
  <c r="R37" i="244"/>
  <c r="R36" i="244"/>
  <c r="O36" i="244"/>
  <c r="R33" i="244"/>
  <c r="R32" i="244"/>
  <c r="R31" i="244"/>
  <c r="R30" i="244"/>
  <c r="O30" i="244"/>
  <c r="R27" i="244"/>
  <c r="R26" i="244"/>
  <c r="R25" i="244"/>
  <c r="R24" i="244"/>
  <c r="O24" i="244"/>
  <c r="R21" i="244"/>
  <c r="R20" i="244"/>
  <c r="R19" i="244"/>
  <c r="R18" i="244"/>
  <c r="O18" i="244"/>
  <c r="R15" i="244"/>
  <c r="R14" i="244"/>
  <c r="R13" i="244"/>
  <c r="R12" i="244"/>
  <c r="O12" i="244"/>
  <c r="K11" i="244"/>
  <c r="K17" i="244" s="1"/>
  <c r="K23" i="244" s="1"/>
  <c r="K29" i="244" s="1"/>
  <c r="K35" i="244" s="1"/>
  <c r="K41" i="244" s="1"/>
  <c r="K47" i="244" s="1"/>
  <c r="K53" i="244" s="1"/>
  <c r="K59" i="244" s="1"/>
  <c r="K65" i="244" s="1"/>
  <c r="K71" i="244" s="1"/>
  <c r="K77" i="244" s="1"/>
  <c r="K83" i="244" s="1"/>
  <c r="K89" i="244" s="1"/>
  <c r="K95" i="244" s="1"/>
  <c r="K101" i="244" s="1"/>
  <c r="K107" i="244" s="1"/>
  <c r="K113" i="244" s="1"/>
  <c r="K119" i="244" s="1"/>
  <c r="K125" i="244" s="1"/>
  <c r="K131" i="244" s="1"/>
  <c r="K137" i="244" s="1"/>
  <c r="K143" i="244" s="1"/>
  <c r="K149" i="244" s="1"/>
  <c r="K155" i="244" s="1"/>
  <c r="K161" i="244" s="1"/>
  <c r="K167" i="244" s="1"/>
  <c r="K173" i="244" s="1"/>
  <c r="K179" i="244" s="1"/>
  <c r="K185" i="244" s="1"/>
  <c r="K191" i="244" s="1"/>
  <c r="K197" i="244" s="1"/>
  <c r="K203" i="244" s="1"/>
  <c r="K209" i="244" s="1"/>
  <c r="K215" i="244" s="1"/>
  <c r="K221" i="244" s="1"/>
  <c r="K227" i="244" s="1"/>
  <c r="K233" i="244" s="1"/>
  <c r="K239" i="244" s="1"/>
  <c r="K245" i="244" s="1"/>
  <c r="K251" i="244" s="1"/>
  <c r="K257" i="244" s="1"/>
  <c r="K263" i="244" s="1"/>
  <c r="K269" i="244" s="1"/>
  <c r="K275" i="244" s="1"/>
  <c r="K281" i="244" s="1"/>
  <c r="K287" i="244" s="1"/>
  <c r="K293" i="244" s="1"/>
  <c r="K299" i="244" s="1"/>
  <c r="K305" i="244" s="1"/>
  <c r="K311" i="244" s="1"/>
  <c r="K317" i="244" s="1"/>
  <c r="K323" i="244" s="1"/>
  <c r="K329" i="244" s="1"/>
  <c r="K335" i="244" s="1"/>
  <c r="K341" i="244" s="1"/>
  <c r="K347" i="244" s="1"/>
  <c r="K353" i="244" s="1"/>
  <c r="K359" i="244" s="1"/>
  <c r="K365" i="244" s="1"/>
  <c r="K371" i="244" s="1"/>
  <c r="K377" i="244" s="1"/>
  <c r="K383" i="244" s="1"/>
  <c r="K389" i="244" s="1"/>
  <c r="K395" i="244" s="1"/>
  <c r="K401" i="244" s="1"/>
  <c r="K407" i="244" s="1"/>
  <c r="K413" i="244" s="1"/>
  <c r="K419" i="244" s="1"/>
  <c r="K425" i="244" s="1"/>
  <c r="K431" i="244" s="1"/>
  <c r="K437" i="244" s="1"/>
  <c r="K443" i="244" s="1"/>
  <c r="K449" i="244" s="1"/>
  <c r="K455" i="244" s="1"/>
  <c r="K461" i="244" s="1"/>
  <c r="K467" i="244" s="1"/>
  <c r="K473" i="244" s="1"/>
  <c r="K479" i="244" s="1"/>
  <c r="K485" i="244" s="1"/>
  <c r="K491" i="244" s="1"/>
  <c r="K497" i="244" s="1"/>
  <c r="K503" i="244" s="1"/>
  <c r="K509" i="244" s="1"/>
  <c r="K515" i="244" s="1"/>
  <c r="K521" i="244" s="1"/>
  <c r="K527" i="244" s="1"/>
  <c r="K533" i="244" s="1"/>
  <c r="K539" i="244" s="1"/>
  <c r="K545" i="244" s="1"/>
  <c r="K551" i="244" s="1"/>
  <c r="K557" i="244" s="1"/>
  <c r="K563" i="244" s="1"/>
  <c r="K569" i="244" s="1"/>
  <c r="K575" i="244" s="1"/>
  <c r="K581" i="244" s="1"/>
  <c r="K587" i="244" s="1"/>
  <c r="K593" i="244" s="1"/>
  <c r="K599" i="244" s="1"/>
  <c r="R9" i="244"/>
  <c r="R8" i="244"/>
  <c r="R7" i="244"/>
  <c r="R6" i="244"/>
  <c r="O6" i="244"/>
  <c r="R603" i="243"/>
  <c r="R602" i="243"/>
  <c r="R601" i="243"/>
  <c r="R600" i="243"/>
  <c r="O600" i="243"/>
  <c r="R597" i="243"/>
  <c r="R596" i="243"/>
  <c r="R595" i="243"/>
  <c r="R594" i="243"/>
  <c r="O594" i="243"/>
  <c r="R591" i="243"/>
  <c r="R590" i="243"/>
  <c r="R589" i="243"/>
  <c r="R588" i="243"/>
  <c r="O588" i="243"/>
  <c r="R585" i="243"/>
  <c r="R584" i="243"/>
  <c r="R583" i="243"/>
  <c r="R582" i="243"/>
  <c r="O582" i="243"/>
  <c r="R579" i="243"/>
  <c r="R578" i="243"/>
  <c r="R577" i="243"/>
  <c r="R576" i="243"/>
  <c r="O576" i="243"/>
  <c r="R573" i="243"/>
  <c r="R572" i="243"/>
  <c r="R571" i="243"/>
  <c r="R570" i="243"/>
  <c r="O570" i="243"/>
  <c r="R567" i="243"/>
  <c r="R566" i="243"/>
  <c r="R565" i="243"/>
  <c r="R564" i="243"/>
  <c r="O564" i="243"/>
  <c r="R561" i="243"/>
  <c r="R560" i="243"/>
  <c r="R559" i="243"/>
  <c r="R558" i="243"/>
  <c r="O558" i="243"/>
  <c r="R555" i="243"/>
  <c r="R554" i="243"/>
  <c r="R553" i="243"/>
  <c r="R552" i="243"/>
  <c r="O552" i="243"/>
  <c r="R549" i="243"/>
  <c r="R548" i="243"/>
  <c r="R547" i="243"/>
  <c r="R546" i="243"/>
  <c r="O546" i="243"/>
  <c r="R543" i="243"/>
  <c r="R542" i="243"/>
  <c r="R541" i="243"/>
  <c r="R540" i="243"/>
  <c r="O540" i="243"/>
  <c r="R537" i="243"/>
  <c r="R536" i="243"/>
  <c r="R535" i="243"/>
  <c r="R534" i="243"/>
  <c r="O534" i="243"/>
  <c r="R531" i="243"/>
  <c r="R530" i="243"/>
  <c r="R529" i="243"/>
  <c r="R528" i="243"/>
  <c r="O528" i="243"/>
  <c r="R525" i="243"/>
  <c r="R524" i="243"/>
  <c r="R523" i="243"/>
  <c r="R522" i="243"/>
  <c r="O522" i="243"/>
  <c r="R519" i="243"/>
  <c r="R518" i="243"/>
  <c r="R517" i="243"/>
  <c r="R516" i="243"/>
  <c r="O516" i="243"/>
  <c r="R513" i="243"/>
  <c r="R512" i="243"/>
  <c r="R511" i="243"/>
  <c r="R510" i="243"/>
  <c r="O510" i="243"/>
  <c r="R507" i="243"/>
  <c r="R506" i="243"/>
  <c r="R505" i="243"/>
  <c r="R504" i="243"/>
  <c r="O504" i="243"/>
  <c r="R501" i="243"/>
  <c r="R500" i="243"/>
  <c r="R499" i="243"/>
  <c r="R498" i="243"/>
  <c r="O498" i="243"/>
  <c r="R495" i="243"/>
  <c r="R494" i="243"/>
  <c r="R493" i="243"/>
  <c r="R492" i="243"/>
  <c r="O492" i="243"/>
  <c r="R489" i="243"/>
  <c r="R488" i="243"/>
  <c r="R487" i="243"/>
  <c r="R486" i="243"/>
  <c r="O486" i="243"/>
  <c r="R483" i="243"/>
  <c r="R482" i="243"/>
  <c r="R481" i="243"/>
  <c r="R480" i="243"/>
  <c r="O480" i="243"/>
  <c r="R477" i="243"/>
  <c r="R476" i="243"/>
  <c r="R475" i="243"/>
  <c r="R474" i="243"/>
  <c r="O474" i="243"/>
  <c r="R471" i="243"/>
  <c r="R470" i="243"/>
  <c r="R469" i="243"/>
  <c r="R468" i="243"/>
  <c r="O468" i="243"/>
  <c r="R465" i="243"/>
  <c r="R464" i="243"/>
  <c r="R463" i="243"/>
  <c r="R462" i="243"/>
  <c r="O462" i="243"/>
  <c r="R459" i="243"/>
  <c r="R458" i="243"/>
  <c r="R457" i="243"/>
  <c r="R456" i="243"/>
  <c r="O456" i="243"/>
  <c r="R453" i="243"/>
  <c r="R452" i="243"/>
  <c r="R451" i="243"/>
  <c r="R450" i="243"/>
  <c r="O450" i="243"/>
  <c r="R447" i="243"/>
  <c r="R446" i="243"/>
  <c r="R445" i="243"/>
  <c r="R444" i="243"/>
  <c r="O444" i="243"/>
  <c r="R441" i="243"/>
  <c r="R440" i="243"/>
  <c r="R439" i="243"/>
  <c r="R438" i="243"/>
  <c r="O438" i="243"/>
  <c r="R435" i="243"/>
  <c r="R434" i="243"/>
  <c r="R433" i="243"/>
  <c r="R432" i="243"/>
  <c r="O432" i="243"/>
  <c r="R429" i="243"/>
  <c r="R428" i="243"/>
  <c r="R427" i="243"/>
  <c r="R426" i="243"/>
  <c r="O426" i="243"/>
  <c r="R423" i="243"/>
  <c r="R422" i="243"/>
  <c r="R421" i="243"/>
  <c r="R420" i="243"/>
  <c r="O420" i="243"/>
  <c r="R417" i="243"/>
  <c r="R416" i="243"/>
  <c r="R415" i="243"/>
  <c r="R414" i="243"/>
  <c r="O414" i="243"/>
  <c r="R411" i="243"/>
  <c r="R410" i="243"/>
  <c r="R409" i="243"/>
  <c r="R408" i="243"/>
  <c r="O408" i="243"/>
  <c r="R405" i="243"/>
  <c r="R404" i="243"/>
  <c r="R403" i="243"/>
  <c r="R402" i="243"/>
  <c r="O402" i="243"/>
  <c r="R399" i="243"/>
  <c r="R398" i="243"/>
  <c r="R397" i="243"/>
  <c r="R396" i="243"/>
  <c r="O396" i="243"/>
  <c r="R393" i="243"/>
  <c r="R392" i="243"/>
  <c r="R391" i="243"/>
  <c r="R390" i="243"/>
  <c r="O390" i="243"/>
  <c r="R387" i="243"/>
  <c r="R386" i="243"/>
  <c r="R385" i="243"/>
  <c r="R384" i="243"/>
  <c r="O384" i="243"/>
  <c r="R381" i="243"/>
  <c r="R380" i="243"/>
  <c r="R379" i="243"/>
  <c r="R378" i="243"/>
  <c r="O378" i="243"/>
  <c r="R375" i="243"/>
  <c r="R374" i="243"/>
  <c r="R373" i="243"/>
  <c r="R372" i="243"/>
  <c r="O372" i="243"/>
  <c r="R369" i="243"/>
  <c r="R368" i="243"/>
  <c r="R367" i="243"/>
  <c r="R366" i="243"/>
  <c r="O366" i="243"/>
  <c r="R363" i="243"/>
  <c r="R362" i="243"/>
  <c r="R361" i="243"/>
  <c r="R360" i="243"/>
  <c r="O360" i="243"/>
  <c r="R357" i="243"/>
  <c r="R356" i="243"/>
  <c r="R355" i="243"/>
  <c r="R354" i="243"/>
  <c r="O354" i="243"/>
  <c r="R351" i="243"/>
  <c r="R350" i="243"/>
  <c r="R349" i="243"/>
  <c r="R348" i="243"/>
  <c r="O348" i="243"/>
  <c r="R345" i="243"/>
  <c r="R344" i="243"/>
  <c r="R343" i="243"/>
  <c r="R342" i="243"/>
  <c r="O342" i="243"/>
  <c r="R339" i="243"/>
  <c r="R338" i="243"/>
  <c r="R337" i="243"/>
  <c r="R336" i="243"/>
  <c r="O336" i="243"/>
  <c r="R333" i="243"/>
  <c r="R332" i="243"/>
  <c r="R331" i="243"/>
  <c r="R330" i="243"/>
  <c r="O330" i="243"/>
  <c r="R327" i="243"/>
  <c r="R326" i="243"/>
  <c r="R325" i="243"/>
  <c r="R324" i="243"/>
  <c r="O324" i="243"/>
  <c r="R321" i="243"/>
  <c r="R320" i="243"/>
  <c r="R319" i="243"/>
  <c r="R318" i="243"/>
  <c r="O318" i="243"/>
  <c r="R315" i="243"/>
  <c r="R314" i="243"/>
  <c r="R313" i="243"/>
  <c r="R312" i="243"/>
  <c r="O312" i="243"/>
  <c r="R309" i="243"/>
  <c r="R308" i="243"/>
  <c r="R307" i="243"/>
  <c r="R306" i="243"/>
  <c r="O306" i="243"/>
  <c r="R303" i="243"/>
  <c r="R302" i="243"/>
  <c r="R301" i="243"/>
  <c r="R300" i="243"/>
  <c r="O300" i="243"/>
  <c r="R297" i="243"/>
  <c r="R296" i="243"/>
  <c r="R295" i="243"/>
  <c r="R294" i="243"/>
  <c r="O294" i="243"/>
  <c r="R291" i="243"/>
  <c r="R290" i="243"/>
  <c r="R289" i="243"/>
  <c r="R288" i="243"/>
  <c r="O288" i="243"/>
  <c r="R285" i="243"/>
  <c r="R284" i="243"/>
  <c r="R283" i="243"/>
  <c r="R282" i="243"/>
  <c r="O282" i="243"/>
  <c r="R279" i="243"/>
  <c r="R278" i="243"/>
  <c r="R277" i="243"/>
  <c r="R276" i="243"/>
  <c r="O276" i="243"/>
  <c r="R273" i="243"/>
  <c r="R272" i="243"/>
  <c r="R271" i="243"/>
  <c r="R270" i="243"/>
  <c r="O270" i="243"/>
  <c r="R267" i="243"/>
  <c r="R266" i="243"/>
  <c r="R265" i="243"/>
  <c r="R264" i="243"/>
  <c r="O264" i="243"/>
  <c r="R261" i="243"/>
  <c r="R260" i="243"/>
  <c r="R259" i="243"/>
  <c r="R258" i="243"/>
  <c r="O258" i="243"/>
  <c r="R255" i="243"/>
  <c r="R254" i="243"/>
  <c r="R253" i="243"/>
  <c r="R252" i="243"/>
  <c r="O252" i="243"/>
  <c r="R249" i="243"/>
  <c r="R248" i="243"/>
  <c r="R247" i="243"/>
  <c r="R246" i="243"/>
  <c r="O246" i="243"/>
  <c r="R243" i="243"/>
  <c r="R242" i="243"/>
  <c r="R241" i="243"/>
  <c r="R240" i="243"/>
  <c r="O240" i="243"/>
  <c r="R237" i="243"/>
  <c r="R236" i="243"/>
  <c r="R235" i="243"/>
  <c r="R234" i="243"/>
  <c r="O234" i="243"/>
  <c r="R231" i="243"/>
  <c r="R230" i="243"/>
  <c r="R229" i="243"/>
  <c r="R228" i="243"/>
  <c r="O228" i="243"/>
  <c r="R225" i="243"/>
  <c r="R224" i="243"/>
  <c r="R223" i="243"/>
  <c r="R222" i="243"/>
  <c r="O222" i="243"/>
  <c r="R219" i="243"/>
  <c r="R218" i="243"/>
  <c r="R217" i="243"/>
  <c r="R216" i="243"/>
  <c r="O216" i="243"/>
  <c r="R213" i="243"/>
  <c r="R212" i="243"/>
  <c r="R211" i="243"/>
  <c r="R210" i="243"/>
  <c r="O210" i="243"/>
  <c r="R207" i="243"/>
  <c r="R206" i="243"/>
  <c r="R205" i="243"/>
  <c r="R204" i="243"/>
  <c r="O204" i="243"/>
  <c r="R201" i="243"/>
  <c r="R200" i="243"/>
  <c r="R199" i="243"/>
  <c r="R198" i="243"/>
  <c r="O198" i="243"/>
  <c r="R195" i="243"/>
  <c r="R194" i="243"/>
  <c r="R193" i="243"/>
  <c r="R192" i="243"/>
  <c r="O192" i="243"/>
  <c r="R189" i="243"/>
  <c r="R188" i="243"/>
  <c r="R187" i="243"/>
  <c r="R186" i="243"/>
  <c r="O186" i="243"/>
  <c r="R183" i="243"/>
  <c r="R182" i="243"/>
  <c r="R181" i="243"/>
  <c r="R180" i="243"/>
  <c r="O180" i="243"/>
  <c r="R177" i="243"/>
  <c r="R176" i="243"/>
  <c r="R175" i="243"/>
  <c r="R174" i="243"/>
  <c r="O174" i="243"/>
  <c r="R171" i="243"/>
  <c r="R170" i="243"/>
  <c r="R169" i="243"/>
  <c r="R168" i="243"/>
  <c r="O168" i="243"/>
  <c r="R165" i="243"/>
  <c r="R164" i="243"/>
  <c r="R163" i="243"/>
  <c r="R162" i="243"/>
  <c r="O162" i="243"/>
  <c r="R159" i="243"/>
  <c r="R158" i="243"/>
  <c r="R157" i="243"/>
  <c r="R156" i="243"/>
  <c r="O156" i="243"/>
  <c r="R153" i="243"/>
  <c r="R152" i="243"/>
  <c r="R151" i="243"/>
  <c r="R150" i="243"/>
  <c r="O150" i="243"/>
  <c r="R147" i="243"/>
  <c r="R146" i="243"/>
  <c r="R145" i="243"/>
  <c r="R144" i="243"/>
  <c r="O144" i="243"/>
  <c r="R141" i="243"/>
  <c r="R140" i="243"/>
  <c r="R139" i="243"/>
  <c r="R138" i="243"/>
  <c r="O138" i="243"/>
  <c r="R135" i="243"/>
  <c r="R134" i="243"/>
  <c r="R133" i="243"/>
  <c r="R132" i="243"/>
  <c r="O132" i="243"/>
  <c r="R129" i="243"/>
  <c r="R128" i="243"/>
  <c r="R127" i="243"/>
  <c r="R126" i="243"/>
  <c r="O126" i="243"/>
  <c r="R123" i="243"/>
  <c r="R122" i="243"/>
  <c r="R121" i="243"/>
  <c r="R120" i="243"/>
  <c r="O120" i="243"/>
  <c r="R117" i="243"/>
  <c r="R116" i="243"/>
  <c r="R115" i="243"/>
  <c r="R114" i="243"/>
  <c r="O114" i="243"/>
  <c r="R111" i="243"/>
  <c r="R110" i="243"/>
  <c r="R109" i="243"/>
  <c r="R108" i="243"/>
  <c r="O108" i="243"/>
  <c r="R105" i="243"/>
  <c r="R104" i="243"/>
  <c r="R103" i="243"/>
  <c r="R102" i="243"/>
  <c r="O102" i="243"/>
  <c r="R99" i="243"/>
  <c r="R98" i="243"/>
  <c r="R97" i="243"/>
  <c r="R96" i="243"/>
  <c r="O96" i="243"/>
  <c r="R93" i="243"/>
  <c r="R92" i="243"/>
  <c r="R91" i="243"/>
  <c r="R90" i="243"/>
  <c r="O90" i="243"/>
  <c r="R87" i="243"/>
  <c r="R86" i="243"/>
  <c r="R85" i="243"/>
  <c r="R84" i="243"/>
  <c r="O84" i="243"/>
  <c r="R81" i="243"/>
  <c r="R80" i="243"/>
  <c r="R79" i="243"/>
  <c r="R78" i="243"/>
  <c r="O78" i="243"/>
  <c r="R75" i="243"/>
  <c r="R74" i="243"/>
  <c r="R73" i="243"/>
  <c r="R72" i="243"/>
  <c r="O72" i="243"/>
  <c r="R69" i="243"/>
  <c r="R68" i="243"/>
  <c r="R67" i="243"/>
  <c r="R66" i="243"/>
  <c r="O66" i="243"/>
  <c r="R63" i="243"/>
  <c r="R62" i="243"/>
  <c r="R61" i="243"/>
  <c r="R60" i="243"/>
  <c r="O60" i="243"/>
  <c r="R57" i="243"/>
  <c r="R56" i="243"/>
  <c r="R55" i="243"/>
  <c r="R54" i="243"/>
  <c r="O54" i="243"/>
  <c r="R51" i="243"/>
  <c r="R50" i="243"/>
  <c r="R49" i="243"/>
  <c r="R48" i="243"/>
  <c r="O48" i="243"/>
  <c r="R45" i="243"/>
  <c r="R44" i="243"/>
  <c r="R43" i="243"/>
  <c r="R42" i="243"/>
  <c r="O42" i="243"/>
  <c r="R39" i="243"/>
  <c r="R38" i="243"/>
  <c r="R37" i="243"/>
  <c r="R36" i="243"/>
  <c r="O36" i="243"/>
  <c r="R33" i="243"/>
  <c r="R32" i="243"/>
  <c r="R31" i="243"/>
  <c r="R30" i="243"/>
  <c r="O30" i="243"/>
  <c r="R27" i="243"/>
  <c r="R26" i="243"/>
  <c r="R25" i="243"/>
  <c r="R24" i="243"/>
  <c r="O24" i="243"/>
  <c r="R21" i="243"/>
  <c r="R20" i="243"/>
  <c r="R19" i="243"/>
  <c r="R18" i="243"/>
  <c r="O18" i="243"/>
  <c r="R15" i="243"/>
  <c r="R14" i="243"/>
  <c r="R13" i="243"/>
  <c r="R12" i="243"/>
  <c r="O12" i="243"/>
  <c r="K11" i="243"/>
  <c r="K17" i="243" s="1"/>
  <c r="K23" i="243" s="1"/>
  <c r="K29" i="243" s="1"/>
  <c r="K35" i="243" s="1"/>
  <c r="K41" i="243" s="1"/>
  <c r="K47" i="243" s="1"/>
  <c r="K53" i="243" s="1"/>
  <c r="K59" i="243" s="1"/>
  <c r="K65" i="243" s="1"/>
  <c r="K71" i="243" s="1"/>
  <c r="K77" i="243" s="1"/>
  <c r="K83" i="243" s="1"/>
  <c r="K89" i="243" s="1"/>
  <c r="K95" i="243" s="1"/>
  <c r="K101" i="243" s="1"/>
  <c r="K107" i="243" s="1"/>
  <c r="K113" i="243" s="1"/>
  <c r="K119" i="243" s="1"/>
  <c r="K125" i="243" s="1"/>
  <c r="K131" i="243" s="1"/>
  <c r="K137" i="243" s="1"/>
  <c r="K143" i="243" s="1"/>
  <c r="K149" i="243" s="1"/>
  <c r="K155" i="243" s="1"/>
  <c r="K161" i="243" s="1"/>
  <c r="K167" i="243" s="1"/>
  <c r="K173" i="243" s="1"/>
  <c r="K179" i="243" s="1"/>
  <c r="K185" i="243" s="1"/>
  <c r="K191" i="243" s="1"/>
  <c r="K197" i="243" s="1"/>
  <c r="K203" i="243" s="1"/>
  <c r="K209" i="243" s="1"/>
  <c r="K215" i="243" s="1"/>
  <c r="K221" i="243" s="1"/>
  <c r="K227" i="243" s="1"/>
  <c r="K233" i="243" s="1"/>
  <c r="K239" i="243" s="1"/>
  <c r="K245" i="243" s="1"/>
  <c r="K251" i="243" s="1"/>
  <c r="K257" i="243" s="1"/>
  <c r="K263" i="243" s="1"/>
  <c r="K269" i="243" s="1"/>
  <c r="K275" i="243" s="1"/>
  <c r="K281" i="243" s="1"/>
  <c r="K287" i="243" s="1"/>
  <c r="K293" i="243" s="1"/>
  <c r="K299" i="243" s="1"/>
  <c r="K305" i="243" s="1"/>
  <c r="K311" i="243" s="1"/>
  <c r="K317" i="243" s="1"/>
  <c r="K323" i="243" s="1"/>
  <c r="K329" i="243" s="1"/>
  <c r="K335" i="243" s="1"/>
  <c r="K341" i="243" s="1"/>
  <c r="K347" i="243" s="1"/>
  <c r="K353" i="243" s="1"/>
  <c r="K359" i="243" s="1"/>
  <c r="K365" i="243" s="1"/>
  <c r="K371" i="243" s="1"/>
  <c r="K377" i="243" s="1"/>
  <c r="K383" i="243" s="1"/>
  <c r="K389" i="243" s="1"/>
  <c r="K395" i="243" s="1"/>
  <c r="K401" i="243" s="1"/>
  <c r="K407" i="243" s="1"/>
  <c r="K413" i="243" s="1"/>
  <c r="K419" i="243" s="1"/>
  <c r="K425" i="243" s="1"/>
  <c r="K431" i="243" s="1"/>
  <c r="K437" i="243" s="1"/>
  <c r="K443" i="243" s="1"/>
  <c r="K449" i="243" s="1"/>
  <c r="K455" i="243" s="1"/>
  <c r="K461" i="243" s="1"/>
  <c r="K467" i="243" s="1"/>
  <c r="K473" i="243" s="1"/>
  <c r="K479" i="243" s="1"/>
  <c r="K485" i="243" s="1"/>
  <c r="K491" i="243" s="1"/>
  <c r="K497" i="243" s="1"/>
  <c r="K503" i="243" s="1"/>
  <c r="K509" i="243" s="1"/>
  <c r="K515" i="243" s="1"/>
  <c r="K521" i="243" s="1"/>
  <c r="K527" i="243" s="1"/>
  <c r="K533" i="243" s="1"/>
  <c r="K539" i="243" s="1"/>
  <c r="K545" i="243" s="1"/>
  <c r="K551" i="243" s="1"/>
  <c r="K557" i="243" s="1"/>
  <c r="K563" i="243" s="1"/>
  <c r="K569" i="243" s="1"/>
  <c r="K575" i="243" s="1"/>
  <c r="K581" i="243" s="1"/>
  <c r="K587" i="243" s="1"/>
  <c r="K593" i="243" s="1"/>
  <c r="K599" i="243" s="1"/>
  <c r="R9" i="243"/>
  <c r="R8" i="243"/>
  <c r="R7" i="243"/>
  <c r="R6" i="243"/>
  <c r="O6" i="243"/>
  <c r="R603" i="242"/>
  <c r="R602" i="242"/>
  <c r="R601" i="242"/>
  <c r="R600" i="242"/>
  <c r="O600" i="242"/>
  <c r="R597" i="242"/>
  <c r="R596" i="242"/>
  <c r="R595" i="242"/>
  <c r="R594" i="242"/>
  <c r="O594" i="242"/>
  <c r="R591" i="242"/>
  <c r="R590" i="242"/>
  <c r="R589" i="242"/>
  <c r="R588" i="242"/>
  <c r="O588" i="242"/>
  <c r="R585" i="242"/>
  <c r="R584" i="242"/>
  <c r="R583" i="242"/>
  <c r="R582" i="242"/>
  <c r="O582" i="242"/>
  <c r="R579" i="242"/>
  <c r="R578" i="242"/>
  <c r="R577" i="242"/>
  <c r="R576" i="242"/>
  <c r="O576" i="242"/>
  <c r="R573" i="242"/>
  <c r="R572" i="242"/>
  <c r="R571" i="242"/>
  <c r="R570" i="242"/>
  <c r="O570" i="242"/>
  <c r="R567" i="242"/>
  <c r="R566" i="242"/>
  <c r="R565" i="242"/>
  <c r="R564" i="242"/>
  <c r="O564" i="242"/>
  <c r="R561" i="242"/>
  <c r="R560" i="242"/>
  <c r="R559" i="242"/>
  <c r="R558" i="242"/>
  <c r="O558" i="242"/>
  <c r="R555" i="242"/>
  <c r="R554" i="242"/>
  <c r="R553" i="242"/>
  <c r="R552" i="242"/>
  <c r="O552" i="242"/>
  <c r="R549" i="242"/>
  <c r="R548" i="242"/>
  <c r="R547" i="242"/>
  <c r="R546" i="242"/>
  <c r="O546" i="242"/>
  <c r="R543" i="242"/>
  <c r="R542" i="242"/>
  <c r="R541" i="242"/>
  <c r="R540" i="242"/>
  <c r="O540" i="242"/>
  <c r="R537" i="242"/>
  <c r="R536" i="242"/>
  <c r="R535" i="242"/>
  <c r="R534" i="242"/>
  <c r="O534" i="242"/>
  <c r="R531" i="242"/>
  <c r="R530" i="242"/>
  <c r="R529" i="242"/>
  <c r="R528" i="242"/>
  <c r="O528" i="242"/>
  <c r="R525" i="242"/>
  <c r="R524" i="242"/>
  <c r="R523" i="242"/>
  <c r="R522" i="242"/>
  <c r="O522" i="242"/>
  <c r="R519" i="242"/>
  <c r="R518" i="242"/>
  <c r="R517" i="242"/>
  <c r="R516" i="242"/>
  <c r="O516" i="242"/>
  <c r="R513" i="242"/>
  <c r="R512" i="242"/>
  <c r="R511" i="242"/>
  <c r="R510" i="242"/>
  <c r="O510" i="242"/>
  <c r="R507" i="242"/>
  <c r="R506" i="242"/>
  <c r="R505" i="242"/>
  <c r="R504" i="242"/>
  <c r="O504" i="242"/>
  <c r="R501" i="242"/>
  <c r="R500" i="242"/>
  <c r="R499" i="242"/>
  <c r="R498" i="242"/>
  <c r="O498" i="242"/>
  <c r="R495" i="242"/>
  <c r="R494" i="242"/>
  <c r="R493" i="242"/>
  <c r="R492" i="242"/>
  <c r="O492" i="242"/>
  <c r="R489" i="242"/>
  <c r="R488" i="242"/>
  <c r="R487" i="242"/>
  <c r="R486" i="242"/>
  <c r="O486" i="242"/>
  <c r="R483" i="242"/>
  <c r="R482" i="242"/>
  <c r="R481" i="242"/>
  <c r="R480" i="242"/>
  <c r="O480" i="242"/>
  <c r="R477" i="242"/>
  <c r="R476" i="242"/>
  <c r="R475" i="242"/>
  <c r="R474" i="242"/>
  <c r="O474" i="242"/>
  <c r="R471" i="242"/>
  <c r="R470" i="242"/>
  <c r="R469" i="242"/>
  <c r="R468" i="242"/>
  <c r="O468" i="242"/>
  <c r="R465" i="242"/>
  <c r="R464" i="242"/>
  <c r="R463" i="242"/>
  <c r="R462" i="242"/>
  <c r="O462" i="242"/>
  <c r="R459" i="242"/>
  <c r="R458" i="242"/>
  <c r="R457" i="242"/>
  <c r="R456" i="242"/>
  <c r="O456" i="242"/>
  <c r="R453" i="242"/>
  <c r="R452" i="242"/>
  <c r="R451" i="242"/>
  <c r="R450" i="242"/>
  <c r="O450" i="242"/>
  <c r="R447" i="242"/>
  <c r="R446" i="242"/>
  <c r="R445" i="242"/>
  <c r="R444" i="242"/>
  <c r="O444" i="242"/>
  <c r="R441" i="242"/>
  <c r="R440" i="242"/>
  <c r="R439" i="242"/>
  <c r="R438" i="242"/>
  <c r="O438" i="242"/>
  <c r="R435" i="242"/>
  <c r="R434" i="242"/>
  <c r="R433" i="242"/>
  <c r="R432" i="242"/>
  <c r="O432" i="242"/>
  <c r="R429" i="242"/>
  <c r="R428" i="242"/>
  <c r="R427" i="242"/>
  <c r="R426" i="242"/>
  <c r="O426" i="242"/>
  <c r="R423" i="242"/>
  <c r="R422" i="242"/>
  <c r="R421" i="242"/>
  <c r="R420" i="242"/>
  <c r="O420" i="242"/>
  <c r="R417" i="242"/>
  <c r="R416" i="242"/>
  <c r="R415" i="242"/>
  <c r="R414" i="242"/>
  <c r="O414" i="242"/>
  <c r="R411" i="242"/>
  <c r="R410" i="242"/>
  <c r="R409" i="242"/>
  <c r="R408" i="242"/>
  <c r="O408" i="242"/>
  <c r="R405" i="242"/>
  <c r="R404" i="242"/>
  <c r="R403" i="242"/>
  <c r="R402" i="242"/>
  <c r="O402" i="242"/>
  <c r="R399" i="242"/>
  <c r="R398" i="242"/>
  <c r="R397" i="242"/>
  <c r="R396" i="242"/>
  <c r="O396" i="242"/>
  <c r="R393" i="242"/>
  <c r="R392" i="242"/>
  <c r="R391" i="242"/>
  <c r="R390" i="242"/>
  <c r="O390" i="242"/>
  <c r="R387" i="242"/>
  <c r="R386" i="242"/>
  <c r="R385" i="242"/>
  <c r="R384" i="242"/>
  <c r="O384" i="242"/>
  <c r="R381" i="242"/>
  <c r="R380" i="242"/>
  <c r="R379" i="242"/>
  <c r="R378" i="242"/>
  <c r="O378" i="242"/>
  <c r="R375" i="242"/>
  <c r="R374" i="242"/>
  <c r="R373" i="242"/>
  <c r="R372" i="242"/>
  <c r="O372" i="242"/>
  <c r="R369" i="242"/>
  <c r="R368" i="242"/>
  <c r="R367" i="242"/>
  <c r="R366" i="242"/>
  <c r="O366" i="242"/>
  <c r="R363" i="242"/>
  <c r="R362" i="242"/>
  <c r="R361" i="242"/>
  <c r="R360" i="242"/>
  <c r="O360" i="242"/>
  <c r="R357" i="242"/>
  <c r="R356" i="242"/>
  <c r="R355" i="242"/>
  <c r="R354" i="242"/>
  <c r="O354" i="242"/>
  <c r="R351" i="242"/>
  <c r="R350" i="242"/>
  <c r="R349" i="242"/>
  <c r="R348" i="242"/>
  <c r="O348" i="242"/>
  <c r="R345" i="242"/>
  <c r="R344" i="242"/>
  <c r="R343" i="242"/>
  <c r="R342" i="242"/>
  <c r="O342" i="242"/>
  <c r="R339" i="242"/>
  <c r="R338" i="242"/>
  <c r="R337" i="242"/>
  <c r="R336" i="242"/>
  <c r="O336" i="242"/>
  <c r="R333" i="242"/>
  <c r="R332" i="242"/>
  <c r="R331" i="242"/>
  <c r="R330" i="242"/>
  <c r="O330" i="242"/>
  <c r="R327" i="242"/>
  <c r="R326" i="242"/>
  <c r="R325" i="242"/>
  <c r="R324" i="242"/>
  <c r="O324" i="242"/>
  <c r="R321" i="242"/>
  <c r="R320" i="242"/>
  <c r="R319" i="242"/>
  <c r="R318" i="242"/>
  <c r="O318" i="242"/>
  <c r="R315" i="242"/>
  <c r="R314" i="242"/>
  <c r="R313" i="242"/>
  <c r="R312" i="242"/>
  <c r="O312" i="242"/>
  <c r="R309" i="242"/>
  <c r="R308" i="242"/>
  <c r="R307" i="242"/>
  <c r="R306" i="242"/>
  <c r="O306" i="242"/>
  <c r="R303" i="242"/>
  <c r="R302" i="242"/>
  <c r="R301" i="242"/>
  <c r="R300" i="242"/>
  <c r="O300" i="242"/>
  <c r="R297" i="242"/>
  <c r="R296" i="242"/>
  <c r="R295" i="242"/>
  <c r="R294" i="242"/>
  <c r="O294" i="242"/>
  <c r="R291" i="242"/>
  <c r="R290" i="242"/>
  <c r="R289" i="242"/>
  <c r="R288" i="242"/>
  <c r="O288" i="242"/>
  <c r="R285" i="242"/>
  <c r="R284" i="242"/>
  <c r="R283" i="242"/>
  <c r="R282" i="242"/>
  <c r="O282" i="242"/>
  <c r="R279" i="242"/>
  <c r="R278" i="242"/>
  <c r="R277" i="242"/>
  <c r="R276" i="242"/>
  <c r="O276" i="242"/>
  <c r="R273" i="242"/>
  <c r="R272" i="242"/>
  <c r="R271" i="242"/>
  <c r="R270" i="242"/>
  <c r="O270" i="242"/>
  <c r="R267" i="242"/>
  <c r="R266" i="242"/>
  <c r="R265" i="242"/>
  <c r="R264" i="242"/>
  <c r="O264" i="242"/>
  <c r="R261" i="242"/>
  <c r="R260" i="242"/>
  <c r="R259" i="242"/>
  <c r="R258" i="242"/>
  <c r="O258" i="242"/>
  <c r="R255" i="242"/>
  <c r="R254" i="242"/>
  <c r="R253" i="242"/>
  <c r="R252" i="242"/>
  <c r="O252" i="242"/>
  <c r="R249" i="242"/>
  <c r="R248" i="242"/>
  <c r="R247" i="242"/>
  <c r="R246" i="242"/>
  <c r="O246" i="242"/>
  <c r="R243" i="242"/>
  <c r="R242" i="242"/>
  <c r="R241" i="242"/>
  <c r="R240" i="242"/>
  <c r="O240" i="242"/>
  <c r="R237" i="242"/>
  <c r="R236" i="242"/>
  <c r="R235" i="242"/>
  <c r="R234" i="242"/>
  <c r="O234" i="242"/>
  <c r="R231" i="242"/>
  <c r="R230" i="242"/>
  <c r="R229" i="242"/>
  <c r="R228" i="242"/>
  <c r="O228" i="242"/>
  <c r="R225" i="242"/>
  <c r="R224" i="242"/>
  <c r="R223" i="242"/>
  <c r="R222" i="242"/>
  <c r="O222" i="242"/>
  <c r="R219" i="242"/>
  <c r="R218" i="242"/>
  <c r="R217" i="242"/>
  <c r="R216" i="242"/>
  <c r="O216" i="242"/>
  <c r="R213" i="242"/>
  <c r="R212" i="242"/>
  <c r="R211" i="242"/>
  <c r="R210" i="242"/>
  <c r="O210" i="242"/>
  <c r="R207" i="242"/>
  <c r="R206" i="242"/>
  <c r="R205" i="242"/>
  <c r="R204" i="242"/>
  <c r="O204" i="242"/>
  <c r="R201" i="242"/>
  <c r="R200" i="242"/>
  <c r="R199" i="242"/>
  <c r="R198" i="242"/>
  <c r="O198" i="242"/>
  <c r="R195" i="242"/>
  <c r="R194" i="242"/>
  <c r="R193" i="242"/>
  <c r="R192" i="242"/>
  <c r="O192" i="242"/>
  <c r="R189" i="242"/>
  <c r="R188" i="242"/>
  <c r="R187" i="242"/>
  <c r="R186" i="242"/>
  <c r="O186" i="242"/>
  <c r="R183" i="242"/>
  <c r="R182" i="242"/>
  <c r="R181" i="242"/>
  <c r="R180" i="242"/>
  <c r="O180" i="242"/>
  <c r="R177" i="242"/>
  <c r="R176" i="242"/>
  <c r="R175" i="242"/>
  <c r="R174" i="242"/>
  <c r="O174" i="242"/>
  <c r="R171" i="242"/>
  <c r="R170" i="242"/>
  <c r="R169" i="242"/>
  <c r="R168" i="242"/>
  <c r="O168" i="242"/>
  <c r="R165" i="242"/>
  <c r="R164" i="242"/>
  <c r="R163" i="242"/>
  <c r="R162" i="242"/>
  <c r="O162" i="242"/>
  <c r="R159" i="242"/>
  <c r="R158" i="242"/>
  <c r="R157" i="242"/>
  <c r="R156" i="242"/>
  <c r="O156" i="242"/>
  <c r="R153" i="242"/>
  <c r="R152" i="242"/>
  <c r="R151" i="242"/>
  <c r="R150" i="242"/>
  <c r="O150" i="242"/>
  <c r="R147" i="242"/>
  <c r="R146" i="242"/>
  <c r="R145" i="242"/>
  <c r="R144" i="242"/>
  <c r="O144" i="242"/>
  <c r="R141" i="242"/>
  <c r="R140" i="242"/>
  <c r="R139" i="242"/>
  <c r="R138" i="242"/>
  <c r="O138" i="242"/>
  <c r="R135" i="242"/>
  <c r="R134" i="242"/>
  <c r="R133" i="242"/>
  <c r="R132" i="242"/>
  <c r="O132" i="242"/>
  <c r="R129" i="242"/>
  <c r="R128" i="242"/>
  <c r="R127" i="242"/>
  <c r="R126" i="242"/>
  <c r="O126" i="242"/>
  <c r="R123" i="242"/>
  <c r="R122" i="242"/>
  <c r="R121" i="242"/>
  <c r="R120" i="242"/>
  <c r="O120" i="242"/>
  <c r="R117" i="242"/>
  <c r="R116" i="242"/>
  <c r="R115" i="242"/>
  <c r="R114" i="242"/>
  <c r="O114" i="242"/>
  <c r="R111" i="242"/>
  <c r="R110" i="242"/>
  <c r="R109" i="242"/>
  <c r="R108" i="242"/>
  <c r="O108" i="242"/>
  <c r="R105" i="242"/>
  <c r="R104" i="242"/>
  <c r="R103" i="242"/>
  <c r="R102" i="242"/>
  <c r="O102" i="242"/>
  <c r="R99" i="242"/>
  <c r="R98" i="242"/>
  <c r="R97" i="242"/>
  <c r="R96" i="242"/>
  <c r="O96" i="242"/>
  <c r="R93" i="242"/>
  <c r="R92" i="242"/>
  <c r="R91" i="242"/>
  <c r="R90" i="242"/>
  <c r="O90" i="242"/>
  <c r="R87" i="242"/>
  <c r="R86" i="242"/>
  <c r="R85" i="242"/>
  <c r="R84" i="242"/>
  <c r="O84" i="242"/>
  <c r="R81" i="242"/>
  <c r="R80" i="242"/>
  <c r="R79" i="242"/>
  <c r="R78" i="242"/>
  <c r="O78" i="242"/>
  <c r="R75" i="242"/>
  <c r="R74" i="242"/>
  <c r="R73" i="242"/>
  <c r="R72" i="242"/>
  <c r="O72" i="242"/>
  <c r="R69" i="242"/>
  <c r="R68" i="242"/>
  <c r="R67" i="242"/>
  <c r="R66" i="242"/>
  <c r="O66" i="242"/>
  <c r="R63" i="242"/>
  <c r="R62" i="242"/>
  <c r="R61" i="242"/>
  <c r="R60" i="242"/>
  <c r="O60" i="242"/>
  <c r="R57" i="242"/>
  <c r="R56" i="242"/>
  <c r="R55" i="242"/>
  <c r="R54" i="242"/>
  <c r="O54" i="242"/>
  <c r="R51" i="242"/>
  <c r="R50" i="242"/>
  <c r="R49" i="242"/>
  <c r="R48" i="242"/>
  <c r="O48" i="242"/>
  <c r="R45" i="242"/>
  <c r="R44" i="242"/>
  <c r="R43" i="242"/>
  <c r="R42" i="242"/>
  <c r="O42" i="242"/>
  <c r="R39" i="242"/>
  <c r="R38" i="242"/>
  <c r="R37" i="242"/>
  <c r="R36" i="242"/>
  <c r="O36" i="242"/>
  <c r="R33" i="242"/>
  <c r="R32" i="242"/>
  <c r="R31" i="242"/>
  <c r="R30" i="242"/>
  <c r="O30" i="242"/>
  <c r="R27" i="242"/>
  <c r="R26" i="242"/>
  <c r="R25" i="242"/>
  <c r="R24" i="242"/>
  <c r="O24" i="242"/>
  <c r="R21" i="242"/>
  <c r="R20" i="242"/>
  <c r="R19" i="242"/>
  <c r="R18" i="242"/>
  <c r="O18" i="242"/>
  <c r="R15" i="242"/>
  <c r="R14" i="242"/>
  <c r="R13" i="242"/>
  <c r="R12" i="242"/>
  <c r="O12" i="242"/>
  <c r="K11" i="242"/>
  <c r="K17" i="242" s="1"/>
  <c r="K23" i="242" s="1"/>
  <c r="K29" i="242" s="1"/>
  <c r="K35" i="242" s="1"/>
  <c r="K41" i="242" s="1"/>
  <c r="K47" i="242" s="1"/>
  <c r="K53" i="242" s="1"/>
  <c r="K59" i="242" s="1"/>
  <c r="K65" i="242" s="1"/>
  <c r="K71" i="242" s="1"/>
  <c r="K77" i="242" s="1"/>
  <c r="K83" i="242" s="1"/>
  <c r="K89" i="242" s="1"/>
  <c r="K95" i="242" s="1"/>
  <c r="K101" i="242" s="1"/>
  <c r="K107" i="242" s="1"/>
  <c r="K113" i="242" s="1"/>
  <c r="K119" i="242" s="1"/>
  <c r="K125" i="242" s="1"/>
  <c r="K131" i="242" s="1"/>
  <c r="K137" i="242" s="1"/>
  <c r="K143" i="242" s="1"/>
  <c r="K149" i="242" s="1"/>
  <c r="K155" i="242" s="1"/>
  <c r="K161" i="242" s="1"/>
  <c r="K167" i="242" s="1"/>
  <c r="K173" i="242" s="1"/>
  <c r="K179" i="242" s="1"/>
  <c r="K185" i="242" s="1"/>
  <c r="K191" i="242" s="1"/>
  <c r="K197" i="242" s="1"/>
  <c r="K203" i="242" s="1"/>
  <c r="K209" i="242" s="1"/>
  <c r="K215" i="242" s="1"/>
  <c r="K221" i="242" s="1"/>
  <c r="K227" i="242" s="1"/>
  <c r="K233" i="242" s="1"/>
  <c r="K239" i="242" s="1"/>
  <c r="K245" i="242" s="1"/>
  <c r="K251" i="242" s="1"/>
  <c r="K257" i="242" s="1"/>
  <c r="K263" i="242" s="1"/>
  <c r="K269" i="242" s="1"/>
  <c r="K275" i="242" s="1"/>
  <c r="K281" i="242" s="1"/>
  <c r="K287" i="242" s="1"/>
  <c r="K293" i="242" s="1"/>
  <c r="K299" i="242" s="1"/>
  <c r="K305" i="242" s="1"/>
  <c r="K311" i="242" s="1"/>
  <c r="K317" i="242" s="1"/>
  <c r="K323" i="242" s="1"/>
  <c r="K329" i="242" s="1"/>
  <c r="K335" i="242" s="1"/>
  <c r="K341" i="242" s="1"/>
  <c r="K347" i="242" s="1"/>
  <c r="K353" i="242" s="1"/>
  <c r="K359" i="242" s="1"/>
  <c r="K365" i="242" s="1"/>
  <c r="K371" i="242" s="1"/>
  <c r="K377" i="242" s="1"/>
  <c r="K383" i="242" s="1"/>
  <c r="K389" i="242" s="1"/>
  <c r="K395" i="242" s="1"/>
  <c r="K401" i="242" s="1"/>
  <c r="K407" i="242" s="1"/>
  <c r="K413" i="242" s="1"/>
  <c r="K419" i="242" s="1"/>
  <c r="K425" i="242" s="1"/>
  <c r="K431" i="242" s="1"/>
  <c r="K437" i="242" s="1"/>
  <c r="K443" i="242" s="1"/>
  <c r="K449" i="242" s="1"/>
  <c r="K455" i="242" s="1"/>
  <c r="K461" i="242" s="1"/>
  <c r="K467" i="242" s="1"/>
  <c r="K473" i="242" s="1"/>
  <c r="K479" i="242" s="1"/>
  <c r="K485" i="242" s="1"/>
  <c r="K491" i="242" s="1"/>
  <c r="K497" i="242" s="1"/>
  <c r="K503" i="242" s="1"/>
  <c r="K509" i="242" s="1"/>
  <c r="K515" i="242" s="1"/>
  <c r="K521" i="242" s="1"/>
  <c r="K527" i="242" s="1"/>
  <c r="K533" i="242" s="1"/>
  <c r="K539" i="242" s="1"/>
  <c r="K545" i="242" s="1"/>
  <c r="K551" i="242" s="1"/>
  <c r="K557" i="242" s="1"/>
  <c r="K563" i="242" s="1"/>
  <c r="K569" i="242" s="1"/>
  <c r="K575" i="242" s="1"/>
  <c r="K581" i="242" s="1"/>
  <c r="K587" i="242" s="1"/>
  <c r="K593" i="242" s="1"/>
  <c r="K599" i="242" s="1"/>
  <c r="R9" i="242"/>
  <c r="R8" i="242"/>
  <c r="R7" i="242"/>
  <c r="R6" i="242"/>
  <c r="O6" i="242"/>
  <c r="R603" i="241"/>
  <c r="R602" i="241"/>
  <c r="R601" i="241"/>
  <c r="R600" i="241"/>
  <c r="O600" i="241"/>
  <c r="R597" i="241"/>
  <c r="R596" i="241"/>
  <c r="R595" i="241"/>
  <c r="R594" i="241"/>
  <c r="O594" i="241"/>
  <c r="R591" i="241"/>
  <c r="R590" i="241"/>
  <c r="R589" i="241"/>
  <c r="R588" i="241"/>
  <c r="O588" i="241"/>
  <c r="R585" i="241"/>
  <c r="R584" i="241"/>
  <c r="R583" i="241"/>
  <c r="R582" i="241"/>
  <c r="O582" i="241"/>
  <c r="R579" i="241"/>
  <c r="R578" i="241"/>
  <c r="R577" i="241"/>
  <c r="R576" i="241"/>
  <c r="O576" i="241"/>
  <c r="R573" i="241"/>
  <c r="R572" i="241"/>
  <c r="R571" i="241"/>
  <c r="R570" i="241"/>
  <c r="O570" i="241"/>
  <c r="R567" i="241"/>
  <c r="R566" i="241"/>
  <c r="R565" i="241"/>
  <c r="R564" i="241"/>
  <c r="O564" i="241"/>
  <c r="R561" i="241"/>
  <c r="R560" i="241"/>
  <c r="R559" i="241"/>
  <c r="R558" i="241"/>
  <c r="O558" i="241"/>
  <c r="R555" i="241"/>
  <c r="R554" i="241"/>
  <c r="R553" i="241"/>
  <c r="R552" i="241"/>
  <c r="O552" i="241"/>
  <c r="R549" i="241"/>
  <c r="R548" i="241"/>
  <c r="R547" i="241"/>
  <c r="R546" i="241"/>
  <c r="O546" i="241"/>
  <c r="R543" i="241"/>
  <c r="R542" i="241"/>
  <c r="R541" i="241"/>
  <c r="R540" i="241"/>
  <c r="O540" i="241"/>
  <c r="R537" i="241"/>
  <c r="R536" i="241"/>
  <c r="R535" i="241"/>
  <c r="R534" i="241"/>
  <c r="O534" i="241"/>
  <c r="R531" i="241"/>
  <c r="R530" i="241"/>
  <c r="R529" i="241"/>
  <c r="R528" i="241"/>
  <c r="O528" i="241"/>
  <c r="R525" i="241"/>
  <c r="R524" i="241"/>
  <c r="R523" i="241"/>
  <c r="R522" i="241"/>
  <c r="O522" i="241"/>
  <c r="R519" i="241"/>
  <c r="R518" i="241"/>
  <c r="R517" i="241"/>
  <c r="R516" i="241"/>
  <c r="O516" i="241"/>
  <c r="R513" i="241"/>
  <c r="R512" i="241"/>
  <c r="R511" i="241"/>
  <c r="R510" i="241"/>
  <c r="O510" i="241"/>
  <c r="R507" i="241"/>
  <c r="R506" i="241"/>
  <c r="R505" i="241"/>
  <c r="R504" i="241"/>
  <c r="O504" i="241"/>
  <c r="R501" i="241"/>
  <c r="R500" i="241"/>
  <c r="R499" i="241"/>
  <c r="R498" i="241"/>
  <c r="O498" i="241"/>
  <c r="R495" i="241"/>
  <c r="R494" i="241"/>
  <c r="R493" i="241"/>
  <c r="R492" i="241"/>
  <c r="O492" i="241"/>
  <c r="R489" i="241"/>
  <c r="R488" i="241"/>
  <c r="R487" i="241"/>
  <c r="R486" i="241"/>
  <c r="O486" i="241"/>
  <c r="R483" i="241"/>
  <c r="R482" i="241"/>
  <c r="R481" i="241"/>
  <c r="R480" i="241"/>
  <c r="O480" i="241"/>
  <c r="R477" i="241"/>
  <c r="R476" i="241"/>
  <c r="R475" i="241"/>
  <c r="R474" i="241"/>
  <c r="O474" i="241"/>
  <c r="R471" i="241"/>
  <c r="R470" i="241"/>
  <c r="R469" i="241"/>
  <c r="R468" i="241"/>
  <c r="O468" i="241"/>
  <c r="R465" i="241"/>
  <c r="R464" i="241"/>
  <c r="R463" i="241"/>
  <c r="R462" i="241"/>
  <c r="O462" i="241"/>
  <c r="R459" i="241"/>
  <c r="R458" i="241"/>
  <c r="R457" i="241"/>
  <c r="R456" i="241"/>
  <c r="O456" i="241"/>
  <c r="R453" i="241"/>
  <c r="R452" i="241"/>
  <c r="R451" i="241"/>
  <c r="R450" i="241"/>
  <c r="O450" i="241"/>
  <c r="R447" i="241"/>
  <c r="R446" i="241"/>
  <c r="R445" i="241"/>
  <c r="R444" i="241"/>
  <c r="O444" i="241"/>
  <c r="R441" i="241"/>
  <c r="R440" i="241"/>
  <c r="R439" i="241"/>
  <c r="R438" i="241"/>
  <c r="O438" i="241"/>
  <c r="R435" i="241"/>
  <c r="R434" i="241"/>
  <c r="R433" i="241"/>
  <c r="R432" i="241"/>
  <c r="O432" i="241"/>
  <c r="R429" i="241"/>
  <c r="R428" i="241"/>
  <c r="R427" i="241"/>
  <c r="R426" i="241"/>
  <c r="O426" i="241"/>
  <c r="R423" i="241"/>
  <c r="R422" i="241"/>
  <c r="R421" i="241"/>
  <c r="R420" i="241"/>
  <c r="O420" i="241"/>
  <c r="R417" i="241"/>
  <c r="R416" i="241"/>
  <c r="R415" i="241"/>
  <c r="R414" i="241"/>
  <c r="O414" i="241"/>
  <c r="R411" i="241"/>
  <c r="R410" i="241"/>
  <c r="R409" i="241"/>
  <c r="R408" i="241"/>
  <c r="O408" i="241"/>
  <c r="R405" i="241"/>
  <c r="R404" i="241"/>
  <c r="R403" i="241"/>
  <c r="R402" i="241"/>
  <c r="O402" i="241"/>
  <c r="R399" i="241"/>
  <c r="R398" i="241"/>
  <c r="R397" i="241"/>
  <c r="R396" i="241"/>
  <c r="O396" i="241"/>
  <c r="R393" i="241"/>
  <c r="R392" i="241"/>
  <c r="R391" i="241"/>
  <c r="R390" i="241"/>
  <c r="O390" i="241"/>
  <c r="R387" i="241"/>
  <c r="R386" i="241"/>
  <c r="R385" i="241"/>
  <c r="R384" i="241"/>
  <c r="O384" i="241"/>
  <c r="R381" i="241"/>
  <c r="R380" i="241"/>
  <c r="R379" i="241"/>
  <c r="R378" i="241"/>
  <c r="O378" i="241"/>
  <c r="R375" i="241"/>
  <c r="R374" i="241"/>
  <c r="R373" i="241"/>
  <c r="R372" i="241"/>
  <c r="O372" i="241"/>
  <c r="R369" i="241"/>
  <c r="R368" i="241"/>
  <c r="R367" i="241"/>
  <c r="R366" i="241"/>
  <c r="O366" i="241"/>
  <c r="R363" i="241"/>
  <c r="R362" i="241"/>
  <c r="R361" i="241"/>
  <c r="R360" i="241"/>
  <c r="O360" i="241"/>
  <c r="R357" i="241"/>
  <c r="R356" i="241"/>
  <c r="R355" i="241"/>
  <c r="R354" i="241"/>
  <c r="O354" i="241"/>
  <c r="R351" i="241"/>
  <c r="R350" i="241"/>
  <c r="R349" i="241"/>
  <c r="R348" i="241"/>
  <c r="O348" i="241"/>
  <c r="R345" i="241"/>
  <c r="R344" i="241"/>
  <c r="R343" i="241"/>
  <c r="R342" i="241"/>
  <c r="O342" i="241"/>
  <c r="R339" i="241"/>
  <c r="R338" i="241"/>
  <c r="R337" i="241"/>
  <c r="R336" i="241"/>
  <c r="O336" i="241"/>
  <c r="R333" i="241"/>
  <c r="R332" i="241"/>
  <c r="R331" i="241"/>
  <c r="R330" i="241"/>
  <c r="O330" i="241"/>
  <c r="R327" i="241"/>
  <c r="R326" i="241"/>
  <c r="R325" i="241"/>
  <c r="R324" i="241"/>
  <c r="O324" i="241"/>
  <c r="R321" i="241"/>
  <c r="R320" i="241"/>
  <c r="R319" i="241"/>
  <c r="R318" i="241"/>
  <c r="O318" i="241"/>
  <c r="R315" i="241"/>
  <c r="R314" i="241"/>
  <c r="R313" i="241"/>
  <c r="R312" i="241"/>
  <c r="O312" i="241"/>
  <c r="R309" i="241"/>
  <c r="R308" i="241"/>
  <c r="R307" i="241"/>
  <c r="R306" i="241"/>
  <c r="O306" i="241"/>
  <c r="R303" i="241"/>
  <c r="R302" i="241"/>
  <c r="R301" i="241"/>
  <c r="R300" i="241"/>
  <c r="O300" i="241"/>
  <c r="R297" i="241"/>
  <c r="R296" i="241"/>
  <c r="R295" i="241"/>
  <c r="R294" i="241"/>
  <c r="O294" i="241"/>
  <c r="R291" i="241"/>
  <c r="R290" i="241"/>
  <c r="R289" i="241"/>
  <c r="R288" i="241"/>
  <c r="O288" i="241"/>
  <c r="R285" i="241"/>
  <c r="R284" i="241"/>
  <c r="R283" i="241"/>
  <c r="R282" i="241"/>
  <c r="O282" i="241"/>
  <c r="R279" i="241"/>
  <c r="R278" i="241"/>
  <c r="R277" i="241"/>
  <c r="R276" i="241"/>
  <c r="O276" i="241"/>
  <c r="R273" i="241"/>
  <c r="R272" i="241"/>
  <c r="R271" i="241"/>
  <c r="R270" i="241"/>
  <c r="O270" i="241"/>
  <c r="R267" i="241"/>
  <c r="R266" i="241"/>
  <c r="R265" i="241"/>
  <c r="R264" i="241"/>
  <c r="O264" i="241"/>
  <c r="R261" i="241"/>
  <c r="R260" i="241"/>
  <c r="R259" i="241"/>
  <c r="R258" i="241"/>
  <c r="O258" i="241"/>
  <c r="R255" i="241"/>
  <c r="R254" i="241"/>
  <c r="R253" i="241"/>
  <c r="R252" i="241"/>
  <c r="O252" i="241"/>
  <c r="R249" i="241"/>
  <c r="R248" i="241"/>
  <c r="R247" i="241"/>
  <c r="R246" i="241"/>
  <c r="O246" i="241"/>
  <c r="R243" i="241"/>
  <c r="R242" i="241"/>
  <c r="R241" i="241"/>
  <c r="R240" i="241"/>
  <c r="O240" i="241"/>
  <c r="R237" i="241"/>
  <c r="R236" i="241"/>
  <c r="R235" i="241"/>
  <c r="R234" i="241"/>
  <c r="O234" i="241"/>
  <c r="R231" i="241"/>
  <c r="R230" i="241"/>
  <c r="R229" i="241"/>
  <c r="R228" i="241"/>
  <c r="O228" i="241"/>
  <c r="R225" i="241"/>
  <c r="R224" i="241"/>
  <c r="R223" i="241"/>
  <c r="R222" i="241"/>
  <c r="O222" i="241"/>
  <c r="R219" i="241"/>
  <c r="R218" i="241"/>
  <c r="R217" i="241"/>
  <c r="R216" i="241"/>
  <c r="O216" i="241"/>
  <c r="R213" i="241"/>
  <c r="R212" i="241"/>
  <c r="R211" i="241"/>
  <c r="R210" i="241"/>
  <c r="O210" i="241"/>
  <c r="R207" i="241"/>
  <c r="R206" i="241"/>
  <c r="R205" i="241"/>
  <c r="R204" i="241"/>
  <c r="O204" i="241"/>
  <c r="R201" i="241"/>
  <c r="R200" i="241"/>
  <c r="R199" i="241"/>
  <c r="R198" i="241"/>
  <c r="O198" i="241"/>
  <c r="R195" i="241"/>
  <c r="R194" i="241"/>
  <c r="R193" i="241"/>
  <c r="R192" i="241"/>
  <c r="O192" i="241"/>
  <c r="R189" i="241"/>
  <c r="R188" i="241"/>
  <c r="R187" i="241"/>
  <c r="R186" i="241"/>
  <c r="O186" i="241"/>
  <c r="R183" i="241"/>
  <c r="R182" i="241"/>
  <c r="R181" i="241"/>
  <c r="R180" i="241"/>
  <c r="O180" i="241"/>
  <c r="R177" i="241"/>
  <c r="R176" i="241"/>
  <c r="R175" i="241"/>
  <c r="R174" i="241"/>
  <c r="O174" i="241"/>
  <c r="R171" i="241"/>
  <c r="R170" i="241"/>
  <c r="R169" i="241"/>
  <c r="R168" i="241"/>
  <c r="O168" i="241"/>
  <c r="R165" i="241"/>
  <c r="R164" i="241"/>
  <c r="R163" i="241"/>
  <c r="R162" i="241"/>
  <c r="O162" i="241"/>
  <c r="R159" i="241"/>
  <c r="R158" i="241"/>
  <c r="R157" i="241"/>
  <c r="R156" i="241"/>
  <c r="O156" i="241"/>
  <c r="R153" i="241"/>
  <c r="R152" i="241"/>
  <c r="R151" i="241"/>
  <c r="R150" i="241"/>
  <c r="O150" i="241"/>
  <c r="R147" i="241"/>
  <c r="R146" i="241"/>
  <c r="R145" i="241"/>
  <c r="R144" i="241"/>
  <c r="O144" i="241"/>
  <c r="R141" i="241"/>
  <c r="R140" i="241"/>
  <c r="R139" i="241"/>
  <c r="R138" i="241"/>
  <c r="O138" i="241"/>
  <c r="R135" i="241"/>
  <c r="R134" i="241"/>
  <c r="R133" i="241"/>
  <c r="R132" i="241"/>
  <c r="O132" i="241"/>
  <c r="R129" i="241"/>
  <c r="R128" i="241"/>
  <c r="R127" i="241"/>
  <c r="R126" i="241"/>
  <c r="O126" i="241"/>
  <c r="R123" i="241"/>
  <c r="R122" i="241"/>
  <c r="R121" i="241"/>
  <c r="R120" i="241"/>
  <c r="O120" i="241"/>
  <c r="R117" i="241"/>
  <c r="R116" i="241"/>
  <c r="R115" i="241"/>
  <c r="R114" i="241"/>
  <c r="O114" i="241"/>
  <c r="R111" i="241"/>
  <c r="R110" i="241"/>
  <c r="R109" i="241"/>
  <c r="R108" i="241"/>
  <c r="O108" i="241"/>
  <c r="R105" i="241"/>
  <c r="R104" i="241"/>
  <c r="R103" i="241"/>
  <c r="R102" i="241"/>
  <c r="O102" i="241"/>
  <c r="R99" i="241"/>
  <c r="R98" i="241"/>
  <c r="R97" i="241"/>
  <c r="R96" i="241"/>
  <c r="O96" i="241"/>
  <c r="R93" i="241"/>
  <c r="R92" i="241"/>
  <c r="R91" i="241"/>
  <c r="R90" i="241"/>
  <c r="O90" i="241"/>
  <c r="R87" i="241"/>
  <c r="R86" i="241"/>
  <c r="R85" i="241"/>
  <c r="R84" i="241"/>
  <c r="O84" i="241"/>
  <c r="R81" i="241"/>
  <c r="R80" i="241"/>
  <c r="R79" i="241"/>
  <c r="R78" i="241"/>
  <c r="O78" i="241"/>
  <c r="R75" i="241"/>
  <c r="R74" i="241"/>
  <c r="R73" i="241"/>
  <c r="R72" i="241"/>
  <c r="O72" i="241"/>
  <c r="R69" i="241"/>
  <c r="R68" i="241"/>
  <c r="R67" i="241"/>
  <c r="R66" i="241"/>
  <c r="O66" i="241"/>
  <c r="R63" i="241"/>
  <c r="R62" i="241"/>
  <c r="R61" i="241"/>
  <c r="R60" i="241"/>
  <c r="O60" i="241"/>
  <c r="R57" i="241"/>
  <c r="R56" i="241"/>
  <c r="R55" i="241"/>
  <c r="R54" i="241"/>
  <c r="O54" i="241"/>
  <c r="R51" i="241"/>
  <c r="R50" i="241"/>
  <c r="R49" i="241"/>
  <c r="R48" i="241"/>
  <c r="O48" i="241"/>
  <c r="R45" i="241"/>
  <c r="R44" i="241"/>
  <c r="R43" i="241"/>
  <c r="R42" i="241"/>
  <c r="O42" i="241"/>
  <c r="R39" i="241"/>
  <c r="R38" i="241"/>
  <c r="R37" i="241"/>
  <c r="R36" i="241"/>
  <c r="O36" i="241"/>
  <c r="R33" i="241"/>
  <c r="R32" i="241"/>
  <c r="R31" i="241"/>
  <c r="R30" i="241"/>
  <c r="O30" i="241"/>
  <c r="R27" i="241"/>
  <c r="R26" i="241"/>
  <c r="R25" i="241"/>
  <c r="R24" i="241"/>
  <c r="O24" i="241"/>
  <c r="R21" i="241"/>
  <c r="R20" i="241"/>
  <c r="R19" i="241"/>
  <c r="R18" i="241"/>
  <c r="O18" i="241"/>
  <c r="R15" i="241"/>
  <c r="R14" i="241"/>
  <c r="R13" i="241"/>
  <c r="R12" i="241"/>
  <c r="O12" i="241"/>
  <c r="K11" i="241"/>
  <c r="K17" i="241" s="1"/>
  <c r="K23" i="241" s="1"/>
  <c r="K29" i="241" s="1"/>
  <c r="K35" i="241" s="1"/>
  <c r="K41" i="241" s="1"/>
  <c r="K47" i="241" s="1"/>
  <c r="K53" i="241" s="1"/>
  <c r="K59" i="241" s="1"/>
  <c r="K65" i="241" s="1"/>
  <c r="K71" i="241" s="1"/>
  <c r="K77" i="241" s="1"/>
  <c r="K83" i="241" s="1"/>
  <c r="K89" i="241" s="1"/>
  <c r="K95" i="241" s="1"/>
  <c r="K101" i="241" s="1"/>
  <c r="K107" i="241" s="1"/>
  <c r="K113" i="241" s="1"/>
  <c r="K119" i="241" s="1"/>
  <c r="K125" i="241" s="1"/>
  <c r="K131" i="241" s="1"/>
  <c r="K137" i="241" s="1"/>
  <c r="K143" i="241" s="1"/>
  <c r="K149" i="241" s="1"/>
  <c r="K155" i="241" s="1"/>
  <c r="K161" i="241" s="1"/>
  <c r="K167" i="241" s="1"/>
  <c r="K173" i="241" s="1"/>
  <c r="K179" i="241" s="1"/>
  <c r="K185" i="241" s="1"/>
  <c r="K191" i="241" s="1"/>
  <c r="K197" i="241" s="1"/>
  <c r="K203" i="241" s="1"/>
  <c r="K209" i="241" s="1"/>
  <c r="K215" i="241" s="1"/>
  <c r="K221" i="241" s="1"/>
  <c r="K227" i="241" s="1"/>
  <c r="K233" i="241" s="1"/>
  <c r="K239" i="241" s="1"/>
  <c r="K245" i="241" s="1"/>
  <c r="K251" i="241" s="1"/>
  <c r="K257" i="241" s="1"/>
  <c r="K263" i="241" s="1"/>
  <c r="K269" i="241" s="1"/>
  <c r="K275" i="241" s="1"/>
  <c r="K281" i="241" s="1"/>
  <c r="K287" i="241" s="1"/>
  <c r="K293" i="241" s="1"/>
  <c r="K299" i="241" s="1"/>
  <c r="K305" i="241" s="1"/>
  <c r="K311" i="241" s="1"/>
  <c r="K317" i="241" s="1"/>
  <c r="K323" i="241" s="1"/>
  <c r="K329" i="241" s="1"/>
  <c r="K335" i="241" s="1"/>
  <c r="K341" i="241" s="1"/>
  <c r="K347" i="241" s="1"/>
  <c r="K353" i="241" s="1"/>
  <c r="K359" i="241" s="1"/>
  <c r="K365" i="241" s="1"/>
  <c r="K371" i="241" s="1"/>
  <c r="K377" i="241" s="1"/>
  <c r="K383" i="241" s="1"/>
  <c r="K389" i="241" s="1"/>
  <c r="K395" i="241" s="1"/>
  <c r="K401" i="241" s="1"/>
  <c r="K407" i="241" s="1"/>
  <c r="K413" i="241" s="1"/>
  <c r="K419" i="241" s="1"/>
  <c r="K425" i="241" s="1"/>
  <c r="K431" i="241" s="1"/>
  <c r="K437" i="241" s="1"/>
  <c r="K443" i="241" s="1"/>
  <c r="K449" i="241" s="1"/>
  <c r="K455" i="241" s="1"/>
  <c r="K461" i="241" s="1"/>
  <c r="K467" i="241" s="1"/>
  <c r="K473" i="241" s="1"/>
  <c r="K479" i="241" s="1"/>
  <c r="K485" i="241" s="1"/>
  <c r="K491" i="241" s="1"/>
  <c r="K497" i="241" s="1"/>
  <c r="K503" i="241" s="1"/>
  <c r="K509" i="241" s="1"/>
  <c r="K515" i="241" s="1"/>
  <c r="K521" i="241" s="1"/>
  <c r="K527" i="241" s="1"/>
  <c r="K533" i="241" s="1"/>
  <c r="K539" i="241" s="1"/>
  <c r="K545" i="241" s="1"/>
  <c r="K551" i="241" s="1"/>
  <c r="K557" i="241" s="1"/>
  <c r="K563" i="241" s="1"/>
  <c r="K569" i="241" s="1"/>
  <c r="K575" i="241" s="1"/>
  <c r="K581" i="241" s="1"/>
  <c r="K587" i="241" s="1"/>
  <c r="K593" i="241" s="1"/>
  <c r="K599" i="241" s="1"/>
  <c r="R9" i="241"/>
  <c r="R8" i="241"/>
  <c r="R7" i="241"/>
  <c r="R6" i="241"/>
  <c r="O6" i="241"/>
  <c r="G836" i="181" l="1"/>
  <c r="T603" i="229"/>
  <c r="T602" i="229"/>
  <c r="T601" i="229"/>
  <c r="T600" i="229"/>
  <c r="Q600" i="229"/>
  <c r="T597" i="229"/>
  <c r="T596" i="229"/>
  <c r="T595" i="229"/>
  <c r="T594" i="229"/>
  <c r="Q594" i="229"/>
  <c r="T591" i="229"/>
  <c r="T590" i="229"/>
  <c r="T589" i="229"/>
  <c r="T588" i="229"/>
  <c r="Q588" i="229"/>
  <c r="T585" i="229"/>
  <c r="T584" i="229"/>
  <c r="T583" i="229"/>
  <c r="T582" i="229"/>
  <c r="Q582" i="229"/>
  <c r="T579" i="229"/>
  <c r="T578" i="229"/>
  <c r="T577" i="229"/>
  <c r="T576" i="229"/>
  <c r="Q576" i="229"/>
  <c r="T573" i="229"/>
  <c r="T572" i="229"/>
  <c r="T571" i="229"/>
  <c r="T570" i="229"/>
  <c r="Q570" i="229"/>
  <c r="T567" i="229"/>
  <c r="T566" i="229"/>
  <c r="T565" i="229"/>
  <c r="T564" i="229"/>
  <c r="Q564" i="229"/>
  <c r="T561" i="229"/>
  <c r="T560" i="229"/>
  <c r="T559" i="229"/>
  <c r="T558" i="229"/>
  <c r="Q558" i="229"/>
  <c r="T555" i="229"/>
  <c r="T554" i="229"/>
  <c r="T553" i="229"/>
  <c r="T552" i="229"/>
  <c r="Q552" i="229"/>
  <c r="T549" i="229"/>
  <c r="T548" i="229"/>
  <c r="T547" i="229"/>
  <c r="T546" i="229"/>
  <c r="Q546" i="229"/>
  <c r="T543" i="229"/>
  <c r="T542" i="229"/>
  <c r="T541" i="229"/>
  <c r="T540" i="229"/>
  <c r="Q540" i="229"/>
  <c r="T537" i="229"/>
  <c r="T536" i="229"/>
  <c r="T535" i="229"/>
  <c r="T534" i="229"/>
  <c r="Q534" i="229"/>
  <c r="T531" i="229"/>
  <c r="T530" i="229"/>
  <c r="T529" i="229"/>
  <c r="T528" i="229"/>
  <c r="Q528" i="229"/>
  <c r="T525" i="229"/>
  <c r="T524" i="229"/>
  <c r="T523" i="229"/>
  <c r="T522" i="229"/>
  <c r="Q522" i="229"/>
  <c r="T519" i="229"/>
  <c r="T518" i="229"/>
  <c r="T517" i="229"/>
  <c r="T516" i="229"/>
  <c r="Q516" i="229"/>
  <c r="T513" i="229"/>
  <c r="T512" i="229"/>
  <c r="T511" i="229"/>
  <c r="T510" i="229"/>
  <c r="Q510" i="229"/>
  <c r="T507" i="229"/>
  <c r="T506" i="229"/>
  <c r="T505" i="229"/>
  <c r="T504" i="229"/>
  <c r="Q504" i="229"/>
  <c r="T501" i="229"/>
  <c r="T500" i="229"/>
  <c r="T499" i="229"/>
  <c r="T498" i="229"/>
  <c r="Q498" i="229"/>
  <c r="T495" i="229"/>
  <c r="T494" i="229"/>
  <c r="T493" i="229"/>
  <c r="T492" i="229"/>
  <c r="Q492" i="229"/>
  <c r="T489" i="229"/>
  <c r="T488" i="229"/>
  <c r="T487" i="229"/>
  <c r="T486" i="229"/>
  <c r="Q486" i="229"/>
  <c r="T483" i="229"/>
  <c r="T482" i="229"/>
  <c r="T481" i="229"/>
  <c r="T480" i="229"/>
  <c r="Q480" i="229"/>
  <c r="T477" i="229"/>
  <c r="T476" i="229"/>
  <c r="T475" i="229"/>
  <c r="T474" i="229"/>
  <c r="Q474" i="229"/>
  <c r="T471" i="229"/>
  <c r="T470" i="229"/>
  <c r="T469" i="229"/>
  <c r="T468" i="229"/>
  <c r="Q468" i="229"/>
  <c r="T465" i="229"/>
  <c r="T464" i="229"/>
  <c r="T463" i="229"/>
  <c r="T462" i="229"/>
  <c r="Q462" i="229"/>
  <c r="T459" i="229"/>
  <c r="T458" i="229"/>
  <c r="T457" i="229"/>
  <c r="T456" i="229"/>
  <c r="Q456" i="229"/>
  <c r="T453" i="229"/>
  <c r="T452" i="229"/>
  <c r="T451" i="229"/>
  <c r="T450" i="229"/>
  <c r="Q450" i="229"/>
  <c r="T447" i="229"/>
  <c r="T446" i="229"/>
  <c r="T445" i="229"/>
  <c r="T444" i="229"/>
  <c r="Q444" i="229"/>
  <c r="T441" i="229"/>
  <c r="T440" i="229"/>
  <c r="T439" i="229"/>
  <c r="T438" i="229"/>
  <c r="Q438" i="229"/>
  <c r="T435" i="229"/>
  <c r="T434" i="229"/>
  <c r="T433" i="229"/>
  <c r="T432" i="229"/>
  <c r="Q432" i="229"/>
  <c r="T429" i="229"/>
  <c r="T428" i="229"/>
  <c r="T427" i="229"/>
  <c r="T426" i="229"/>
  <c r="Q426" i="229"/>
  <c r="T423" i="229"/>
  <c r="T422" i="229"/>
  <c r="T421" i="229"/>
  <c r="T420" i="229"/>
  <c r="Q420" i="229"/>
  <c r="T417" i="229"/>
  <c r="T416" i="229"/>
  <c r="T415" i="229"/>
  <c r="T414" i="229"/>
  <c r="Q414" i="229"/>
  <c r="T411" i="229"/>
  <c r="T410" i="229"/>
  <c r="T409" i="229"/>
  <c r="T408" i="229"/>
  <c r="Q408" i="229"/>
  <c r="T405" i="229"/>
  <c r="T404" i="229"/>
  <c r="T403" i="229"/>
  <c r="T402" i="229"/>
  <c r="Q402" i="229"/>
  <c r="T399" i="229"/>
  <c r="T398" i="229"/>
  <c r="T397" i="229"/>
  <c r="T396" i="229"/>
  <c r="Q396" i="229"/>
  <c r="T393" i="229"/>
  <c r="T392" i="229"/>
  <c r="T391" i="229"/>
  <c r="T390" i="229"/>
  <c r="Q390" i="229"/>
  <c r="T387" i="229"/>
  <c r="T386" i="229"/>
  <c r="T385" i="229"/>
  <c r="T384" i="229"/>
  <c r="Q384" i="229"/>
  <c r="T381" i="229"/>
  <c r="T380" i="229"/>
  <c r="T379" i="229"/>
  <c r="T378" i="229"/>
  <c r="Q378" i="229"/>
  <c r="T375" i="229"/>
  <c r="T374" i="229"/>
  <c r="T373" i="229"/>
  <c r="T372" i="229"/>
  <c r="Q372" i="229"/>
  <c r="T369" i="229"/>
  <c r="T368" i="229"/>
  <c r="T367" i="229"/>
  <c r="T366" i="229"/>
  <c r="Q366" i="229"/>
  <c r="T363" i="229"/>
  <c r="T362" i="229"/>
  <c r="T361" i="229"/>
  <c r="T360" i="229"/>
  <c r="Q360" i="229"/>
  <c r="T357" i="229"/>
  <c r="T356" i="229"/>
  <c r="T355" i="229"/>
  <c r="T354" i="229"/>
  <c r="Q354" i="229"/>
  <c r="T351" i="229"/>
  <c r="T350" i="229"/>
  <c r="T349" i="229"/>
  <c r="T348" i="229"/>
  <c r="Q348" i="229"/>
  <c r="T345" i="229"/>
  <c r="T344" i="229"/>
  <c r="T343" i="229"/>
  <c r="T342" i="229"/>
  <c r="Q342" i="229"/>
  <c r="T339" i="229"/>
  <c r="T338" i="229"/>
  <c r="T337" i="229"/>
  <c r="T336" i="229"/>
  <c r="Q336" i="229"/>
  <c r="T333" i="229"/>
  <c r="T332" i="229"/>
  <c r="T331" i="229"/>
  <c r="T330" i="229"/>
  <c r="Q330" i="229"/>
  <c r="T327" i="229"/>
  <c r="T326" i="229"/>
  <c r="T325" i="229"/>
  <c r="T324" i="229"/>
  <c r="Q324" i="229"/>
  <c r="T321" i="229"/>
  <c r="T320" i="229"/>
  <c r="T319" i="229"/>
  <c r="T318" i="229"/>
  <c r="Q318" i="229"/>
  <c r="T315" i="229"/>
  <c r="T314" i="229"/>
  <c r="T313" i="229"/>
  <c r="T312" i="229"/>
  <c r="Q312" i="229"/>
  <c r="T309" i="229"/>
  <c r="T308" i="229"/>
  <c r="T307" i="229"/>
  <c r="T306" i="229"/>
  <c r="Q306" i="229"/>
  <c r="T303" i="229"/>
  <c r="T302" i="229"/>
  <c r="T301" i="229"/>
  <c r="T300" i="229"/>
  <c r="Q300" i="229"/>
  <c r="T297" i="229"/>
  <c r="T296" i="229"/>
  <c r="T295" i="229"/>
  <c r="T294" i="229"/>
  <c r="Q294" i="229"/>
  <c r="T291" i="229"/>
  <c r="T290" i="229"/>
  <c r="T289" i="229"/>
  <c r="T288" i="229"/>
  <c r="Q288" i="229"/>
  <c r="T285" i="229"/>
  <c r="T284" i="229"/>
  <c r="T283" i="229"/>
  <c r="T282" i="229"/>
  <c r="Q282" i="229"/>
  <c r="T279" i="229"/>
  <c r="T278" i="229"/>
  <c r="T277" i="229"/>
  <c r="T276" i="229"/>
  <c r="Q276" i="229"/>
  <c r="T273" i="229"/>
  <c r="T272" i="229"/>
  <c r="T271" i="229"/>
  <c r="T270" i="229"/>
  <c r="Q270" i="229"/>
  <c r="T267" i="229"/>
  <c r="T266" i="229"/>
  <c r="T265" i="229"/>
  <c r="T264" i="229"/>
  <c r="Q264" i="229"/>
  <c r="T261" i="229"/>
  <c r="T260" i="229"/>
  <c r="T259" i="229"/>
  <c r="T258" i="229"/>
  <c r="Q258" i="229"/>
  <c r="T255" i="229"/>
  <c r="T254" i="229"/>
  <c r="T253" i="229"/>
  <c r="T252" i="229"/>
  <c r="Q252" i="229"/>
  <c r="T249" i="229"/>
  <c r="T248" i="229"/>
  <c r="T247" i="229"/>
  <c r="T246" i="229"/>
  <c r="Q246" i="229"/>
  <c r="T243" i="229"/>
  <c r="T242" i="229"/>
  <c r="T241" i="229"/>
  <c r="T240" i="229"/>
  <c r="Q240" i="229"/>
  <c r="T237" i="229"/>
  <c r="T236" i="229"/>
  <c r="T235" i="229"/>
  <c r="T234" i="229"/>
  <c r="Q234" i="229"/>
  <c r="T231" i="229"/>
  <c r="T230" i="229"/>
  <c r="T229" i="229"/>
  <c r="T228" i="229"/>
  <c r="Q228" i="229"/>
  <c r="T225" i="229"/>
  <c r="T224" i="229"/>
  <c r="T223" i="229"/>
  <c r="T222" i="229"/>
  <c r="Q222" i="229"/>
  <c r="T219" i="229"/>
  <c r="T218" i="229"/>
  <c r="T217" i="229"/>
  <c r="T216" i="229"/>
  <c r="Q216" i="229"/>
  <c r="T213" i="229"/>
  <c r="T212" i="229"/>
  <c r="T211" i="229"/>
  <c r="T210" i="229"/>
  <c r="Q210" i="229"/>
  <c r="T207" i="229"/>
  <c r="T206" i="229"/>
  <c r="T205" i="229"/>
  <c r="T204" i="229"/>
  <c r="Q204" i="229"/>
  <c r="T201" i="229"/>
  <c r="T200" i="229"/>
  <c r="T199" i="229"/>
  <c r="T198" i="229"/>
  <c r="Q198" i="229"/>
  <c r="T195" i="229"/>
  <c r="T194" i="229"/>
  <c r="T193" i="229"/>
  <c r="T192" i="229"/>
  <c r="Q192" i="229"/>
  <c r="T189" i="229"/>
  <c r="T188" i="229"/>
  <c r="T187" i="229"/>
  <c r="T186" i="229"/>
  <c r="Q186" i="229"/>
  <c r="T183" i="229"/>
  <c r="T182" i="229"/>
  <c r="T181" i="229"/>
  <c r="T180" i="229"/>
  <c r="Q180" i="229"/>
  <c r="T177" i="229"/>
  <c r="T176" i="229"/>
  <c r="T175" i="229"/>
  <c r="T174" i="229"/>
  <c r="Q174" i="229"/>
  <c r="T171" i="229"/>
  <c r="T170" i="229"/>
  <c r="T169" i="229"/>
  <c r="T168" i="229"/>
  <c r="Q168" i="229"/>
  <c r="T165" i="229"/>
  <c r="T164" i="229"/>
  <c r="T163" i="229"/>
  <c r="T162" i="229"/>
  <c r="Q162" i="229"/>
  <c r="T159" i="229"/>
  <c r="T158" i="229"/>
  <c r="T157" i="229"/>
  <c r="T156" i="229"/>
  <c r="Q156" i="229"/>
  <c r="T153" i="229"/>
  <c r="T152" i="229"/>
  <c r="T151" i="229"/>
  <c r="T150" i="229"/>
  <c r="Q150" i="229"/>
  <c r="T147" i="229"/>
  <c r="T146" i="229"/>
  <c r="T145" i="229"/>
  <c r="T144" i="229"/>
  <c r="Q144" i="229"/>
  <c r="T141" i="229"/>
  <c r="T140" i="229"/>
  <c r="T139" i="229"/>
  <c r="T138" i="229"/>
  <c r="Q138" i="229"/>
  <c r="T135" i="229"/>
  <c r="T134" i="229"/>
  <c r="T133" i="229"/>
  <c r="T132" i="229"/>
  <c r="Q132" i="229"/>
  <c r="T129" i="229"/>
  <c r="T128" i="229"/>
  <c r="T127" i="229"/>
  <c r="T126" i="229"/>
  <c r="Q126" i="229"/>
  <c r="T123" i="229"/>
  <c r="T122" i="229"/>
  <c r="T121" i="229"/>
  <c r="T120" i="229"/>
  <c r="Q120" i="229"/>
  <c r="T117" i="229"/>
  <c r="T116" i="229"/>
  <c r="T115" i="229"/>
  <c r="T114" i="229"/>
  <c r="Q114" i="229"/>
  <c r="T111" i="229"/>
  <c r="T110" i="229"/>
  <c r="T109" i="229"/>
  <c r="T108" i="229"/>
  <c r="Q108" i="229"/>
  <c r="T105" i="229"/>
  <c r="T104" i="229"/>
  <c r="T103" i="229"/>
  <c r="T102" i="229"/>
  <c r="Q102" i="229"/>
  <c r="T99" i="229"/>
  <c r="T98" i="229"/>
  <c r="T97" i="229"/>
  <c r="T96" i="229"/>
  <c r="Q96" i="229"/>
  <c r="T93" i="229"/>
  <c r="T92" i="229"/>
  <c r="T91" i="229"/>
  <c r="T90" i="229"/>
  <c r="Q90" i="229"/>
  <c r="T87" i="229"/>
  <c r="T86" i="229"/>
  <c r="T85" i="229"/>
  <c r="T84" i="229"/>
  <c r="Q84" i="229"/>
  <c r="T81" i="229"/>
  <c r="T80" i="229"/>
  <c r="T79" i="229"/>
  <c r="T78" i="229"/>
  <c r="Q78" i="229"/>
  <c r="T75" i="229"/>
  <c r="T74" i="229"/>
  <c r="T73" i="229"/>
  <c r="T72" i="229"/>
  <c r="Q72" i="229"/>
  <c r="T69" i="229"/>
  <c r="T68" i="229"/>
  <c r="T67" i="229"/>
  <c r="T66" i="229"/>
  <c r="Q66" i="229"/>
  <c r="T63" i="229"/>
  <c r="T62" i="229"/>
  <c r="T61" i="229"/>
  <c r="T60" i="229"/>
  <c r="Q60" i="229"/>
  <c r="T57" i="229"/>
  <c r="T56" i="229"/>
  <c r="T55" i="229"/>
  <c r="T54" i="229"/>
  <c r="Q54" i="229"/>
  <c r="T51" i="229"/>
  <c r="T50" i="229"/>
  <c r="T49" i="229"/>
  <c r="T48" i="229"/>
  <c r="Q48" i="229"/>
  <c r="T45" i="229"/>
  <c r="T44" i="229"/>
  <c r="T43" i="229"/>
  <c r="T42" i="229"/>
  <c r="Q42" i="229"/>
  <c r="T39" i="229"/>
  <c r="T38" i="229"/>
  <c r="T37" i="229"/>
  <c r="T36" i="229"/>
  <c r="Q36" i="229"/>
  <c r="T33" i="229"/>
  <c r="T32" i="229"/>
  <c r="T31" i="229"/>
  <c r="T30" i="229"/>
  <c r="Q30" i="229"/>
  <c r="T27" i="229"/>
  <c r="T26" i="229"/>
  <c r="T25" i="229"/>
  <c r="T24" i="229"/>
  <c r="Q24" i="229"/>
  <c r="T21" i="229"/>
  <c r="T20" i="229"/>
  <c r="T19" i="229"/>
  <c r="T18" i="229"/>
  <c r="Q18" i="229"/>
  <c r="M11" i="229"/>
  <c r="L11" i="229" s="1"/>
  <c r="T15" i="229"/>
  <c r="T14" i="229"/>
  <c r="T13" i="229"/>
  <c r="T12" i="229"/>
  <c r="Q12" i="229"/>
  <c r="T8" i="229"/>
  <c r="T7" i="229"/>
  <c r="T6" i="229"/>
  <c r="Q6" i="229"/>
  <c r="F2" i="181"/>
  <c r="G2" i="181" s="1"/>
  <c r="R603" i="138"/>
  <c r="R602" i="138"/>
  <c r="R601" i="138"/>
  <c r="R600" i="138"/>
  <c r="O600" i="138"/>
  <c r="R597" i="138"/>
  <c r="R596" i="138"/>
  <c r="R595" i="138"/>
  <c r="R594" i="138"/>
  <c r="O594" i="138"/>
  <c r="R591" i="138"/>
  <c r="R590" i="138"/>
  <c r="R589" i="138"/>
  <c r="R588" i="138"/>
  <c r="O588" i="138"/>
  <c r="R585" i="138"/>
  <c r="R584" i="138"/>
  <c r="R583" i="138"/>
  <c r="R582" i="138"/>
  <c r="O582" i="138"/>
  <c r="R579" i="138"/>
  <c r="R578" i="138"/>
  <c r="R577" i="138"/>
  <c r="R576" i="138"/>
  <c r="O576" i="138"/>
  <c r="R573" i="138"/>
  <c r="R572" i="138"/>
  <c r="R571" i="138"/>
  <c r="R570" i="138"/>
  <c r="O570" i="138"/>
  <c r="R567" i="138"/>
  <c r="R566" i="138"/>
  <c r="R565" i="138"/>
  <c r="R564" i="138"/>
  <c r="O564" i="138"/>
  <c r="R561" i="138"/>
  <c r="R560" i="138"/>
  <c r="R559" i="138"/>
  <c r="R558" i="138"/>
  <c r="O558" i="138"/>
  <c r="R555" i="138"/>
  <c r="R554" i="138"/>
  <c r="R553" i="138"/>
  <c r="R552" i="138"/>
  <c r="O552" i="138"/>
  <c r="R549" i="138"/>
  <c r="R548" i="138"/>
  <c r="R547" i="138"/>
  <c r="R546" i="138"/>
  <c r="O546" i="138"/>
  <c r="R543" i="138"/>
  <c r="R542" i="138"/>
  <c r="R541" i="138"/>
  <c r="R540" i="138"/>
  <c r="O540" i="138"/>
  <c r="R537" i="138"/>
  <c r="R536" i="138"/>
  <c r="R535" i="138"/>
  <c r="R534" i="138"/>
  <c r="O534" i="138"/>
  <c r="R531" i="138"/>
  <c r="R530" i="138"/>
  <c r="R529" i="138"/>
  <c r="R528" i="138"/>
  <c r="O528" i="138"/>
  <c r="R525" i="138"/>
  <c r="R524" i="138"/>
  <c r="R523" i="138"/>
  <c r="R522" i="138"/>
  <c r="O522" i="138"/>
  <c r="R519" i="138"/>
  <c r="R518" i="138"/>
  <c r="R517" i="138"/>
  <c r="R516" i="138"/>
  <c r="O516" i="138"/>
  <c r="R513" i="138"/>
  <c r="R512" i="138"/>
  <c r="R511" i="138"/>
  <c r="R510" i="138"/>
  <c r="O510" i="138"/>
  <c r="R507" i="138"/>
  <c r="R506" i="138"/>
  <c r="R505" i="138"/>
  <c r="R504" i="138"/>
  <c r="O504" i="138"/>
  <c r="R501" i="138"/>
  <c r="R500" i="138"/>
  <c r="R499" i="138"/>
  <c r="R498" i="138"/>
  <c r="O498" i="138"/>
  <c r="R495" i="138"/>
  <c r="R494" i="138"/>
  <c r="R493" i="138"/>
  <c r="R492" i="138"/>
  <c r="O492" i="138"/>
  <c r="R489" i="138"/>
  <c r="R488" i="138"/>
  <c r="R487" i="138"/>
  <c r="R486" i="138"/>
  <c r="O486" i="138"/>
  <c r="R483" i="138"/>
  <c r="R482" i="138"/>
  <c r="R481" i="138"/>
  <c r="R480" i="138"/>
  <c r="O480" i="138"/>
  <c r="R477" i="138"/>
  <c r="R476" i="138"/>
  <c r="R475" i="138"/>
  <c r="R474" i="138"/>
  <c r="O474" i="138"/>
  <c r="R471" i="138"/>
  <c r="R470" i="138"/>
  <c r="R469" i="138"/>
  <c r="R468" i="138"/>
  <c r="O468" i="138"/>
  <c r="R465" i="138"/>
  <c r="R464" i="138"/>
  <c r="R463" i="138"/>
  <c r="R462" i="138"/>
  <c r="O462" i="138"/>
  <c r="R459" i="138"/>
  <c r="R458" i="138"/>
  <c r="R457" i="138"/>
  <c r="R456" i="138"/>
  <c r="O456" i="138"/>
  <c r="R453" i="138"/>
  <c r="R452" i="138"/>
  <c r="R451" i="138"/>
  <c r="R450" i="138"/>
  <c r="O450" i="138"/>
  <c r="R447" i="138"/>
  <c r="R446" i="138"/>
  <c r="R445" i="138"/>
  <c r="R444" i="138"/>
  <c r="O444" i="138"/>
  <c r="R441" i="138"/>
  <c r="R440" i="138"/>
  <c r="R439" i="138"/>
  <c r="R438" i="138"/>
  <c r="O438" i="138"/>
  <c r="R435" i="138"/>
  <c r="R434" i="138"/>
  <c r="R433" i="138"/>
  <c r="R432" i="138"/>
  <c r="O432" i="138"/>
  <c r="R429" i="138"/>
  <c r="R428" i="138"/>
  <c r="R427" i="138"/>
  <c r="R426" i="138"/>
  <c r="O426" i="138"/>
  <c r="R423" i="138"/>
  <c r="R422" i="138"/>
  <c r="R421" i="138"/>
  <c r="R420" i="138"/>
  <c r="O420" i="138"/>
  <c r="R417" i="138"/>
  <c r="R416" i="138"/>
  <c r="R415" i="138"/>
  <c r="R414" i="138"/>
  <c r="O414" i="138"/>
  <c r="R411" i="138"/>
  <c r="R410" i="138"/>
  <c r="R409" i="138"/>
  <c r="R408" i="138"/>
  <c r="O408" i="138"/>
  <c r="R405" i="138"/>
  <c r="R404" i="138"/>
  <c r="R403" i="138"/>
  <c r="R402" i="138"/>
  <c r="O402" i="138"/>
  <c r="R399" i="138"/>
  <c r="R398" i="138"/>
  <c r="R397" i="138"/>
  <c r="R396" i="138"/>
  <c r="O396" i="138"/>
  <c r="R393" i="138"/>
  <c r="R392" i="138"/>
  <c r="R391" i="138"/>
  <c r="R390" i="138"/>
  <c r="O390" i="138"/>
  <c r="R387" i="138"/>
  <c r="R386" i="138"/>
  <c r="R385" i="138"/>
  <c r="R384" i="138"/>
  <c r="O384" i="138"/>
  <c r="R381" i="138"/>
  <c r="R380" i="138"/>
  <c r="R379" i="138"/>
  <c r="R378" i="138"/>
  <c r="O378" i="138"/>
  <c r="R375" i="138"/>
  <c r="R374" i="138"/>
  <c r="R373" i="138"/>
  <c r="R372" i="138"/>
  <c r="O372" i="138"/>
  <c r="R369" i="138"/>
  <c r="R368" i="138"/>
  <c r="R367" i="138"/>
  <c r="R366" i="138"/>
  <c r="O366" i="138"/>
  <c r="R363" i="138"/>
  <c r="R362" i="138"/>
  <c r="R361" i="138"/>
  <c r="R360" i="138"/>
  <c r="O360" i="138"/>
  <c r="R357" i="138"/>
  <c r="R356" i="138"/>
  <c r="R355" i="138"/>
  <c r="R354" i="138"/>
  <c r="O354" i="138"/>
  <c r="R351" i="138"/>
  <c r="R350" i="138"/>
  <c r="R349" i="138"/>
  <c r="R348" i="138"/>
  <c r="O348" i="138"/>
  <c r="R345" i="138"/>
  <c r="R344" i="138"/>
  <c r="R343" i="138"/>
  <c r="R342" i="138"/>
  <c r="O342" i="138"/>
  <c r="R339" i="138"/>
  <c r="R338" i="138"/>
  <c r="R337" i="138"/>
  <c r="R336" i="138"/>
  <c r="O336" i="138"/>
  <c r="R333" i="138"/>
  <c r="R332" i="138"/>
  <c r="R331" i="138"/>
  <c r="R330" i="138"/>
  <c r="O330" i="138"/>
  <c r="R327" i="138"/>
  <c r="R326" i="138"/>
  <c r="R325" i="138"/>
  <c r="R324" i="138"/>
  <c r="O324" i="138"/>
  <c r="R321" i="138"/>
  <c r="R320" i="138"/>
  <c r="R319" i="138"/>
  <c r="R318" i="138"/>
  <c r="O318" i="138"/>
  <c r="R315" i="138"/>
  <c r="R314" i="138"/>
  <c r="R313" i="138"/>
  <c r="R312" i="138"/>
  <c r="O312" i="138"/>
  <c r="R309" i="138"/>
  <c r="R308" i="138"/>
  <c r="R307" i="138"/>
  <c r="R306" i="138"/>
  <c r="O306" i="138"/>
  <c r="R303" i="138"/>
  <c r="R302" i="138"/>
  <c r="R301" i="138"/>
  <c r="R300" i="138"/>
  <c r="O300" i="138"/>
  <c r="R297" i="138"/>
  <c r="R296" i="138"/>
  <c r="R295" i="138"/>
  <c r="R294" i="138"/>
  <c r="O294" i="138"/>
  <c r="R291" i="138"/>
  <c r="R290" i="138"/>
  <c r="R289" i="138"/>
  <c r="R288" i="138"/>
  <c r="O288" i="138"/>
  <c r="R285" i="138"/>
  <c r="R284" i="138"/>
  <c r="R283" i="138"/>
  <c r="R282" i="138"/>
  <c r="O282" i="138"/>
  <c r="R279" i="138"/>
  <c r="R278" i="138"/>
  <c r="R277" i="138"/>
  <c r="R276" i="138"/>
  <c r="O276" i="138"/>
  <c r="R273" i="138"/>
  <c r="R272" i="138"/>
  <c r="R271" i="138"/>
  <c r="R270" i="138"/>
  <c r="O270" i="138"/>
  <c r="R267" i="138"/>
  <c r="R266" i="138"/>
  <c r="R265" i="138"/>
  <c r="R264" i="138"/>
  <c r="O264" i="138"/>
  <c r="R261" i="138"/>
  <c r="R260" i="138"/>
  <c r="R259" i="138"/>
  <c r="R258" i="138"/>
  <c r="O258" i="138"/>
  <c r="R255" i="138"/>
  <c r="R254" i="138"/>
  <c r="R253" i="138"/>
  <c r="R252" i="138"/>
  <c r="O252" i="138"/>
  <c r="R249" i="138"/>
  <c r="R248" i="138"/>
  <c r="R247" i="138"/>
  <c r="R246" i="138"/>
  <c r="O246" i="138"/>
  <c r="R243" i="138"/>
  <c r="R242" i="138"/>
  <c r="R241" i="138"/>
  <c r="R240" i="138"/>
  <c r="O240" i="138"/>
  <c r="R237" i="138"/>
  <c r="R236" i="138"/>
  <c r="R235" i="138"/>
  <c r="R234" i="138"/>
  <c r="O234" i="138"/>
  <c r="R231" i="138"/>
  <c r="R230" i="138"/>
  <c r="R229" i="138"/>
  <c r="R228" i="138"/>
  <c r="O228" i="138"/>
  <c r="R225" i="138"/>
  <c r="R224" i="138"/>
  <c r="R223" i="138"/>
  <c r="R222" i="138"/>
  <c r="O222" i="138"/>
  <c r="R219" i="138"/>
  <c r="R218" i="138"/>
  <c r="R217" i="138"/>
  <c r="R216" i="138"/>
  <c r="O216" i="138"/>
  <c r="R213" i="138"/>
  <c r="R212" i="138"/>
  <c r="R211" i="138"/>
  <c r="R210" i="138"/>
  <c r="O210" i="138"/>
  <c r="R207" i="138"/>
  <c r="R206" i="138"/>
  <c r="R205" i="138"/>
  <c r="R204" i="138"/>
  <c r="O204" i="138"/>
  <c r="R201" i="138"/>
  <c r="R200" i="138"/>
  <c r="R199" i="138"/>
  <c r="R198" i="138"/>
  <c r="O198" i="138"/>
  <c r="R195" i="138"/>
  <c r="R194" i="138"/>
  <c r="R193" i="138"/>
  <c r="R192" i="138"/>
  <c r="O192" i="138"/>
  <c r="R189" i="138"/>
  <c r="R188" i="138"/>
  <c r="R187" i="138"/>
  <c r="R186" i="138"/>
  <c r="O186" i="138"/>
  <c r="R183" i="138"/>
  <c r="R182" i="138"/>
  <c r="R181" i="138"/>
  <c r="R180" i="138"/>
  <c r="O180" i="138"/>
  <c r="R177" i="138"/>
  <c r="R176" i="138"/>
  <c r="R175" i="138"/>
  <c r="R174" i="138"/>
  <c r="O174" i="138"/>
  <c r="R171" i="138"/>
  <c r="R170" i="138"/>
  <c r="R169" i="138"/>
  <c r="R168" i="138"/>
  <c r="O168" i="138"/>
  <c r="R165" i="138"/>
  <c r="R164" i="138"/>
  <c r="R163" i="138"/>
  <c r="R162" i="138"/>
  <c r="O162" i="138"/>
  <c r="R159" i="138"/>
  <c r="R158" i="138"/>
  <c r="R157" i="138"/>
  <c r="R156" i="138"/>
  <c r="O156" i="138"/>
  <c r="R153" i="138"/>
  <c r="R152" i="138"/>
  <c r="R151" i="138"/>
  <c r="R150" i="138"/>
  <c r="O150" i="138"/>
  <c r="R147" i="138"/>
  <c r="R146" i="138"/>
  <c r="R145" i="138"/>
  <c r="R144" i="138"/>
  <c r="O144" i="138"/>
  <c r="R141" i="138"/>
  <c r="R140" i="138"/>
  <c r="R139" i="138"/>
  <c r="R138" i="138"/>
  <c r="O138" i="138"/>
  <c r="R135" i="138"/>
  <c r="R134" i="138"/>
  <c r="R133" i="138"/>
  <c r="R132" i="138"/>
  <c r="O132" i="138"/>
  <c r="R129" i="138"/>
  <c r="R128" i="138"/>
  <c r="R127" i="138"/>
  <c r="R126" i="138"/>
  <c r="O126" i="138"/>
  <c r="R123" i="138"/>
  <c r="R122" i="138"/>
  <c r="R121" i="138"/>
  <c r="R120" i="138"/>
  <c r="O120" i="138"/>
  <c r="R117" i="138"/>
  <c r="R116" i="138"/>
  <c r="R115" i="138"/>
  <c r="R114" i="138"/>
  <c r="O114" i="138"/>
  <c r="R111" i="138"/>
  <c r="R110" i="138"/>
  <c r="R109" i="138"/>
  <c r="R108" i="138"/>
  <c r="O108" i="138"/>
  <c r="R105" i="138"/>
  <c r="R104" i="138"/>
  <c r="R103" i="138"/>
  <c r="R102" i="138"/>
  <c r="O102" i="138"/>
  <c r="R99" i="138"/>
  <c r="R98" i="138"/>
  <c r="R97" i="138"/>
  <c r="R96" i="138"/>
  <c r="O96" i="138"/>
  <c r="R93" i="138"/>
  <c r="R92" i="138"/>
  <c r="R91" i="138"/>
  <c r="R90" i="138"/>
  <c r="O90" i="138"/>
  <c r="R87" i="138"/>
  <c r="R86" i="138"/>
  <c r="R85" i="138"/>
  <c r="R84" i="138"/>
  <c r="O84" i="138"/>
  <c r="R81" i="138"/>
  <c r="R80" i="138"/>
  <c r="R79" i="138"/>
  <c r="R78" i="138"/>
  <c r="O78" i="138"/>
  <c r="R75" i="138"/>
  <c r="R74" i="138"/>
  <c r="R73" i="138"/>
  <c r="R72" i="138"/>
  <c r="O72" i="138"/>
  <c r="G837" i="181" l="1"/>
  <c r="M17" i="229"/>
  <c r="L17" i="229" s="1"/>
  <c r="G838" i="181" l="1"/>
  <c r="M23" i="229"/>
  <c r="M29" i="229" s="1"/>
  <c r="G839" i="181" l="1"/>
  <c r="L23" i="229"/>
  <c r="M35" i="229"/>
  <c r="L29" i="229"/>
  <c r="L605" i="229"/>
  <c r="G840" i="181" l="1"/>
  <c r="M41" i="229"/>
  <c r="L35" i="229"/>
  <c r="G841" i="181" l="1"/>
  <c r="L41" i="229"/>
  <c r="M47" i="229"/>
  <c r="G842" i="181" l="1"/>
  <c r="M53" i="229"/>
  <c r="L47" i="229"/>
  <c r="T33" i="85"/>
  <c r="E33" i="85" s="1"/>
  <c r="G843" i="181" l="1"/>
  <c r="M59" i="229"/>
  <c r="L53" i="229"/>
  <c r="G844" i="181" l="1"/>
  <c r="L59" i="229"/>
  <c r="M65" i="229"/>
  <c r="G845" i="181" l="1"/>
  <c r="L65" i="229"/>
  <c r="M71" i="229"/>
  <c r="G846" i="181" l="1"/>
  <c r="M77" i="229"/>
  <c r="L71" i="229"/>
  <c r="G847" i="181" l="1"/>
  <c r="M83" i="229"/>
  <c r="L77" i="229"/>
  <c r="G848" i="181" l="1"/>
  <c r="M89" i="229"/>
  <c r="L83" i="229"/>
  <c r="G849" i="181" l="1"/>
  <c r="M95" i="229"/>
  <c r="L89" i="229"/>
  <c r="G850" i="181" l="1"/>
  <c r="L95" i="229"/>
  <c r="M101" i="229"/>
  <c r="G851" i="181" l="1"/>
  <c r="M107" i="229"/>
  <c r="L101" i="229"/>
  <c r="G852" i="181" l="1"/>
  <c r="M113" i="229"/>
  <c r="L107" i="229"/>
  <c r="B859" i="230"/>
  <c r="B858" i="230"/>
  <c r="B857" i="230"/>
  <c r="B856" i="230"/>
  <c r="B855" i="230"/>
  <c r="B854" i="230"/>
  <c r="B853" i="230"/>
  <c r="B852" i="230"/>
  <c r="B851" i="230"/>
  <c r="B850" i="230"/>
  <c r="B849" i="230"/>
  <c r="B848" i="230"/>
  <c r="B847" i="230"/>
  <c r="B846" i="230"/>
  <c r="B845" i="230"/>
  <c r="B844" i="230"/>
  <c r="B843" i="230"/>
  <c r="B842" i="230"/>
  <c r="B841" i="230"/>
  <c r="B840" i="230"/>
  <c r="B839" i="230"/>
  <c r="B838" i="230"/>
  <c r="B837" i="230"/>
  <c r="B836" i="230"/>
  <c r="B835" i="230"/>
  <c r="B834" i="230"/>
  <c r="B833" i="230"/>
  <c r="B832" i="230"/>
  <c r="B831" i="230"/>
  <c r="B830" i="230"/>
  <c r="B829" i="230"/>
  <c r="B828" i="230"/>
  <c r="B827" i="230"/>
  <c r="B826" i="230"/>
  <c r="B825" i="230"/>
  <c r="B824" i="230"/>
  <c r="B823" i="230"/>
  <c r="B822" i="230"/>
  <c r="B821" i="230"/>
  <c r="B820" i="230"/>
  <c r="B819" i="230"/>
  <c r="B818" i="230"/>
  <c r="B817" i="230"/>
  <c r="B816" i="230"/>
  <c r="B815" i="230"/>
  <c r="B814" i="230"/>
  <c r="B813" i="230"/>
  <c r="B812" i="230"/>
  <c r="B811" i="230"/>
  <c r="B810" i="230"/>
  <c r="B809" i="230"/>
  <c r="B808" i="230"/>
  <c r="B807" i="230"/>
  <c r="B806" i="230"/>
  <c r="B805" i="230"/>
  <c r="B804" i="230"/>
  <c r="B803" i="230"/>
  <c r="B802" i="230"/>
  <c r="B801" i="230"/>
  <c r="B800" i="230"/>
  <c r="B799" i="230"/>
  <c r="B798" i="230"/>
  <c r="B797" i="230"/>
  <c r="B796" i="230"/>
  <c r="B795" i="230"/>
  <c r="B794" i="230"/>
  <c r="B793" i="230"/>
  <c r="B792" i="230"/>
  <c r="B791" i="230"/>
  <c r="B790" i="230"/>
  <c r="B789" i="230"/>
  <c r="B788" i="230"/>
  <c r="B787" i="230"/>
  <c r="B786" i="230"/>
  <c r="B785" i="230"/>
  <c r="B784" i="230"/>
  <c r="B783" i="230"/>
  <c r="B782" i="230"/>
  <c r="B781" i="230"/>
  <c r="B780" i="230"/>
  <c r="B779" i="230"/>
  <c r="B778" i="230"/>
  <c r="B777" i="230"/>
  <c r="B776" i="230"/>
  <c r="B775" i="230"/>
  <c r="B774" i="230"/>
  <c r="B773" i="230"/>
  <c r="B772" i="230"/>
  <c r="B771" i="230"/>
  <c r="B770" i="230"/>
  <c r="B769" i="230"/>
  <c r="B768" i="230"/>
  <c r="B767" i="230"/>
  <c r="B766" i="230"/>
  <c r="B765" i="230"/>
  <c r="B764" i="230"/>
  <c r="B763" i="230"/>
  <c r="B762" i="230"/>
  <c r="B761" i="230"/>
  <c r="B760" i="230"/>
  <c r="B759" i="230"/>
  <c r="B758" i="230"/>
  <c r="B757" i="230"/>
  <c r="B756" i="230"/>
  <c r="B755" i="230"/>
  <c r="B754" i="230"/>
  <c r="B753" i="230"/>
  <c r="B752" i="230"/>
  <c r="B751" i="230"/>
  <c r="B750" i="230"/>
  <c r="B749" i="230"/>
  <c r="B748" i="230"/>
  <c r="B747" i="230"/>
  <c r="B746" i="230"/>
  <c r="B745" i="230"/>
  <c r="B744" i="230"/>
  <c r="B743" i="230"/>
  <c r="B742" i="230"/>
  <c r="B741" i="230"/>
  <c r="B740" i="230"/>
  <c r="B739" i="230"/>
  <c r="B738" i="230"/>
  <c r="B737" i="230"/>
  <c r="B736" i="230"/>
  <c r="B735" i="230"/>
  <c r="B734" i="230"/>
  <c r="B733" i="230"/>
  <c r="B732" i="230"/>
  <c r="B731" i="230"/>
  <c r="B730" i="230"/>
  <c r="B729" i="230"/>
  <c r="B728" i="230"/>
  <c r="B727" i="230"/>
  <c r="B726" i="230"/>
  <c r="B725" i="230"/>
  <c r="B724" i="230"/>
  <c r="B723" i="230"/>
  <c r="B722" i="230"/>
  <c r="B721" i="230"/>
  <c r="B720" i="230"/>
  <c r="B719" i="230"/>
  <c r="B718" i="230"/>
  <c r="B717" i="230"/>
  <c r="B716" i="230"/>
  <c r="B715" i="230"/>
  <c r="B714" i="230"/>
  <c r="B713" i="230"/>
  <c r="B712" i="230"/>
  <c r="B711" i="230"/>
  <c r="B710" i="230"/>
  <c r="B709" i="230"/>
  <c r="B708" i="230"/>
  <c r="B707" i="230"/>
  <c r="B706" i="230"/>
  <c r="B705" i="230"/>
  <c r="B704" i="230"/>
  <c r="B703" i="230"/>
  <c r="B702" i="230"/>
  <c r="B701" i="230"/>
  <c r="B700" i="230"/>
  <c r="B699" i="230"/>
  <c r="B698" i="230"/>
  <c r="B697" i="230"/>
  <c r="B696" i="230"/>
  <c r="B695" i="230"/>
  <c r="B694" i="230"/>
  <c r="B693" i="230"/>
  <c r="B692" i="230"/>
  <c r="B691" i="230"/>
  <c r="B690" i="230"/>
  <c r="B689" i="230"/>
  <c r="B688" i="230"/>
  <c r="B687" i="230"/>
  <c r="B686" i="230"/>
  <c r="B685" i="230"/>
  <c r="B684" i="230"/>
  <c r="B683" i="230"/>
  <c r="B682" i="230"/>
  <c r="B681" i="230"/>
  <c r="B680" i="230"/>
  <c r="B679" i="230"/>
  <c r="B678" i="230"/>
  <c r="B677" i="230"/>
  <c r="B676" i="230"/>
  <c r="B675" i="230"/>
  <c r="B674" i="230"/>
  <c r="B673" i="230"/>
  <c r="B672" i="230"/>
  <c r="B671" i="230"/>
  <c r="B670" i="230"/>
  <c r="B669" i="230"/>
  <c r="B668" i="230"/>
  <c r="B667" i="230"/>
  <c r="B666" i="230"/>
  <c r="B665" i="230"/>
  <c r="B664" i="230"/>
  <c r="B663" i="230"/>
  <c r="B662" i="230"/>
  <c r="B661" i="230"/>
  <c r="B660" i="230"/>
  <c r="B659" i="230"/>
  <c r="B658" i="230"/>
  <c r="B657" i="230"/>
  <c r="B656" i="230"/>
  <c r="B655" i="230"/>
  <c r="B654" i="230"/>
  <c r="B653" i="230"/>
  <c r="B652" i="230"/>
  <c r="B651" i="230"/>
  <c r="B650" i="230"/>
  <c r="B649" i="230"/>
  <c r="B648" i="230"/>
  <c r="B647" i="230"/>
  <c r="B646" i="230"/>
  <c r="B645" i="230"/>
  <c r="B644" i="230"/>
  <c r="B643" i="230"/>
  <c r="B642" i="230"/>
  <c r="B641" i="230"/>
  <c r="B640" i="230"/>
  <c r="B639" i="230"/>
  <c r="B638" i="230"/>
  <c r="B637" i="230"/>
  <c r="B636" i="230"/>
  <c r="B635" i="230"/>
  <c r="B634" i="230"/>
  <c r="B633" i="230"/>
  <c r="B632" i="230"/>
  <c r="B631" i="230"/>
  <c r="B630" i="230"/>
  <c r="B629" i="230"/>
  <c r="B628" i="230"/>
  <c r="B627" i="230"/>
  <c r="B626" i="230"/>
  <c r="B625" i="230"/>
  <c r="B624" i="230"/>
  <c r="B623" i="230"/>
  <c r="B622" i="230"/>
  <c r="B621" i="230"/>
  <c r="B620" i="230"/>
  <c r="B619" i="230"/>
  <c r="B618" i="230"/>
  <c r="B617" i="230"/>
  <c r="B616" i="230"/>
  <c r="B615" i="230"/>
  <c r="B614" i="230"/>
  <c r="B613" i="230"/>
  <c r="B612" i="230"/>
  <c r="B611" i="230"/>
  <c r="B610" i="230"/>
  <c r="B609" i="230"/>
  <c r="B608" i="230"/>
  <c r="B607" i="230"/>
  <c r="B606" i="230"/>
  <c r="B605" i="230"/>
  <c r="B604" i="230"/>
  <c r="B603" i="230"/>
  <c r="B602" i="230"/>
  <c r="B601" i="230"/>
  <c r="B600" i="230"/>
  <c r="B599" i="230"/>
  <c r="B598" i="230"/>
  <c r="B597" i="230"/>
  <c r="B596" i="230"/>
  <c r="B595" i="230"/>
  <c r="B594" i="230"/>
  <c r="B593" i="230"/>
  <c r="B592" i="230"/>
  <c r="B591" i="230"/>
  <c r="B590" i="230"/>
  <c r="B589" i="230"/>
  <c r="B588" i="230"/>
  <c r="B587" i="230"/>
  <c r="B586" i="230"/>
  <c r="B585" i="230"/>
  <c r="B584" i="230"/>
  <c r="B583" i="230"/>
  <c r="B582" i="230"/>
  <c r="B581" i="230"/>
  <c r="B580" i="230"/>
  <c r="B579" i="230"/>
  <c r="B578" i="230"/>
  <c r="B577" i="230"/>
  <c r="B576" i="230"/>
  <c r="B575" i="230"/>
  <c r="B574" i="230"/>
  <c r="B573" i="230"/>
  <c r="B572" i="230"/>
  <c r="B571" i="230"/>
  <c r="B570" i="230"/>
  <c r="B569" i="230"/>
  <c r="B568" i="230"/>
  <c r="B567" i="230"/>
  <c r="B566" i="230"/>
  <c r="B565" i="230"/>
  <c r="B564" i="230"/>
  <c r="B563" i="230"/>
  <c r="B562" i="230"/>
  <c r="B561" i="230"/>
  <c r="B560" i="230"/>
  <c r="B559" i="230"/>
  <c r="B558" i="230"/>
  <c r="B557" i="230"/>
  <c r="B556" i="230"/>
  <c r="B555" i="230"/>
  <c r="B554" i="230"/>
  <c r="B553" i="230"/>
  <c r="B552" i="230"/>
  <c r="B551" i="230"/>
  <c r="B550" i="230"/>
  <c r="B549" i="230"/>
  <c r="B548" i="230"/>
  <c r="B547" i="230"/>
  <c r="B546" i="230"/>
  <c r="B545" i="230"/>
  <c r="B544" i="230"/>
  <c r="B543" i="230"/>
  <c r="B542" i="230"/>
  <c r="B541" i="230"/>
  <c r="B540" i="230"/>
  <c r="B539" i="230"/>
  <c r="B538" i="230"/>
  <c r="B537" i="230"/>
  <c r="B536" i="230"/>
  <c r="B535" i="230"/>
  <c r="B534" i="230"/>
  <c r="B533" i="230"/>
  <c r="B532" i="230"/>
  <c r="B531" i="230"/>
  <c r="B530" i="230"/>
  <c r="B529" i="230"/>
  <c r="B528" i="230"/>
  <c r="B527" i="230"/>
  <c r="B526" i="230"/>
  <c r="B525" i="230"/>
  <c r="B524" i="230"/>
  <c r="B523" i="230"/>
  <c r="B522" i="230"/>
  <c r="B521" i="230"/>
  <c r="B520" i="230"/>
  <c r="B519" i="230"/>
  <c r="B518" i="230"/>
  <c r="B517" i="230"/>
  <c r="B516" i="230"/>
  <c r="B515" i="230"/>
  <c r="B514" i="230"/>
  <c r="B513" i="230"/>
  <c r="B512" i="230"/>
  <c r="B511" i="230"/>
  <c r="B510" i="230"/>
  <c r="B509" i="230"/>
  <c r="B508" i="230"/>
  <c r="B507" i="230"/>
  <c r="B506" i="230"/>
  <c r="B505" i="230"/>
  <c r="B504" i="230"/>
  <c r="B503" i="230"/>
  <c r="B502" i="230"/>
  <c r="B501" i="230"/>
  <c r="B500" i="230"/>
  <c r="B499" i="230"/>
  <c r="B498" i="230"/>
  <c r="B497" i="230"/>
  <c r="B496" i="230"/>
  <c r="B495" i="230"/>
  <c r="B494" i="230"/>
  <c r="B493" i="230"/>
  <c r="B492" i="230"/>
  <c r="B491" i="230"/>
  <c r="B490" i="230"/>
  <c r="B489" i="230"/>
  <c r="B488" i="230"/>
  <c r="B487" i="230"/>
  <c r="B486" i="230"/>
  <c r="B485" i="230"/>
  <c r="B484" i="230"/>
  <c r="B483" i="230"/>
  <c r="B482" i="230"/>
  <c r="B481" i="230"/>
  <c r="B480" i="230"/>
  <c r="B479" i="230"/>
  <c r="B478" i="230"/>
  <c r="B477" i="230"/>
  <c r="B476" i="230"/>
  <c r="B475" i="230"/>
  <c r="B474" i="230"/>
  <c r="B473" i="230"/>
  <c r="B472" i="230"/>
  <c r="B471" i="230"/>
  <c r="B470" i="230"/>
  <c r="B469" i="230"/>
  <c r="B468" i="230"/>
  <c r="B467" i="230"/>
  <c r="B466" i="230"/>
  <c r="B465" i="230"/>
  <c r="B464" i="230"/>
  <c r="B463" i="230"/>
  <c r="B462" i="230"/>
  <c r="B461" i="230"/>
  <c r="B460" i="230"/>
  <c r="B459" i="230"/>
  <c r="B458" i="230"/>
  <c r="B457" i="230"/>
  <c r="B456" i="230"/>
  <c r="B455" i="230"/>
  <c r="B454" i="230"/>
  <c r="B453" i="230"/>
  <c r="B452" i="230"/>
  <c r="B451" i="230"/>
  <c r="B450" i="230"/>
  <c r="B449" i="230"/>
  <c r="B448" i="230"/>
  <c r="B447" i="230"/>
  <c r="B446" i="230"/>
  <c r="B445" i="230"/>
  <c r="B444" i="230"/>
  <c r="B443" i="230"/>
  <c r="B442" i="230"/>
  <c r="B441" i="230"/>
  <c r="B440" i="230"/>
  <c r="B439" i="230"/>
  <c r="B438" i="230"/>
  <c r="B437" i="230"/>
  <c r="B436" i="230"/>
  <c r="B435" i="230"/>
  <c r="B434" i="230"/>
  <c r="B433" i="230"/>
  <c r="B432" i="230"/>
  <c r="B431" i="230"/>
  <c r="B430" i="230"/>
  <c r="B429" i="230"/>
  <c r="B428" i="230"/>
  <c r="B427" i="230"/>
  <c r="B426" i="230"/>
  <c r="B425" i="230"/>
  <c r="B424" i="230"/>
  <c r="B423" i="230"/>
  <c r="B422" i="230"/>
  <c r="B421" i="230"/>
  <c r="B420" i="230"/>
  <c r="B419" i="230"/>
  <c r="B418" i="230"/>
  <c r="B417" i="230"/>
  <c r="B416" i="230"/>
  <c r="B415" i="230"/>
  <c r="B414" i="230"/>
  <c r="B413" i="230"/>
  <c r="B412" i="230"/>
  <c r="B411" i="230"/>
  <c r="B410" i="230"/>
  <c r="B409" i="230"/>
  <c r="B408" i="230"/>
  <c r="B407" i="230"/>
  <c r="B406" i="230"/>
  <c r="B405" i="230"/>
  <c r="B404" i="230"/>
  <c r="B403" i="230"/>
  <c r="B402" i="230"/>
  <c r="B401" i="230"/>
  <c r="B400" i="230"/>
  <c r="B399" i="230"/>
  <c r="B398" i="230"/>
  <c r="B397" i="230"/>
  <c r="B396" i="230"/>
  <c r="B395" i="230"/>
  <c r="B394" i="230"/>
  <c r="B393" i="230"/>
  <c r="B392" i="230"/>
  <c r="B391" i="230"/>
  <c r="B390" i="230"/>
  <c r="B389" i="230"/>
  <c r="B388" i="230"/>
  <c r="B387" i="230"/>
  <c r="B386" i="230"/>
  <c r="B385" i="230"/>
  <c r="B384" i="230"/>
  <c r="B383" i="230"/>
  <c r="B382" i="230"/>
  <c r="B381" i="230"/>
  <c r="B380" i="230"/>
  <c r="B379" i="230"/>
  <c r="B378" i="230"/>
  <c r="B377" i="230"/>
  <c r="B376" i="230"/>
  <c r="B375" i="230"/>
  <c r="B374" i="230"/>
  <c r="B373" i="230"/>
  <c r="B372" i="230"/>
  <c r="B371" i="230"/>
  <c r="B370" i="230"/>
  <c r="B369" i="230"/>
  <c r="B368" i="230"/>
  <c r="B367" i="230"/>
  <c r="B366" i="230"/>
  <c r="B365" i="230"/>
  <c r="B364" i="230"/>
  <c r="B363" i="230"/>
  <c r="B362" i="230"/>
  <c r="B361" i="230"/>
  <c r="B360" i="230"/>
  <c r="B359" i="230"/>
  <c r="B358" i="230"/>
  <c r="B357" i="230"/>
  <c r="B356" i="230"/>
  <c r="B355" i="230"/>
  <c r="B354" i="230"/>
  <c r="B353" i="230"/>
  <c r="B352" i="230"/>
  <c r="B351" i="230"/>
  <c r="B350" i="230"/>
  <c r="B349" i="230"/>
  <c r="B348" i="230"/>
  <c r="B347" i="230"/>
  <c r="B346" i="230"/>
  <c r="B345" i="230"/>
  <c r="B344" i="230"/>
  <c r="B343" i="230"/>
  <c r="B342" i="230"/>
  <c r="B341" i="230"/>
  <c r="B340" i="230"/>
  <c r="B339" i="230"/>
  <c r="B338" i="230"/>
  <c r="B337" i="230"/>
  <c r="B336" i="230"/>
  <c r="B335" i="230"/>
  <c r="B334" i="230"/>
  <c r="B333" i="230"/>
  <c r="B332" i="230"/>
  <c r="B331" i="230"/>
  <c r="B330" i="230"/>
  <c r="B329" i="230"/>
  <c r="B328" i="230"/>
  <c r="B327" i="230"/>
  <c r="B326" i="230"/>
  <c r="B325" i="230"/>
  <c r="B324" i="230"/>
  <c r="B323" i="230"/>
  <c r="B322" i="230"/>
  <c r="B321" i="230"/>
  <c r="B320" i="230"/>
  <c r="B319" i="230"/>
  <c r="B318" i="230"/>
  <c r="B317" i="230"/>
  <c r="B316" i="230"/>
  <c r="B315" i="230"/>
  <c r="B314" i="230"/>
  <c r="B313" i="230"/>
  <c r="B312" i="230"/>
  <c r="B311" i="230"/>
  <c r="B310" i="230"/>
  <c r="B309" i="230"/>
  <c r="B308" i="230"/>
  <c r="B307" i="230"/>
  <c r="B306" i="230"/>
  <c r="B305" i="230"/>
  <c r="B304" i="230"/>
  <c r="B303" i="230"/>
  <c r="B302" i="230"/>
  <c r="B301" i="230"/>
  <c r="B300" i="230"/>
  <c r="B299" i="230"/>
  <c r="B298" i="230"/>
  <c r="B297" i="230"/>
  <c r="B296" i="230"/>
  <c r="B295" i="230"/>
  <c r="B294" i="230"/>
  <c r="B293" i="230"/>
  <c r="B292" i="230"/>
  <c r="B291" i="230"/>
  <c r="B290" i="230"/>
  <c r="B289" i="230"/>
  <c r="B288" i="230"/>
  <c r="B287" i="230"/>
  <c r="B286" i="230"/>
  <c r="B285" i="230"/>
  <c r="B284" i="230"/>
  <c r="B283" i="230"/>
  <c r="B282" i="230"/>
  <c r="B281" i="230"/>
  <c r="B280" i="230"/>
  <c r="B279" i="230"/>
  <c r="B278" i="230"/>
  <c r="B277" i="230"/>
  <c r="B276" i="230"/>
  <c r="B275" i="230"/>
  <c r="B274" i="230"/>
  <c r="B273" i="230"/>
  <c r="B272" i="230"/>
  <c r="B271" i="230"/>
  <c r="B270" i="230"/>
  <c r="B269" i="230"/>
  <c r="B268" i="230"/>
  <c r="B267" i="230"/>
  <c r="B266" i="230"/>
  <c r="B265" i="230"/>
  <c r="B264" i="230"/>
  <c r="B263" i="230"/>
  <c r="B262" i="230"/>
  <c r="B261" i="230"/>
  <c r="B260" i="230"/>
  <c r="B259" i="230"/>
  <c r="B258" i="230"/>
  <c r="B257" i="230"/>
  <c r="B256" i="230"/>
  <c r="B255" i="230"/>
  <c r="B254" i="230"/>
  <c r="B253" i="230"/>
  <c r="B252" i="230"/>
  <c r="B251" i="230"/>
  <c r="B250" i="230"/>
  <c r="B249" i="230"/>
  <c r="B248" i="230"/>
  <c r="B247" i="230"/>
  <c r="B246" i="230"/>
  <c r="B245" i="230"/>
  <c r="B244" i="230"/>
  <c r="B243" i="230"/>
  <c r="B242" i="230"/>
  <c r="B241" i="230"/>
  <c r="B240" i="230"/>
  <c r="B239" i="230"/>
  <c r="B238" i="230"/>
  <c r="B237" i="230"/>
  <c r="B236" i="230"/>
  <c r="B235" i="230"/>
  <c r="B234" i="230"/>
  <c r="B233" i="230"/>
  <c r="B232" i="230"/>
  <c r="B231" i="230"/>
  <c r="B230" i="230"/>
  <c r="B229" i="230"/>
  <c r="B228" i="230"/>
  <c r="B227" i="230"/>
  <c r="B226" i="230"/>
  <c r="B225" i="230"/>
  <c r="B224" i="230"/>
  <c r="B223" i="230"/>
  <c r="B222" i="230"/>
  <c r="B221" i="230"/>
  <c r="B220" i="230"/>
  <c r="B219" i="230"/>
  <c r="B218" i="230"/>
  <c r="B217" i="230"/>
  <c r="B216" i="230"/>
  <c r="B215" i="230"/>
  <c r="B214" i="230"/>
  <c r="B213" i="230"/>
  <c r="B212" i="230"/>
  <c r="B211" i="230"/>
  <c r="B210" i="230"/>
  <c r="B209" i="230"/>
  <c r="B208" i="230"/>
  <c r="B207" i="230"/>
  <c r="B206" i="230"/>
  <c r="B205" i="230"/>
  <c r="B204" i="230"/>
  <c r="B203" i="230"/>
  <c r="B202" i="230"/>
  <c r="B201" i="230"/>
  <c r="B200" i="230"/>
  <c r="B199" i="230"/>
  <c r="B198" i="230"/>
  <c r="B197" i="230"/>
  <c r="B196" i="230"/>
  <c r="B195" i="230"/>
  <c r="B194" i="230"/>
  <c r="B193" i="230"/>
  <c r="B192" i="230"/>
  <c r="B191" i="230"/>
  <c r="B190" i="230"/>
  <c r="B189" i="230"/>
  <c r="B188" i="230"/>
  <c r="B187" i="230"/>
  <c r="B186" i="230"/>
  <c r="B185" i="230"/>
  <c r="B184" i="230"/>
  <c r="B183" i="230"/>
  <c r="B182" i="230"/>
  <c r="B181" i="230"/>
  <c r="B180" i="230"/>
  <c r="B179" i="230"/>
  <c r="B178" i="230"/>
  <c r="B177" i="230"/>
  <c r="B176" i="230"/>
  <c r="B175" i="230"/>
  <c r="B174" i="230"/>
  <c r="B173" i="230"/>
  <c r="B172" i="230"/>
  <c r="B171" i="230"/>
  <c r="B170" i="230"/>
  <c r="B169" i="230"/>
  <c r="B168" i="230"/>
  <c r="B167" i="230"/>
  <c r="B166" i="230"/>
  <c r="B165" i="230"/>
  <c r="B164" i="230"/>
  <c r="B163" i="230"/>
  <c r="B162" i="230"/>
  <c r="B161" i="230"/>
  <c r="B160" i="230"/>
  <c r="B159" i="230"/>
  <c r="B158" i="230"/>
  <c r="B157" i="230"/>
  <c r="B156" i="230"/>
  <c r="B155" i="230"/>
  <c r="B154" i="230"/>
  <c r="B153" i="230"/>
  <c r="B152" i="230"/>
  <c r="B151" i="230"/>
  <c r="B150" i="230"/>
  <c r="B149" i="230"/>
  <c r="B148" i="230"/>
  <c r="B147" i="230"/>
  <c r="B146" i="230"/>
  <c r="B145" i="230"/>
  <c r="B144" i="230"/>
  <c r="B143" i="230"/>
  <c r="B142" i="230"/>
  <c r="B141" i="230"/>
  <c r="B140" i="230"/>
  <c r="B139" i="230"/>
  <c r="B138" i="230"/>
  <c r="B137" i="230"/>
  <c r="B136" i="230"/>
  <c r="B135" i="230"/>
  <c r="B134" i="230"/>
  <c r="B133" i="230"/>
  <c r="B132" i="230"/>
  <c r="B131" i="230"/>
  <c r="B130" i="230"/>
  <c r="B129" i="230"/>
  <c r="B128" i="230"/>
  <c r="B127" i="230"/>
  <c r="B126" i="230"/>
  <c r="B125" i="230"/>
  <c r="B124" i="230"/>
  <c r="B123" i="230"/>
  <c r="B122" i="230"/>
  <c r="B121" i="230"/>
  <c r="B120" i="230"/>
  <c r="B119" i="230"/>
  <c r="B118" i="230"/>
  <c r="B117" i="230"/>
  <c r="B116" i="230"/>
  <c r="B115" i="230"/>
  <c r="B114" i="230"/>
  <c r="B113" i="230"/>
  <c r="B112" i="230"/>
  <c r="B111" i="230"/>
  <c r="B110" i="230"/>
  <c r="B109" i="230"/>
  <c r="B108" i="230"/>
  <c r="B107" i="230"/>
  <c r="B106" i="230"/>
  <c r="B105" i="230"/>
  <c r="B104" i="230"/>
  <c r="B103" i="230"/>
  <c r="B102" i="230"/>
  <c r="B101" i="230"/>
  <c r="B100" i="230"/>
  <c r="B99" i="230"/>
  <c r="B98" i="230"/>
  <c r="B97" i="230"/>
  <c r="B96" i="230"/>
  <c r="B95" i="230"/>
  <c r="B94" i="230"/>
  <c r="B93" i="230"/>
  <c r="B92" i="230"/>
  <c r="B91" i="230"/>
  <c r="B90" i="230"/>
  <c r="B89" i="230"/>
  <c r="B88" i="230"/>
  <c r="B87" i="230"/>
  <c r="B86" i="230"/>
  <c r="B85" i="230"/>
  <c r="B84" i="230"/>
  <c r="B83" i="230"/>
  <c r="B82" i="230"/>
  <c r="B81" i="230"/>
  <c r="B80" i="230"/>
  <c r="B79" i="230"/>
  <c r="B78" i="230"/>
  <c r="B77" i="230"/>
  <c r="B76" i="230"/>
  <c r="B75" i="230"/>
  <c r="B74" i="230"/>
  <c r="B73" i="230"/>
  <c r="B72" i="230"/>
  <c r="B71" i="230"/>
  <c r="B70" i="230"/>
  <c r="B69" i="230"/>
  <c r="B68" i="230"/>
  <c r="B67" i="230"/>
  <c r="B66" i="230"/>
  <c r="B65" i="230"/>
  <c r="B64" i="230"/>
  <c r="B63" i="230"/>
  <c r="B62" i="230"/>
  <c r="B61" i="230"/>
  <c r="B60" i="230"/>
  <c r="B59" i="230"/>
  <c r="B58" i="230"/>
  <c r="B57" i="230"/>
  <c r="B56" i="230"/>
  <c r="B55" i="230"/>
  <c r="B54" i="230"/>
  <c r="B53" i="230"/>
  <c r="B52" i="230"/>
  <c r="B51" i="230"/>
  <c r="B50" i="230"/>
  <c r="B49" i="230"/>
  <c r="B48" i="230"/>
  <c r="B47" i="230"/>
  <c r="B46" i="230"/>
  <c r="B45" i="230"/>
  <c r="B44" i="230"/>
  <c r="B43" i="230"/>
  <c r="B42" i="230"/>
  <c r="B41" i="230"/>
  <c r="B40" i="230"/>
  <c r="B39" i="230"/>
  <c r="B38" i="230"/>
  <c r="B37" i="230"/>
  <c r="B36" i="230"/>
  <c r="B35" i="230"/>
  <c r="B34" i="230"/>
  <c r="B33" i="230"/>
  <c r="B32" i="230"/>
  <c r="B31" i="230"/>
  <c r="B30" i="230"/>
  <c r="B29" i="230"/>
  <c r="B28" i="230"/>
  <c r="B27" i="230"/>
  <c r="B26" i="230"/>
  <c r="B25" i="230"/>
  <c r="B24" i="230"/>
  <c r="B23" i="230"/>
  <c r="B22" i="230"/>
  <c r="B21" i="230"/>
  <c r="B20" i="230"/>
  <c r="B19" i="230"/>
  <c r="B18" i="230"/>
  <c r="B17" i="230"/>
  <c r="B16" i="230"/>
  <c r="B15" i="230"/>
  <c r="B14" i="230"/>
  <c r="B13" i="230"/>
  <c r="B12" i="230"/>
  <c r="B11" i="230"/>
  <c r="B10" i="230"/>
  <c r="B9" i="230"/>
  <c r="B8" i="230"/>
  <c r="B7" i="230"/>
  <c r="B6" i="230"/>
  <c r="B5" i="230"/>
  <c r="B4" i="230"/>
  <c r="B3" i="230"/>
  <c r="B2" i="230"/>
  <c r="A2" i="230"/>
  <c r="B1" i="230"/>
  <c r="T9" i="229"/>
  <c r="L5" i="229"/>
  <c r="X2" i="229"/>
  <c r="C2" i="230" l="1"/>
  <c r="C6" i="230"/>
  <c r="C10" i="230"/>
  <c r="C14" i="230"/>
  <c r="C18" i="230"/>
  <c r="C22" i="230"/>
  <c r="C26" i="230"/>
  <c r="C30" i="230"/>
  <c r="C34" i="230"/>
  <c r="C38" i="230"/>
  <c r="C42" i="230"/>
  <c r="C46" i="230"/>
  <c r="C50" i="230"/>
  <c r="C54" i="230"/>
  <c r="C58" i="230"/>
  <c r="C62" i="230"/>
  <c r="C66" i="230"/>
  <c r="C70" i="230"/>
  <c r="C74" i="230"/>
  <c r="C78" i="230"/>
  <c r="C82" i="230"/>
  <c r="C86" i="230"/>
  <c r="C90" i="230"/>
  <c r="C94" i="230"/>
  <c r="C98" i="230"/>
  <c r="C102" i="230"/>
  <c r="C106" i="230"/>
  <c r="C110" i="230"/>
  <c r="C114" i="230"/>
  <c r="C118" i="230"/>
  <c r="C122" i="230"/>
  <c r="C126" i="230"/>
  <c r="C130" i="230"/>
  <c r="C134" i="230"/>
  <c r="C138" i="230"/>
  <c r="C142" i="230"/>
  <c r="C146" i="230"/>
  <c r="C150" i="230"/>
  <c r="C154" i="230"/>
  <c r="C158" i="230"/>
  <c r="C162" i="230"/>
  <c r="C166" i="230"/>
  <c r="C170" i="230"/>
  <c r="C174" i="230"/>
  <c r="C178" i="230"/>
  <c r="C182" i="230"/>
  <c r="C186" i="230"/>
  <c r="C190" i="230"/>
  <c r="C194" i="230"/>
  <c r="C198" i="230"/>
  <c r="C202" i="230"/>
  <c r="C206" i="230"/>
  <c r="C210" i="230"/>
  <c r="C214" i="230"/>
  <c r="C218" i="230"/>
  <c r="C222" i="230"/>
  <c r="C226" i="230"/>
  <c r="C230" i="230"/>
  <c r="C234" i="230"/>
  <c r="C238" i="230"/>
  <c r="C242" i="230"/>
  <c r="C246" i="230"/>
  <c r="C250" i="230"/>
  <c r="C254" i="230"/>
  <c r="C258" i="230"/>
  <c r="C262" i="230"/>
  <c r="C266" i="230"/>
  <c r="C270" i="230"/>
  <c r="C274" i="230"/>
  <c r="C278" i="230"/>
  <c r="C282" i="230"/>
  <c r="C286" i="230"/>
  <c r="C290" i="230"/>
  <c r="C294" i="230"/>
  <c r="C298" i="230"/>
  <c r="C302" i="230"/>
  <c r="C306" i="230"/>
  <c r="C310" i="230"/>
  <c r="C314" i="230"/>
  <c r="C318" i="230"/>
  <c r="C322" i="230"/>
  <c r="C326" i="230"/>
  <c r="C330" i="230"/>
  <c r="C334" i="230"/>
  <c r="C338" i="230"/>
  <c r="C342" i="230"/>
  <c r="C346" i="230"/>
  <c r="C350" i="230"/>
  <c r="C354" i="230"/>
  <c r="C358" i="230"/>
  <c r="C362" i="230"/>
  <c r="C366" i="230"/>
  <c r="C370" i="230"/>
  <c r="C374" i="230"/>
  <c r="C378" i="230"/>
  <c r="C382" i="230"/>
  <c r="C386" i="230"/>
  <c r="C390" i="230"/>
  <c r="C394" i="230"/>
  <c r="C398" i="230"/>
  <c r="C402" i="230"/>
  <c r="C406" i="230"/>
  <c r="C410" i="230"/>
  <c r="C414" i="230"/>
  <c r="C418" i="230"/>
  <c r="C422" i="230"/>
  <c r="C426" i="230"/>
  <c r="C430" i="230"/>
  <c r="C434" i="230"/>
  <c r="C438" i="230"/>
  <c r="C442" i="230"/>
  <c r="C446" i="230"/>
  <c r="C450" i="230"/>
  <c r="C454" i="230"/>
  <c r="C458" i="230"/>
  <c r="C462" i="230"/>
  <c r="C466" i="230"/>
  <c r="C470" i="230"/>
  <c r="C474" i="230"/>
  <c r="C478" i="230"/>
  <c r="C482" i="230"/>
  <c r="C486" i="230"/>
  <c r="C490" i="230"/>
  <c r="C494" i="230"/>
  <c r="C498" i="230"/>
  <c r="C502" i="230"/>
  <c r="C506" i="230"/>
  <c r="C510" i="230"/>
  <c r="C514" i="230"/>
  <c r="C518" i="230"/>
  <c r="C522" i="230"/>
  <c r="C526" i="230"/>
  <c r="C530" i="230"/>
  <c r="C534" i="230"/>
  <c r="C538" i="230"/>
  <c r="C542" i="230"/>
  <c r="C546" i="230"/>
  <c r="C550" i="230"/>
  <c r="C554" i="230"/>
  <c r="C558" i="230"/>
  <c r="C562" i="230"/>
  <c r="C566" i="230"/>
  <c r="C570" i="230"/>
  <c r="C574" i="230"/>
  <c r="C578" i="230"/>
  <c r="C582" i="230"/>
  <c r="C586" i="230"/>
  <c r="C590" i="230"/>
  <c r="C594" i="230"/>
  <c r="C598" i="230"/>
  <c r="C602" i="230"/>
  <c r="C606" i="230"/>
  <c r="C610" i="230"/>
  <c r="C614" i="230"/>
  <c r="C618" i="230"/>
  <c r="C622" i="230"/>
  <c r="C626" i="230"/>
  <c r="C630" i="230"/>
  <c r="C634" i="230"/>
  <c r="C638" i="230"/>
  <c r="C642" i="230"/>
  <c r="C646" i="230"/>
  <c r="C650" i="230"/>
  <c r="C654" i="230"/>
  <c r="C658" i="230"/>
  <c r="C662" i="230"/>
  <c r="C666" i="230"/>
  <c r="C670" i="230"/>
  <c r="C674" i="230"/>
  <c r="C678" i="230"/>
  <c r="C682" i="230"/>
  <c r="C686" i="230"/>
  <c r="C690" i="230"/>
  <c r="C694" i="230"/>
  <c r="C698" i="230"/>
  <c r="C702" i="230"/>
  <c r="C706" i="230"/>
  <c r="C710" i="230"/>
  <c r="C714" i="230"/>
  <c r="C718" i="230"/>
  <c r="C722" i="230"/>
  <c r="C726" i="230"/>
  <c r="C730" i="230"/>
  <c r="C734" i="230"/>
  <c r="C738" i="230"/>
  <c r="C742" i="230"/>
  <c r="C746" i="230"/>
  <c r="C750" i="230"/>
  <c r="C754" i="230"/>
  <c r="C758" i="230"/>
  <c r="C762" i="230"/>
  <c r="C766" i="230"/>
  <c r="C770" i="230"/>
  <c r="C774" i="230"/>
  <c r="C778" i="230"/>
  <c r="C782" i="230"/>
  <c r="C786" i="230"/>
  <c r="C790" i="230"/>
  <c r="C794" i="230"/>
  <c r="C798" i="230"/>
  <c r="C802" i="230"/>
  <c r="C806" i="230"/>
  <c r="C810" i="230"/>
  <c r="C814" i="230"/>
  <c r="C818" i="230"/>
  <c r="C822" i="230"/>
  <c r="C826" i="230"/>
  <c r="C830" i="230"/>
  <c r="C834" i="230"/>
  <c r="C838" i="230"/>
  <c r="C842" i="230"/>
  <c r="C846" i="230"/>
  <c r="C850" i="230"/>
  <c r="C854" i="230"/>
  <c r="C858" i="230"/>
  <c r="C5" i="230"/>
  <c r="C9" i="230"/>
  <c r="C13" i="230"/>
  <c r="C17" i="230"/>
  <c r="C21" i="230"/>
  <c r="C25" i="230"/>
  <c r="C29" i="230"/>
  <c r="C33" i="230"/>
  <c r="C37" i="230"/>
  <c r="C41" i="230"/>
  <c r="C45" i="230"/>
  <c r="C49" i="230"/>
  <c r="C53" i="230"/>
  <c r="C57" i="230"/>
  <c r="C61" i="230"/>
  <c r="C65" i="230"/>
  <c r="C69" i="230"/>
  <c r="C73" i="230"/>
  <c r="C77" i="230"/>
  <c r="C81" i="230"/>
  <c r="C85" i="230"/>
  <c r="C89" i="230"/>
  <c r="C93" i="230"/>
  <c r="C97" i="230"/>
  <c r="C101" i="230"/>
  <c r="C105" i="230"/>
  <c r="C109" i="230"/>
  <c r="C113" i="230"/>
  <c r="C117" i="230"/>
  <c r="C121" i="230"/>
  <c r="C125" i="230"/>
  <c r="C129" i="230"/>
  <c r="C133" i="230"/>
  <c r="C137" i="230"/>
  <c r="C141" i="230"/>
  <c r="C145" i="230"/>
  <c r="C149" i="230"/>
  <c r="C153" i="230"/>
  <c r="C157" i="230"/>
  <c r="C161" i="230"/>
  <c r="C165" i="230"/>
  <c r="C169" i="230"/>
  <c r="C173" i="230"/>
  <c r="C177" i="230"/>
  <c r="C181" i="230"/>
  <c r="C185" i="230"/>
  <c r="C189" i="230"/>
  <c r="C193" i="230"/>
  <c r="C197" i="230"/>
  <c r="C201" i="230"/>
  <c r="C205" i="230"/>
  <c r="C209" i="230"/>
  <c r="C213" i="230"/>
  <c r="C217" i="230"/>
  <c r="C221" i="230"/>
  <c r="C225" i="230"/>
  <c r="C229" i="230"/>
  <c r="C233" i="230"/>
  <c r="C237" i="230"/>
  <c r="C241" i="230"/>
  <c r="C245" i="230"/>
  <c r="C249" i="230"/>
  <c r="C253" i="230"/>
  <c r="C257" i="230"/>
  <c r="C261" i="230"/>
  <c r="C265" i="230"/>
  <c r="C269" i="230"/>
  <c r="C273" i="230"/>
  <c r="C277" i="230"/>
  <c r="C281" i="230"/>
  <c r="C285" i="230"/>
  <c r="C289" i="230"/>
  <c r="C293" i="230"/>
  <c r="C297" i="230"/>
  <c r="C301" i="230"/>
  <c r="C305" i="230"/>
  <c r="C309" i="230"/>
  <c r="C313" i="230"/>
  <c r="C317" i="230"/>
  <c r="C321" i="230"/>
  <c r="C325" i="230"/>
  <c r="C329" i="230"/>
  <c r="C333" i="230"/>
  <c r="C337" i="230"/>
  <c r="C341" i="230"/>
  <c r="C345" i="230"/>
  <c r="C349" i="230"/>
  <c r="C353" i="230"/>
  <c r="C357" i="230"/>
  <c r="C361" i="230"/>
  <c r="C365" i="230"/>
  <c r="C369" i="230"/>
  <c r="C373" i="230"/>
  <c r="C377" i="230"/>
  <c r="C381" i="230"/>
  <c r="C385" i="230"/>
  <c r="C389" i="230"/>
  <c r="C393" i="230"/>
  <c r="C397" i="230"/>
  <c r="C401" i="230"/>
  <c r="C405" i="230"/>
  <c r="C409" i="230"/>
  <c r="C413" i="230"/>
  <c r="C417" i="230"/>
  <c r="C421" i="230"/>
  <c r="C425" i="230"/>
  <c r="C429" i="230"/>
  <c r="C433" i="230"/>
  <c r="C437" i="230"/>
  <c r="C441" i="230"/>
  <c r="C445" i="230"/>
  <c r="C449" i="230"/>
  <c r="C453" i="230"/>
  <c r="C457" i="230"/>
  <c r="C461" i="230"/>
  <c r="C465" i="230"/>
  <c r="C469" i="230"/>
  <c r="C473" i="230"/>
  <c r="C477" i="230"/>
  <c r="C481" i="230"/>
  <c r="C485" i="230"/>
  <c r="C489" i="230"/>
  <c r="C493" i="230"/>
  <c r="C497" i="230"/>
  <c r="C501" i="230"/>
  <c r="C505" i="230"/>
  <c r="C509" i="230"/>
  <c r="C513" i="230"/>
  <c r="C517" i="230"/>
  <c r="C521" i="230"/>
  <c r="C525" i="230"/>
  <c r="C529" i="230"/>
  <c r="C533" i="230"/>
  <c r="C537" i="230"/>
  <c r="C541" i="230"/>
  <c r="C545" i="230"/>
  <c r="C549" i="230"/>
  <c r="C553" i="230"/>
  <c r="C557" i="230"/>
  <c r="C561" i="230"/>
  <c r="C565" i="230"/>
  <c r="C569" i="230"/>
  <c r="C573" i="230"/>
  <c r="C577" i="230"/>
  <c r="C581" i="230"/>
  <c r="C585" i="230"/>
  <c r="C589" i="230"/>
  <c r="C593" i="230"/>
  <c r="C597" i="230"/>
  <c r="C601" i="230"/>
  <c r="C605" i="230"/>
  <c r="C609" i="230"/>
  <c r="C613" i="230"/>
  <c r="C617" i="230"/>
  <c r="C621" i="230"/>
  <c r="C625" i="230"/>
  <c r="C629" i="230"/>
  <c r="C633" i="230"/>
  <c r="C637" i="230"/>
  <c r="C641" i="230"/>
  <c r="C645" i="230"/>
  <c r="C649" i="230"/>
  <c r="C653" i="230"/>
  <c r="C657" i="230"/>
  <c r="C661" i="230"/>
  <c r="C665" i="230"/>
  <c r="C669" i="230"/>
  <c r="C673" i="230"/>
  <c r="C677" i="230"/>
  <c r="C681" i="230"/>
  <c r="C685" i="230"/>
  <c r="C689" i="230"/>
  <c r="C693" i="230"/>
  <c r="C697" i="230"/>
  <c r="C701" i="230"/>
  <c r="C705" i="230"/>
  <c r="C709" i="230"/>
  <c r="C713" i="230"/>
  <c r="C717" i="230"/>
  <c r="C721" i="230"/>
  <c r="C725" i="230"/>
  <c r="C729" i="230"/>
  <c r="C733" i="230"/>
  <c r="C737" i="230"/>
  <c r="C741" i="230"/>
  <c r="C745" i="230"/>
  <c r="C749" i="230"/>
  <c r="C753" i="230"/>
  <c r="C757" i="230"/>
  <c r="C761" i="230"/>
  <c r="C765" i="230"/>
  <c r="C769" i="230"/>
  <c r="C773" i="230"/>
  <c r="C777" i="230"/>
  <c r="C781" i="230"/>
  <c r="C785" i="230"/>
  <c r="C789" i="230"/>
  <c r="C793" i="230"/>
  <c r="C797" i="230"/>
  <c r="C801" i="230"/>
  <c r="C805" i="230"/>
  <c r="C809" i="230"/>
  <c r="C813" i="230"/>
  <c r="C817" i="230"/>
  <c r="C821" i="230"/>
  <c r="C825" i="230"/>
  <c r="C829" i="230"/>
  <c r="C833" i="230"/>
  <c r="C837" i="230"/>
  <c r="C841" i="230"/>
  <c r="C845" i="230"/>
  <c r="C849" i="230"/>
  <c r="C853" i="230"/>
  <c r="C857" i="230"/>
  <c r="C1" i="230"/>
  <c r="C1111" i="230"/>
  <c r="C1110" i="230"/>
  <c r="C1117" i="230"/>
  <c r="C1107" i="230"/>
  <c r="C1109" i="230"/>
  <c r="C1106" i="230"/>
  <c r="C1116" i="230"/>
  <c r="C1114" i="230"/>
  <c r="C1108" i="230"/>
  <c r="C1113" i="230"/>
  <c r="C1119" i="230"/>
  <c r="C1118" i="230"/>
  <c r="C1112" i="230"/>
  <c r="C1115" i="230"/>
  <c r="C1104" i="230"/>
  <c r="C1083" i="230"/>
  <c r="C1099" i="230"/>
  <c r="C1100" i="230"/>
  <c r="C1082" i="230"/>
  <c r="C1098" i="230"/>
  <c r="C1088" i="230"/>
  <c r="C1081" i="230"/>
  <c r="C1097" i="230"/>
  <c r="C1096" i="230"/>
  <c r="C1079" i="230"/>
  <c r="C1095" i="230"/>
  <c r="C1092" i="230"/>
  <c r="C1078" i="230"/>
  <c r="C1094" i="230"/>
  <c r="C1084" i="230"/>
  <c r="C1077" i="230"/>
  <c r="C1093" i="230"/>
  <c r="C1080" i="230"/>
  <c r="C1075" i="230"/>
  <c r="C1091" i="230"/>
  <c r="C1076" i="230"/>
  <c r="C1074" i="230"/>
  <c r="C1090" i="230"/>
  <c r="C1072" i="230"/>
  <c r="C1073" i="230"/>
  <c r="C1089" i="230"/>
  <c r="C1105" i="230"/>
  <c r="C1068" i="230"/>
  <c r="C1071" i="230"/>
  <c r="C1087" i="230"/>
  <c r="C1103" i="230"/>
  <c r="C1070" i="230"/>
  <c r="C1086" i="230"/>
  <c r="C1102" i="230"/>
  <c r="C1069" i="230"/>
  <c r="C1085" i="230"/>
  <c r="C1101" i="230"/>
  <c r="C1055" i="230"/>
  <c r="C1054" i="230"/>
  <c r="C1057" i="230"/>
  <c r="C1064" i="230"/>
  <c r="C1067" i="230"/>
  <c r="C1058" i="230"/>
  <c r="C1060" i="230"/>
  <c r="C1063" i="230"/>
  <c r="C1066" i="230"/>
  <c r="C1065" i="230"/>
  <c r="C1056" i="230"/>
  <c r="C1059" i="230"/>
  <c r="C1062" i="230"/>
  <c r="C1061" i="230"/>
  <c r="C1053" i="230"/>
  <c r="C1052" i="230"/>
  <c r="C1047" i="230"/>
  <c r="C1046" i="230"/>
  <c r="C1051" i="230"/>
  <c r="C1049" i="230"/>
  <c r="C1048" i="230"/>
  <c r="C1043" i="230"/>
  <c r="C1042" i="230"/>
  <c r="C1041" i="230"/>
  <c r="C1045" i="230"/>
  <c r="C1044" i="230"/>
  <c r="C1039" i="230"/>
  <c r="C1038" i="230"/>
  <c r="C1040" i="230"/>
  <c r="C1050" i="230"/>
  <c r="C1012" i="230"/>
  <c r="C1028" i="230"/>
  <c r="C1025" i="230"/>
  <c r="C1023" i="230"/>
  <c r="C1017" i="230"/>
  <c r="C1022" i="230"/>
  <c r="C1037" i="230"/>
  <c r="C1024" i="230"/>
  <c r="C1013" i="230"/>
  <c r="C1019" i="230"/>
  <c r="C1035" i="230"/>
  <c r="C1018" i="230"/>
  <c r="C1034" i="230"/>
  <c r="C1033" i="230"/>
  <c r="C1020" i="230"/>
  <c r="C1036" i="230"/>
  <c r="C1015" i="230"/>
  <c r="C1031" i="230"/>
  <c r="C1014" i="230"/>
  <c r="C1030" i="230"/>
  <c r="C1021" i="230"/>
  <c r="C1016" i="230"/>
  <c r="C1032" i="230"/>
  <c r="C1011" i="230"/>
  <c r="C1027" i="230"/>
  <c r="C1029" i="230"/>
  <c r="C1026" i="230"/>
  <c r="C989" i="230"/>
  <c r="C1005" i="230"/>
  <c r="C977" i="230"/>
  <c r="C972" i="230"/>
  <c r="C988" i="230"/>
  <c r="C1004" i="230"/>
  <c r="C983" i="230"/>
  <c r="C971" i="230"/>
  <c r="C1003" i="230"/>
  <c r="C978" i="230"/>
  <c r="C994" i="230"/>
  <c r="C1010" i="230"/>
  <c r="C1002" i="230"/>
  <c r="C993" i="230"/>
  <c r="C976" i="230"/>
  <c r="C991" i="230"/>
  <c r="C982" i="230"/>
  <c r="C981" i="230"/>
  <c r="C1001" i="230"/>
  <c r="C969" i="230"/>
  <c r="C968" i="230"/>
  <c r="C984" i="230"/>
  <c r="C1000" i="230"/>
  <c r="C975" i="230"/>
  <c r="C1007" i="230"/>
  <c r="C995" i="230"/>
  <c r="C974" i="230"/>
  <c r="C990" i="230"/>
  <c r="C1006" i="230"/>
  <c r="C1009" i="230"/>
  <c r="C992" i="230"/>
  <c r="C966" i="230"/>
  <c r="C973" i="230"/>
  <c r="C997" i="230"/>
  <c r="C965" i="230"/>
  <c r="C964" i="230"/>
  <c r="C980" i="230"/>
  <c r="C996" i="230"/>
  <c r="C967" i="230"/>
  <c r="C999" i="230"/>
  <c r="C987" i="230"/>
  <c r="C970" i="230"/>
  <c r="C986" i="230"/>
  <c r="C985" i="230"/>
  <c r="C1008" i="230"/>
  <c r="C979" i="230"/>
  <c r="C998" i="230"/>
  <c r="C919" i="230"/>
  <c r="C935" i="230"/>
  <c r="C951" i="230"/>
  <c r="C910" i="230"/>
  <c r="C926" i="230"/>
  <c r="C942" i="230"/>
  <c r="C958" i="230"/>
  <c r="C917" i="230"/>
  <c r="C933" i="230"/>
  <c r="C949" i="230"/>
  <c r="C912" i="230"/>
  <c r="C928" i="230"/>
  <c r="C944" i="230"/>
  <c r="C960" i="230"/>
  <c r="C955" i="230"/>
  <c r="C921" i="230"/>
  <c r="C932" i="230"/>
  <c r="C915" i="230"/>
  <c r="C931" i="230"/>
  <c r="C947" i="230"/>
  <c r="C963" i="230"/>
  <c r="C922" i="230"/>
  <c r="C938" i="230"/>
  <c r="C954" i="230"/>
  <c r="C913" i="230"/>
  <c r="C929" i="230"/>
  <c r="C945" i="230"/>
  <c r="C961" i="230"/>
  <c r="C924" i="230"/>
  <c r="C940" i="230"/>
  <c r="C956" i="230"/>
  <c r="C939" i="230"/>
  <c r="C962" i="230"/>
  <c r="C916" i="230"/>
  <c r="C911" i="230"/>
  <c r="C927" i="230"/>
  <c r="C943" i="230"/>
  <c r="C959" i="230"/>
  <c r="C918" i="230"/>
  <c r="C934" i="230"/>
  <c r="C950" i="230"/>
  <c r="C909" i="230"/>
  <c r="C925" i="230"/>
  <c r="C941" i="230"/>
  <c r="C957" i="230"/>
  <c r="C920" i="230"/>
  <c r="C936" i="230"/>
  <c r="C952" i="230"/>
  <c r="C923" i="230"/>
  <c r="C914" i="230"/>
  <c r="C930" i="230"/>
  <c r="C946" i="230"/>
  <c r="C937" i="230"/>
  <c r="C953" i="230"/>
  <c r="C948" i="230"/>
  <c r="C888" i="230"/>
  <c r="C871" i="230"/>
  <c r="C887" i="230"/>
  <c r="C903" i="230"/>
  <c r="C884" i="230"/>
  <c r="C866" i="230"/>
  <c r="C882" i="230"/>
  <c r="C898" i="230"/>
  <c r="C892" i="230"/>
  <c r="C869" i="230"/>
  <c r="C885" i="230"/>
  <c r="C901" i="230"/>
  <c r="C880" i="230"/>
  <c r="C867" i="230"/>
  <c r="C883" i="230"/>
  <c r="C899" i="230"/>
  <c r="C876" i="230"/>
  <c r="C862" i="230"/>
  <c r="C878" i="230"/>
  <c r="C894" i="230"/>
  <c r="C868" i="230"/>
  <c r="C865" i="230"/>
  <c r="C881" i="230"/>
  <c r="C897" i="230"/>
  <c r="C872" i="230"/>
  <c r="C863" i="230"/>
  <c r="C879" i="230"/>
  <c r="C895" i="230"/>
  <c r="C864" i="230"/>
  <c r="C908" i="230"/>
  <c r="C874" i="230"/>
  <c r="C890" i="230"/>
  <c r="C906" i="230"/>
  <c r="C861" i="230"/>
  <c r="C877" i="230"/>
  <c r="C893" i="230"/>
  <c r="C860" i="230"/>
  <c r="C904" i="230"/>
  <c r="C875" i="230"/>
  <c r="C891" i="230"/>
  <c r="C907" i="230"/>
  <c r="C896" i="230"/>
  <c r="C870" i="230"/>
  <c r="C886" i="230"/>
  <c r="C902" i="230"/>
  <c r="C900" i="230"/>
  <c r="C873" i="230"/>
  <c r="C889" i="230"/>
  <c r="C905" i="230"/>
  <c r="C4" i="230"/>
  <c r="C8" i="230"/>
  <c r="C12" i="230"/>
  <c r="C16" i="230"/>
  <c r="C20" i="230"/>
  <c r="C24" i="230"/>
  <c r="C28" i="230"/>
  <c r="C32" i="230"/>
  <c r="C36" i="230"/>
  <c r="C40" i="230"/>
  <c r="C44" i="230"/>
  <c r="C48" i="230"/>
  <c r="C52" i="230"/>
  <c r="C56" i="230"/>
  <c r="C60" i="230"/>
  <c r="C64" i="230"/>
  <c r="C68" i="230"/>
  <c r="C72" i="230"/>
  <c r="C76" i="230"/>
  <c r="C80" i="230"/>
  <c r="C84" i="230"/>
  <c r="C88" i="230"/>
  <c r="C92" i="230"/>
  <c r="C96" i="230"/>
  <c r="C100" i="230"/>
  <c r="C104" i="230"/>
  <c r="C108" i="230"/>
  <c r="C112" i="230"/>
  <c r="C116" i="230"/>
  <c r="C120" i="230"/>
  <c r="C124" i="230"/>
  <c r="C128" i="230"/>
  <c r="C132" i="230"/>
  <c r="C136" i="230"/>
  <c r="C140" i="230"/>
  <c r="C144" i="230"/>
  <c r="C148" i="230"/>
  <c r="C152" i="230"/>
  <c r="C156" i="230"/>
  <c r="C160" i="230"/>
  <c r="C164" i="230"/>
  <c r="C168" i="230"/>
  <c r="C172" i="230"/>
  <c r="C176" i="230"/>
  <c r="C180" i="230"/>
  <c r="C184" i="230"/>
  <c r="C188" i="230"/>
  <c r="C192" i="230"/>
  <c r="C196" i="230"/>
  <c r="C200" i="230"/>
  <c r="C204" i="230"/>
  <c r="C208" i="230"/>
  <c r="C212" i="230"/>
  <c r="C216" i="230"/>
  <c r="C220" i="230"/>
  <c r="C224" i="230"/>
  <c r="C228" i="230"/>
  <c r="C232" i="230"/>
  <c r="C236" i="230"/>
  <c r="C240" i="230"/>
  <c r="C244" i="230"/>
  <c r="C248" i="230"/>
  <c r="C252" i="230"/>
  <c r="C256" i="230"/>
  <c r="C260" i="230"/>
  <c r="C264" i="230"/>
  <c r="C268" i="230"/>
  <c r="C272" i="230"/>
  <c r="C276" i="230"/>
  <c r="C280" i="230"/>
  <c r="C284" i="230"/>
  <c r="C288" i="230"/>
  <c r="C292" i="230"/>
  <c r="C296" i="230"/>
  <c r="C300" i="230"/>
  <c r="C304" i="230"/>
  <c r="C308" i="230"/>
  <c r="C312" i="230"/>
  <c r="C316" i="230"/>
  <c r="C320" i="230"/>
  <c r="C324" i="230"/>
  <c r="C328" i="230"/>
  <c r="C332" i="230"/>
  <c r="C336" i="230"/>
  <c r="C340" i="230"/>
  <c r="C344" i="230"/>
  <c r="C348" i="230"/>
  <c r="C352" i="230"/>
  <c r="C356" i="230"/>
  <c r="C360" i="230"/>
  <c r="C364" i="230"/>
  <c r="C368" i="230"/>
  <c r="C372" i="230"/>
  <c r="C376" i="230"/>
  <c r="C380" i="230"/>
  <c r="C384" i="230"/>
  <c r="C388" i="230"/>
  <c r="C392" i="230"/>
  <c r="C396" i="230"/>
  <c r="C400" i="230"/>
  <c r="C404" i="230"/>
  <c r="C408" i="230"/>
  <c r="C412" i="230"/>
  <c r="C416" i="230"/>
  <c r="C420" i="230"/>
  <c r="C424" i="230"/>
  <c r="C428" i="230"/>
  <c r="C432" i="230"/>
  <c r="C436" i="230"/>
  <c r="C440" i="230"/>
  <c r="C444" i="230"/>
  <c r="C448" i="230"/>
  <c r="C452" i="230"/>
  <c r="C456" i="230"/>
  <c r="C460" i="230"/>
  <c r="C464" i="230"/>
  <c r="C468" i="230"/>
  <c r="C472" i="230"/>
  <c r="C476" i="230"/>
  <c r="C480" i="230"/>
  <c r="C484" i="230"/>
  <c r="C488" i="230"/>
  <c r="C492" i="230"/>
  <c r="C496" i="230"/>
  <c r="C500" i="230"/>
  <c r="C504" i="230"/>
  <c r="C508" i="230"/>
  <c r="C512" i="230"/>
  <c r="C516" i="230"/>
  <c r="C520" i="230"/>
  <c r="C524" i="230"/>
  <c r="C528" i="230"/>
  <c r="C532" i="230"/>
  <c r="C536" i="230"/>
  <c r="C540" i="230"/>
  <c r="C544" i="230"/>
  <c r="C548" i="230"/>
  <c r="C552" i="230"/>
  <c r="C556" i="230"/>
  <c r="C560" i="230"/>
  <c r="C564" i="230"/>
  <c r="C568" i="230"/>
  <c r="C572" i="230"/>
  <c r="C576" i="230"/>
  <c r="C580" i="230"/>
  <c r="C584" i="230"/>
  <c r="C588" i="230"/>
  <c r="C592" i="230"/>
  <c r="C596" i="230"/>
  <c r="C600" i="230"/>
  <c r="C604" i="230"/>
  <c r="C608" i="230"/>
  <c r="C612" i="230"/>
  <c r="C616" i="230"/>
  <c r="C620" i="230"/>
  <c r="C624" i="230"/>
  <c r="C628" i="230"/>
  <c r="C632" i="230"/>
  <c r="C636" i="230"/>
  <c r="C640" i="230"/>
  <c r="C644" i="230"/>
  <c r="C648" i="230"/>
  <c r="C652" i="230"/>
  <c r="C656" i="230"/>
  <c r="C660" i="230"/>
  <c r="C664" i="230"/>
  <c r="C668" i="230"/>
  <c r="C672" i="230"/>
  <c r="C676" i="230"/>
  <c r="C680" i="230"/>
  <c r="C684" i="230"/>
  <c r="C688" i="230"/>
  <c r="C692" i="230"/>
  <c r="C696" i="230"/>
  <c r="C700" i="230"/>
  <c r="C704" i="230"/>
  <c r="C708" i="230"/>
  <c r="C712" i="230"/>
  <c r="C716" i="230"/>
  <c r="C720" i="230"/>
  <c r="C724" i="230"/>
  <c r="C728" i="230"/>
  <c r="C732" i="230"/>
  <c r="C736" i="230"/>
  <c r="C740" i="230"/>
  <c r="C744" i="230"/>
  <c r="C748" i="230"/>
  <c r="C752" i="230"/>
  <c r="C756" i="230"/>
  <c r="C760" i="230"/>
  <c r="C764" i="230"/>
  <c r="C768" i="230"/>
  <c r="C772" i="230"/>
  <c r="C776" i="230"/>
  <c r="C780" i="230"/>
  <c r="C784" i="230"/>
  <c r="C788" i="230"/>
  <c r="C792" i="230"/>
  <c r="C796" i="230"/>
  <c r="C800" i="230"/>
  <c r="C804" i="230"/>
  <c r="C808" i="230"/>
  <c r="C812" i="230"/>
  <c r="C816" i="230"/>
  <c r="C820" i="230"/>
  <c r="C824" i="230"/>
  <c r="C828" i="230"/>
  <c r="C832" i="230"/>
  <c r="C836" i="230"/>
  <c r="C840" i="230"/>
  <c r="C844" i="230"/>
  <c r="C848" i="230"/>
  <c r="C852" i="230"/>
  <c r="C856" i="230"/>
  <c r="C3" i="230"/>
  <c r="C7" i="230"/>
  <c r="C11" i="230"/>
  <c r="C15" i="230"/>
  <c r="C19" i="230"/>
  <c r="C23" i="230"/>
  <c r="C27" i="230"/>
  <c r="C31" i="230"/>
  <c r="C35" i="230"/>
  <c r="C39" i="230"/>
  <c r="C43" i="230"/>
  <c r="C47" i="230"/>
  <c r="C51" i="230"/>
  <c r="C55" i="230"/>
  <c r="C59" i="230"/>
  <c r="C63" i="230"/>
  <c r="C67" i="230"/>
  <c r="C71" i="230"/>
  <c r="C75" i="230"/>
  <c r="C79" i="230"/>
  <c r="C83" i="230"/>
  <c r="C87" i="230"/>
  <c r="C91" i="230"/>
  <c r="C95" i="230"/>
  <c r="C99" i="230"/>
  <c r="C103" i="230"/>
  <c r="C107" i="230"/>
  <c r="C111" i="230"/>
  <c r="C115" i="230"/>
  <c r="C119" i="230"/>
  <c r="C123" i="230"/>
  <c r="C127" i="230"/>
  <c r="C131" i="230"/>
  <c r="C135" i="230"/>
  <c r="C139" i="230"/>
  <c r="C143" i="230"/>
  <c r="C147" i="230"/>
  <c r="C151" i="230"/>
  <c r="C155" i="230"/>
  <c r="C159" i="230"/>
  <c r="C163" i="230"/>
  <c r="C167" i="230"/>
  <c r="C171" i="230"/>
  <c r="C175" i="230"/>
  <c r="C179" i="230"/>
  <c r="C183" i="230"/>
  <c r="C187" i="230"/>
  <c r="C191" i="230"/>
  <c r="C195" i="230"/>
  <c r="C199" i="230"/>
  <c r="C203" i="230"/>
  <c r="C207" i="230"/>
  <c r="C211" i="230"/>
  <c r="C215" i="230"/>
  <c r="C219" i="230"/>
  <c r="C223" i="230"/>
  <c r="C227" i="230"/>
  <c r="C231" i="230"/>
  <c r="C235" i="230"/>
  <c r="C239" i="230"/>
  <c r="C243" i="230"/>
  <c r="C247" i="230"/>
  <c r="C251" i="230"/>
  <c r="C255" i="230"/>
  <c r="C259" i="230"/>
  <c r="C263" i="230"/>
  <c r="C267" i="230"/>
  <c r="C271" i="230"/>
  <c r="C275" i="230"/>
  <c r="C279" i="230"/>
  <c r="C283" i="230"/>
  <c r="C287" i="230"/>
  <c r="C291" i="230"/>
  <c r="C295" i="230"/>
  <c r="C299" i="230"/>
  <c r="C303" i="230"/>
  <c r="C307" i="230"/>
  <c r="C311" i="230"/>
  <c r="C315" i="230"/>
  <c r="C319" i="230"/>
  <c r="C323" i="230"/>
  <c r="C327" i="230"/>
  <c r="C331" i="230"/>
  <c r="C335" i="230"/>
  <c r="C339" i="230"/>
  <c r="C343" i="230"/>
  <c r="C347" i="230"/>
  <c r="C351" i="230"/>
  <c r="C355" i="230"/>
  <c r="C359" i="230"/>
  <c r="C363" i="230"/>
  <c r="C367" i="230"/>
  <c r="C371" i="230"/>
  <c r="C375" i="230"/>
  <c r="C379" i="230"/>
  <c r="C383" i="230"/>
  <c r="C387" i="230"/>
  <c r="C391" i="230"/>
  <c r="C395" i="230"/>
  <c r="C399" i="230"/>
  <c r="C403" i="230"/>
  <c r="C407" i="230"/>
  <c r="C411" i="230"/>
  <c r="C415" i="230"/>
  <c r="C419" i="230"/>
  <c r="C423" i="230"/>
  <c r="C427" i="230"/>
  <c r="C431" i="230"/>
  <c r="C435" i="230"/>
  <c r="C439" i="230"/>
  <c r="C443" i="230"/>
  <c r="C447" i="230"/>
  <c r="C451" i="230"/>
  <c r="C455" i="230"/>
  <c r="C459" i="230"/>
  <c r="C463" i="230"/>
  <c r="C467" i="230"/>
  <c r="C471" i="230"/>
  <c r="C475" i="230"/>
  <c r="C479" i="230"/>
  <c r="C483" i="230"/>
  <c r="C487" i="230"/>
  <c r="C491" i="230"/>
  <c r="C495" i="230"/>
  <c r="C499" i="230"/>
  <c r="C503" i="230"/>
  <c r="C507" i="230"/>
  <c r="C511" i="230"/>
  <c r="C515" i="230"/>
  <c r="C519" i="230"/>
  <c r="C523" i="230"/>
  <c r="C527" i="230"/>
  <c r="C531" i="230"/>
  <c r="C535" i="230"/>
  <c r="C539" i="230"/>
  <c r="C543" i="230"/>
  <c r="C547" i="230"/>
  <c r="C551" i="230"/>
  <c r="C555" i="230"/>
  <c r="C559" i="230"/>
  <c r="C563" i="230"/>
  <c r="C567" i="230"/>
  <c r="C571" i="230"/>
  <c r="C575" i="230"/>
  <c r="C579" i="230"/>
  <c r="C583" i="230"/>
  <c r="C587" i="230"/>
  <c r="C591" i="230"/>
  <c r="C595" i="230"/>
  <c r="C599" i="230"/>
  <c r="C603" i="230"/>
  <c r="C607" i="230"/>
  <c r="C611" i="230"/>
  <c r="C615" i="230"/>
  <c r="C619" i="230"/>
  <c r="C623" i="230"/>
  <c r="C627" i="230"/>
  <c r="C631" i="230"/>
  <c r="C635" i="230"/>
  <c r="C639" i="230"/>
  <c r="C643" i="230"/>
  <c r="C647" i="230"/>
  <c r="C651" i="230"/>
  <c r="C655" i="230"/>
  <c r="C659" i="230"/>
  <c r="C663" i="230"/>
  <c r="C667" i="230"/>
  <c r="C671" i="230"/>
  <c r="C675" i="230"/>
  <c r="C679" i="230"/>
  <c r="C683" i="230"/>
  <c r="C687" i="230"/>
  <c r="C691" i="230"/>
  <c r="C695" i="230"/>
  <c r="C699" i="230"/>
  <c r="C703" i="230"/>
  <c r="C707" i="230"/>
  <c r="C711" i="230"/>
  <c r="C715" i="230"/>
  <c r="C719" i="230"/>
  <c r="C723" i="230"/>
  <c r="C727" i="230"/>
  <c r="C731" i="230"/>
  <c r="C735" i="230"/>
  <c r="C739" i="230"/>
  <c r="C743" i="230"/>
  <c r="C747" i="230"/>
  <c r="C751" i="230"/>
  <c r="C755" i="230"/>
  <c r="C759" i="230"/>
  <c r="C763" i="230"/>
  <c r="C767" i="230"/>
  <c r="C771" i="230"/>
  <c r="C775" i="230"/>
  <c r="C779" i="230"/>
  <c r="C783" i="230"/>
  <c r="C787" i="230"/>
  <c r="C791" i="230"/>
  <c r="C795" i="230"/>
  <c r="C799" i="230"/>
  <c r="C803" i="230"/>
  <c r="C807" i="230"/>
  <c r="C811" i="230"/>
  <c r="C815" i="230"/>
  <c r="C819" i="230"/>
  <c r="C823" i="230"/>
  <c r="C827" i="230"/>
  <c r="C831" i="230"/>
  <c r="C835" i="230"/>
  <c r="C839" i="230"/>
  <c r="C843" i="230"/>
  <c r="C847" i="230"/>
  <c r="C851" i="230"/>
  <c r="C855" i="230"/>
  <c r="C859" i="230"/>
  <c r="C1120" i="230"/>
  <c r="G853" i="181"/>
  <c r="L113" i="229"/>
  <c r="M119" i="229"/>
  <c r="A3" i="230"/>
  <c r="A4" i="230" s="1"/>
  <c r="A5" i="230" s="1"/>
  <c r="A6" i="230" s="1"/>
  <c r="A7" i="230" s="1"/>
  <c r="A8" i="230" s="1"/>
  <c r="A9" i="230" s="1"/>
  <c r="A10" i="230" s="1"/>
  <c r="A11" i="230" s="1"/>
  <c r="A12" i="230" s="1"/>
  <c r="A13" i="230" s="1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A43" i="230" s="1"/>
  <c r="A44" i="230" s="1"/>
  <c r="A45" i="230" s="1"/>
  <c r="A46" i="230" s="1"/>
  <c r="A47" i="230" s="1"/>
  <c r="A48" i="230" s="1"/>
  <c r="A49" i="230" s="1"/>
  <c r="A50" i="230" s="1"/>
  <c r="A51" i="230" s="1"/>
  <c r="A52" i="230" s="1"/>
  <c r="A53" i="230" s="1"/>
  <c r="A54" i="230" s="1"/>
  <c r="A55" i="230" s="1"/>
  <c r="A56" i="230" s="1"/>
  <c r="A57" i="230" s="1"/>
  <c r="A58" i="230" s="1"/>
  <c r="A59" i="230" s="1"/>
  <c r="A60" i="230" s="1"/>
  <c r="A61" i="230" s="1"/>
  <c r="A62" i="230" s="1"/>
  <c r="A63" i="230" s="1"/>
  <c r="A64" i="230" s="1"/>
  <c r="A65" i="230" s="1"/>
  <c r="A66" i="230" s="1"/>
  <c r="A67" i="230" s="1"/>
  <c r="A68" i="230" s="1"/>
  <c r="A69" i="230" s="1"/>
  <c r="A70" i="230" s="1"/>
  <c r="A71" i="230" s="1"/>
  <c r="A72" i="230" s="1"/>
  <c r="A73" i="230" s="1"/>
  <c r="A74" i="230" s="1"/>
  <c r="A75" i="230" s="1"/>
  <c r="A76" i="230" s="1"/>
  <c r="A77" i="230" s="1"/>
  <c r="A78" i="230" s="1"/>
  <c r="A79" i="230" s="1"/>
  <c r="A80" i="230" s="1"/>
  <c r="A81" i="230" s="1"/>
  <c r="A82" i="230" s="1"/>
  <c r="A83" i="230" s="1"/>
  <c r="A84" i="230" s="1"/>
  <c r="A85" i="230" s="1"/>
  <c r="A86" i="230" s="1"/>
  <c r="A87" i="230" s="1"/>
  <c r="A88" i="230" s="1"/>
  <c r="A89" i="230" s="1"/>
  <c r="A90" i="230" s="1"/>
  <c r="A91" i="230" s="1"/>
  <c r="A92" i="230" s="1"/>
  <c r="A93" i="230" s="1"/>
  <c r="A94" i="230" s="1"/>
  <c r="A95" i="230" s="1"/>
  <c r="A96" i="230" s="1"/>
  <c r="A97" i="230" s="1"/>
  <c r="A98" i="230" s="1"/>
  <c r="A99" i="230" s="1"/>
  <c r="A100" i="230" s="1"/>
  <c r="A101" i="230" s="1"/>
  <c r="A102" i="230" s="1"/>
  <c r="A103" i="230" s="1"/>
  <c r="A104" i="230" s="1"/>
  <c r="A105" i="230" s="1"/>
  <c r="A106" i="230" s="1"/>
  <c r="A107" i="230" s="1"/>
  <c r="A108" i="230" s="1"/>
  <c r="A109" i="230" s="1"/>
  <c r="A110" i="230" s="1"/>
  <c r="A111" i="230" s="1"/>
  <c r="A112" i="230" s="1"/>
  <c r="A113" i="230" s="1"/>
  <c r="A114" i="230" s="1"/>
  <c r="A115" i="230" s="1"/>
  <c r="A116" i="230" s="1"/>
  <c r="A117" i="230" s="1"/>
  <c r="A118" i="230" s="1"/>
  <c r="A119" i="230" s="1"/>
  <c r="A120" i="230" s="1"/>
  <c r="A121" i="230" s="1"/>
  <c r="A122" i="230" s="1"/>
  <c r="A123" i="230" s="1"/>
  <c r="A124" i="230" s="1"/>
  <c r="A125" i="230" s="1"/>
  <c r="A126" i="230" s="1"/>
  <c r="A127" i="230" s="1"/>
  <c r="A128" i="230" s="1"/>
  <c r="A129" i="230" s="1"/>
  <c r="A130" i="230" s="1"/>
  <c r="A131" i="230" s="1"/>
  <c r="A132" i="230" s="1"/>
  <c r="A133" i="230" s="1"/>
  <c r="A134" i="230" s="1"/>
  <c r="A135" i="230" s="1"/>
  <c r="A136" i="230" s="1"/>
  <c r="A137" i="230" s="1"/>
  <c r="A138" i="230" s="1"/>
  <c r="A139" i="230" s="1"/>
  <c r="A140" i="230" s="1"/>
  <c r="A141" i="230" s="1"/>
  <c r="A142" i="230" s="1"/>
  <c r="A143" i="230" s="1"/>
  <c r="A144" i="230" s="1"/>
  <c r="A145" i="230" s="1"/>
  <c r="A146" i="230" s="1"/>
  <c r="A147" i="230" s="1"/>
  <c r="A148" i="230" s="1"/>
  <c r="A149" i="230" s="1"/>
  <c r="A150" i="230" s="1"/>
  <c r="A151" i="230" s="1"/>
  <c r="A152" i="230" s="1"/>
  <c r="A153" i="230" s="1"/>
  <c r="A154" i="230" s="1"/>
  <c r="A155" i="230" s="1"/>
  <c r="A156" i="230" s="1"/>
  <c r="A157" i="230" s="1"/>
  <c r="A158" i="230" s="1"/>
  <c r="A159" i="230" s="1"/>
  <c r="A160" i="230" s="1"/>
  <c r="A161" i="230" s="1"/>
  <c r="A162" i="230" s="1"/>
  <c r="A163" i="230" s="1"/>
  <c r="A164" i="230" s="1"/>
  <c r="A165" i="230" s="1"/>
  <c r="A166" i="230" s="1"/>
  <c r="A167" i="230" s="1"/>
  <c r="A168" i="230" s="1"/>
  <c r="A169" i="230" s="1"/>
  <c r="A170" i="230" s="1"/>
  <c r="A171" i="230" s="1"/>
  <c r="A172" i="230" s="1"/>
  <c r="A173" i="230" s="1"/>
  <c r="A174" i="230" s="1"/>
  <c r="A175" i="230" s="1"/>
  <c r="A176" i="230" s="1"/>
  <c r="A177" i="230" s="1"/>
  <c r="A178" i="230" s="1"/>
  <c r="A179" i="230" s="1"/>
  <c r="A180" i="230" s="1"/>
  <c r="A181" i="230" s="1"/>
  <c r="A182" i="230" s="1"/>
  <c r="A183" i="230" s="1"/>
  <c r="A184" i="230" s="1"/>
  <c r="A185" i="230" s="1"/>
  <c r="A186" i="230" s="1"/>
  <c r="A187" i="230" s="1"/>
  <c r="A188" i="230" s="1"/>
  <c r="A189" i="230" s="1"/>
  <c r="A190" i="230" s="1"/>
  <c r="A191" i="230" s="1"/>
  <c r="A192" i="230" s="1"/>
  <c r="A193" i="230" s="1"/>
  <c r="A194" i="230" s="1"/>
  <c r="A195" i="230" s="1"/>
  <c r="A196" i="230" s="1"/>
  <c r="A197" i="230" s="1"/>
  <c r="A198" i="230" s="1"/>
  <c r="A199" i="230" s="1"/>
  <c r="A200" i="230" s="1"/>
  <c r="A201" i="230" s="1"/>
  <c r="A202" i="230" s="1"/>
  <c r="A203" i="230" s="1"/>
  <c r="A204" i="230" s="1"/>
  <c r="A205" i="230" s="1"/>
  <c r="A206" i="230" s="1"/>
  <c r="A207" i="230" s="1"/>
  <c r="A208" i="230" s="1"/>
  <c r="A209" i="230" s="1"/>
  <c r="A210" i="230" s="1"/>
  <c r="A211" i="230" s="1"/>
  <c r="A212" i="230" s="1"/>
  <c r="A213" i="230" s="1"/>
  <c r="A214" i="230" s="1"/>
  <c r="A215" i="230" s="1"/>
  <c r="A216" i="230" s="1"/>
  <c r="A217" i="230" s="1"/>
  <c r="A218" i="230" s="1"/>
  <c r="A219" i="230" s="1"/>
  <c r="A220" i="230" s="1"/>
  <c r="A221" i="230" s="1"/>
  <c r="A222" i="230" s="1"/>
  <c r="A223" i="230" s="1"/>
  <c r="A224" i="230" s="1"/>
  <c r="A225" i="230" s="1"/>
  <c r="A226" i="230" s="1"/>
  <c r="A227" i="230" s="1"/>
  <c r="A228" i="230" s="1"/>
  <c r="A229" i="230" s="1"/>
  <c r="A230" i="230" s="1"/>
  <c r="A231" i="230" s="1"/>
  <c r="A232" i="230" s="1"/>
  <c r="A233" i="230" s="1"/>
  <c r="A234" i="230" s="1"/>
  <c r="A235" i="230" s="1"/>
  <c r="A236" i="230" s="1"/>
  <c r="A237" i="230" s="1"/>
  <c r="A238" i="230" s="1"/>
  <c r="A239" i="230" s="1"/>
  <c r="A240" i="230" s="1"/>
  <c r="A241" i="230" s="1"/>
  <c r="A242" i="230" s="1"/>
  <c r="A243" i="230" s="1"/>
  <c r="A244" i="230" s="1"/>
  <c r="A245" i="230" s="1"/>
  <c r="A246" i="230" s="1"/>
  <c r="A247" i="230" s="1"/>
  <c r="A248" i="230" s="1"/>
  <c r="A249" i="230" s="1"/>
  <c r="A250" i="230" s="1"/>
  <c r="A251" i="230" s="1"/>
  <c r="A252" i="230" s="1"/>
  <c r="A253" i="230" s="1"/>
  <c r="A254" i="230" s="1"/>
  <c r="A255" i="230" s="1"/>
  <c r="A256" i="230" s="1"/>
  <c r="A257" i="230" s="1"/>
  <c r="A258" i="230" s="1"/>
  <c r="A259" i="230" s="1"/>
  <c r="A260" i="230" s="1"/>
  <c r="A261" i="230" s="1"/>
  <c r="A262" i="230" s="1"/>
  <c r="A263" i="230" s="1"/>
  <c r="A264" i="230" s="1"/>
  <c r="A265" i="230" s="1"/>
  <c r="A266" i="230" s="1"/>
  <c r="A267" i="230" s="1"/>
  <c r="A268" i="230" s="1"/>
  <c r="A269" i="230" s="1"/>
  <c r="A270" i="230" s="1"/>
  <c r="A271" i="230" s="1"/>
  <c r="A272" i="230" s="1"/>
  <c r="A273" i="230" s="1"/>
  <c r="A274" i="230" s="1"/>
  <c r="A275" i="230" s="1"/>
  <c r="A276" i="230" s="1"/>
  <c r="A277" i="230" s="1"/>
  <c r="A278" i="230" s="1"/>
  <c r="A279" i="230" s="1"/>
  <c r="A280" i="230" s="1"/>
  <c r="A281" i="230" s="1"/>
  <c r="A282" i="230" s="1"/>
  <c r="A283" i="230" s="1"/>
  <c r="A284" i="230" s="1"/>
  <c r="A285" i="230" s="1"/>
  <c r="A286" i="230" s="1"/>
  <c r="A287" i="230" s="1"/>
  <c r="A288" i="230" s="1"/>
  <c r="A289" i="230" s="1"/>
  <c r="A290" i="230" s="1"/>
  <c r="A291" i="230" s="1"/>
  <c r="A292" i="230" s="1"/>
  <c r="A293" i="230" s="1"/>
  <c r="A294" i="230" s="1"/>
  <c r="A295" i="230" s="1"/>
  <c r="A296" i="230" s="1"/>
  <c r="A297" i="230" s="1"/>
  <c r="A298" i="230" s="1"/>
  <c r="A299" i="230" s="1"/>
  <c r="A300" i="230" s="1"/>
  <c r="A301" i="230" s="1"/>
  <c r="A302" i="230" s="1"/>
  <c r="A303" i="230" s="1"/>
  <c r="A304" i="230" s="1"/>
  <c r="A305" i="230" s="1"/>
  <c r="A306" i="230" s="1"/>
  <c r="A307" i="230" s="1"/>
  <c r="A308" i="230" s="1"/>
  <c r="A309" i="230" s="1"/>
  <c r="A310" i="230" s="1"/>
  <c r="A311" i="230" s="1"/>
  <c r="A312" i="230" s="1"/>
  <c r="A313" i="230" s="1"/>
  <c r="A314" i="230" s="1"/>
  <c r="A315" i="230" s="1"/>
  <c r="A316" i="230" s="1"/>
  <c r="A317" i="230" s="1"/>
  <c r="A318" i="230" s="1"/>
  <c r="A319" i="230" s="1"/>
  <c r="A320" i="230" s="1"/>
  <c r="A321" i="230" s="1"/>
  <c r="A322" i="230" s="1"/>
  <c r="A323" i="230" s="1"/>
  <c r="A324" i="230" s="1"/>
  <c r="A325" i="230" s="1"/>
  <c r="A326" i="230" s="1"/>
  <c r="A327" i="230" s="1"/>
  <c r="A328" i="230" s="1"/>
  <c r="A329" i="230" s="1"/>
  <c r="A330" i="230" s="1"/>
  <c r="A331" i="230" s="1"/>
  <c r="A332" i="230" s="1"/>
  <c r="A333" i="230" s="1"/>
  <c r="A334" i="230" s="1"/>
  <c r="A335" i="230" s="1"/>
  <c r="A336" i="230" s="1"/>
  <c r="A337" i="230" s="1"/>
  <c r="A338" i="230" s="1"/>
  <c r="A339" i="230" s="1"/>
  <c r="A340" i="230" s="1"/>
  <c r="A341" i="230" s="1"/>
  <c r="A342" i="230" s="1"/>
  <c r="A343" i="230" s="1"/>
  <c r="A344" i="230" s="1"/>
  <c r="A345" i="230" s="1"/>
  <c r="A346" i="230" s="1"/>
  <c r="A347" i="230" s="1"/>
  <c r="A348" i="230" s="1"/>
  <c r="A349" i="230" s="1"/>
  <c r="A350" i="230" s="1"/>
  <c r="A351" i="230" s="1"/>
  <c r="A352" i="230" s="1"/>
  <c r="A353" i="230" s="1"/>
  <c r="A354" i="230" s="1"/>
  <c r="A355" i="230" s="1"/>
  <c r="A356" i="230" s="1"/>
  <c r="A357" i="230" s="1"/>
  <c r="A358" i="230" s="1"/>
  <c r="A359" i="230" s="1"/>
  <c r="A360" i="230" s="1"/>
  <c r="A361" i="230" s="1"/>
  <c r="A362" i="230" s="1"/>
  <c r="A363" i="230" s="1"/>
  <c r="A364" i="230" s="1"/>
  <c r="A365" i="230" s="1"/>
  <c r="A366" i="230" s="1"/>
  <c r="A367" i="230" s="1"/>
  <c r="A368" i="230" s="1"/>
  <c r="A369" i="230" s="1"/>
  <c r="A370" i="230" s="1"/>
  <c r="A371" i="230" s="1"/>
  <c r="A372" i="230" s="1"/>
  <c r="A373" i="230" s="1"/>
  <c r="A374" i="230" s="1"/>
  <c r="A375" i="230" s="1"/>
  <c r="A376" i="230" s="1"/>
  <c r="A377" i="230" s="1"/>
  <c r="A378" i="230" s="1"/>
  <c r="A379" i="230" s="1"/>
  <c r="A380" i="230" s="1"/>
  <c r="A381" i="230" s="1"/>
  <c r="A382" i="230" s="1"/>
  <c r="A383" i="230" s="1"/>
  <c r="A384" i="230" s="1"/>
  <c r="A385" i="230" s="1"/>
  <c r="A386" i="230" s="1"/>
  <c r="A387" i="230" s="1"/>
  <c r="A388" i="230" s="1"/>
  <c r="A389" i="230" s="1"/>
  <c r="A390" i="230" s="1"/>
  <c r="A391" i="230" s="1"/>
  <c r="A392" i="230" s="1"/>
  <c r="A393" i="230" s="1"/>
  <c r="A394" i="230" s="1"/>
  <c r="A395" i="230" s="1"/>
  <c r="A396" i="230" s="1"/>
  <c r="A397" i="230" s="1"/>
  <c r="A398" i="230" s="1"/>
  <c r="A399" i="230" s="1"/>
  <c r="A400" i="230" s="1"/>
  <c r="A401" i="230" s="1"/>
  <c r="A402" i="230" s="1"/>
  <c r="A403" i="230" s="1"/>
  <c r="A404" i="230" s="1"/>
  <c r="A405" i="230" s="1"/>
  <c r="A406" i="230" s="1"/>
  <c r="A407" i="230" s="1"/>
  <c r="A408" i="230" s="1"/>
  <c r="A409" i="230" s="1"/>
  <c r="A410" i="230" s="1"/>
  <c r="A411" i="230" s="1"/>
  <c r="A412" i="230" s="1"/>
  <c r="A413" i="230" s="1"/>
  <c r="A414" i="230" s="1"/>
  <c r="A415" i="230" s="1"/>
  <c r="A416" i="230" s="1"/>
  <c r="A417" i="230" s="1"/>
  <c r="A418" i="230" s="1"/>
  <c r="A419" i="230" s="1"/>
  <c r="A420" i="230" s="1"/>
  <c r="A421" i="230" s="1"/>
  <c r="A422" i="230" s="1"/>
  <c r="A423" i="230" s="1"/>
  <c r="A424" i="230" s="1"/>
  <c r="A425" i="230" s="1"/>
  <c r="A426" i="230" s="1"/>
  <c r="A427" i="230" s="1"/>
  <c r="A428" i="230" s="1"/>
  <c r="A429" i="230" s="1"/>
  <c r="A430" i="230" s="1"/>
  <c r="A431" i="230" s="1"/>
  <c r="A432" i="230" s="1"/>
  <c r="A433" i="230" s="1"/>
  <c r="A434" i="230" s="1"/>
  <c r="A435" i="230" s="1"/>
  <c r="A436" i="230" s="1"/>
  <c r="A437" i="230" s="1"/>
  <c r="A438" i="230" s="1"/>
  <c r="A439" i="230" s="1"/>
  <c r="A440" i="230" s="1"/>
  <c r="A441" i="230" s="1"/>
  <c r="A442" i="230" s="1"/>
  <c r="A443" i="230" s="1"/>
  <c r="A444" i="230" s="1"/>
  <c r="A445" i="230" s="1"/>
  <c r="A446" i="230" s="1"/>
  <c r="A447" i="230" s="1"/>
  <c r="A448" i="230" s="1"/>
  <c r="A449" i="230" s="1"/>
  <c r="A450" i="230" s="1"/>
  <c r="A451" i="230" s="1"/>
  <c r="A452" i="230" s="1"/>
  <c r="A453" i="230" s="1"/>
  <c r="A454" i="230" s="1"/>
  <c r="A455" i="230" s="1"/>
  <c r="A456" i="230" s="1"/>
  <c r="A457" i="230" s="1"/>
  <c r="A458" i="230" s="1"/>
  <c r="A459" i="230" s="1"/>
  <c r="A460" i="230" s="1"/>
  <c r="A461" i="230" s="1"/>
  <c r="A462" i="230" s="1"/>
  <c r="A463" i="230" s="1"/>
  <c r="A464" i="230" s="1"/>
  <c r="A465" i="230" s="1"/>
  <c r="A466" i="230" s="1"/>
  <c r="A467" i="230" s="1"/>
  <c r="A468" i="230" s="1"/>
  <c r="A469" i="230" s="1"/>
  <c r="A470" i="230" s="1"/>
  <c r="A471" i="230" s="1"/>
  <c r="A472" i="230" s="1"/>
  <c r="A473" i="230" s="1"/>
  <c r="A474" i="230" s="1"/>
  <c r="A475" i="230" s="1"/>
  <c r="A476" i="230" s="1"/>
  <c r="A477" i="230" s="1"/>
  <c r="A478" i="230" s="1"/>
  <c r="A479" i="230" s="1"/>
  <c r="A480" i="230" s="1"/>
  <c r="A481" i="230" s="1"/>
  <c r="A482" i="230" s="1"/>
  <c r="A483" i="230" s="1"/>
  <c r="A484" i="230" s="1"/>
  <c r="A485" i="230" s="1"/>
  <c r="A486" i="230" s="1"/>
  <c r="A487" i="230" s="1"/>
  <c r="A488" i="230" s="1"/>
  <c r="A489" i="230" s="1"/>
  <c r="A490" i="230" s="1"/>
  <c r="A491" i="230" s="1"/>
  <c r="A492" i="230" s="1"/>
  <c r="A493" i="230" s="1"/>
  <c r="A494" i="230" s="1"/>
  <c r="A495" i="230" s="1"/>
  <c r="A496" i="230" s="1"/>
  <c r="A497" i="230" s="1"/>
  <c r="A498" i="230" s="1"/>
  <c r="A499" i="230" s="1"/>
  <c r="A500" i="230" s="1"/>
  <c r="A501" i="230" s="1"/>
  <c r="A502" i="230" s="1"/>
  <c r="A503" i="230" s="1"/>
  <c r="A504" i="230" s="1"/>
  <c r="A505" i="230" s="1"/>
  <c r="A506" i="230" s="1"/>
  <c r="A507" i="230" s="1"/>
  <c r="A508" i="230" s="1"/>
  <c r="A509" i="230" s="1"/>
  <c r="A510" i="230" s="1"/>
  <c r="A511" i="230" s="1"/>
  <c r="A512" i="230" s="1"/>
  <c r="A513" i="230" s="1"/>
  <c r="A514" i="230" s="1"/>
  <c r="A515" i="230" s="1"/>
  <c r="A516" i="230" s="1"/>
  <c r="A517" i="230" s="1"/>
  <c r="A518" i="230" s="1"/>
  <c r="A519" i="230" s="1"/>
  <c r="A520" i="230" s="1"/>
  <c r="A521" i="230" s="1"/>
  <c r="A522" i="230" s="1"/>
  <c r="A523" i="230" s="1"/>
  <c r="A524" i="230" s="1"/>
  <c r="A525" i="230" s="1"/>
  <c r="A526" i="230" s="1"/>
  <c r="A527" i="230" s="1"/>
  <c r="A528" i="230" s="1"/>
  <c r="A529" i="230" s="1"/>
  <c r="A530" i="230" s="1"/>
  <c r="A531" i="230" s="1"/>
  <c r="A532" i="230" s="1"/>
  <c r="A533" i="230" s="1"/>
  <c r="A534" i="230" s="1"/>
  <c r="A535" i="230" s="1"/>
  <c r="A536" i="230" s="1"/>
  <c r="A537" i="230" s="1"/>
  <c r="A538" i="230" s="1"/>
  <c r="A539" i="230" s="1"/>
  <c r="A540" i="230" s="1"/>
  <c r="A541" i="230" s="1"/>
  <c r="A542" i="230" s="1"/>
  <c r="A543" i="230" s="1"/>
  <c r="A544" i="230" s="1"/>
  <c r="A545" i="230" s="1"/>
  <c r="A546" i="230" s="1"/>
  <c r="A547" i="230" s="1"/>
  <c r="A548" i="230" s="1"/>
  <c r="A549" i="230" s="1"/>
  <c r="A550" i="230" s="1"/>
  <c r="A551" i="230" s="1"/>
  <c r="A552" i="230" s="1"/>
  <c r="A553" i="230" s="1"/>
  <c r="A554" i="230" s="1"/>
  <c r="A555" i="230" s="1"/>
  <c r="A556" i="230" s="1"/>
  <c r="A557" i="230" s="1"/>
  <c r="A558" i="230" s="1"/>
  <c r="A559" i="230" s="1"/>
  <c r="A560" i="230" s="1"/>
  <c r="A561" i="230" s="1"/>
  <c r="A562" i="230" s="1"/>
  <c r="A563" i="230" s="1"/>
  <c r="A564" i="230" s="1"/>
  <c r="A565" i="230" s="1"/>
  <c r="A566" i="230" s="1"/>
  <c r="A567" i="230" s="1"/>
  <c r="A568" i="230" s="1"/>
  <c r="A569" i="230" s="1"/>
  <c r="A570" i="230" s="1"/>
  <c r="A571" i="230" s="1"/>
  <c r="A572" i="230" s="1"/>
  <c r="A573" i="230" s="1"/>
  <c r="A574" i="230" s="1"/>
  <c r="A575" i="230" s="1"/>
  <c r="A576" i="230" s="1"/>
  <c r="A577" i="230" s="1"/>
  <c r="A578" i="230" s="1"/>
  <c r="A579" i="230" s="1"/>
  <c r="A580" i="230" s="1"/>
  <c r="A581" i="230" s="1"/>
  <c r="A582" i="230" s="1"/>
  <c r="A583" i="230" s="1"/>
  <c r="A584" i="230" s="1"/>
  <c r="A585" i="230" s="1"/>
  <c r="A586" i="230" s="1"/>
  <c r="A587" i="230" s="1"/>
  <c r="A588" i="230" s="1"/>
  <c r="A589" i="230" s="1"/>
  <c r="A590" i="230" s="1"/>
  <c r="A591" i="230" s="1"/>
  <c r="A592" i="230" s="1"/>
  <c r="A593" i="230" s="1"/>
  <c r="A594" i="230" s="1"/>
  <c r="A595" i="230" s="1"/>
  <c r="A596" i="230" s="1"/>
  <c r="A597" i="230" s="1"/>
  <c r="A598" i="230" s="1"/>
  <c r="A599" i="230" s="1"/>
  <c r="A600" i="230" s="1"/>
  <c r="A601" i="230" s="1"/>
  <c r="A602" i="230" s="1"/>
  <c r="A603" i="230" s="1"/>
  <c r="A604" i="230" s="1"/>
  <c r="A605" i="230" s="1"/>
  <c r="A606" i="230" s="1"/>
  <c r="A607" i="230" s="1"/>
  <c r="A608" i="230" s="1"/>
  <c r="A609" i="230" s="1"/>
  <c r="A610" i="230" s="1"/>
  <c r="A611" i="230" s="1"/>
  <c r="A612" i="230" s="1"/>
  <c r="A613" i="230" s="1"/>
  <c r="A614" i="230" s="1"/>
  <c r="A615" i="230" s="1"/>
  <c r="A616" i="230" s="1"/>
  <c r="A617" i="230" s="1"/>
  <c r="A618" i="230" s="1"/>
  <c r="A619" i="230" s="1"/>
  <c r="A620" i="230" s="1"/>
  <c r="A621" i="230" s="1"/>
  <c r="A622" i="230" s="1"/>
  <c r="A623" i="230" s="1"/>
  <c r="A624" i="230" s="1"/>
  <c r="A625" i="230" s="1"/>
  <c r="A626" i="230" s="1"/>
  <c r="A627" i="230" s="1"/>
  <c r="A628" i="230" s="1"/>
  <c r="A629" i="230" s="1"/>
  <c r="A630" i="230" s="1"/>
  <c r="A631" i="230" s="1"/>
  <c r="A632" i="230" s="1"/>
  <c r="A633" i="230" s="1"/>
  <c r="A634" i="230" s="1"/>
  <c r="A635" i="230" s="1"/>
  <c r="A636" i="230" s="1"/>
  <c r="A637" i="230" s="1"/>
  <c r="A638" i="230" s="1"/>
  <c r="A639" i="230" s="1"/>
  <c r="A640" i="230" s="1"/>
  <c r="A641" i="230" s="1"/>
  <c r="A642" i="230" s="1"/>
  <c r="A643" i="230" s="1"/>
  <c r="A644" i="230" s="1"/>
  <c r="A645" i="230" s="1"/>
  <c r="A646" i="230" s="1"/>
  <c r="A647" i="230" s="1"/>
  <c r="A648" i="230" s="1"/>
  <c r="A649" i="230" s="1"/>
  <c r="A650" i="230" s="1"/>
  <c r="A651" i="230" s="1"/>
  <c r="A652" i="230" s="1"/>
  <c r="A653" i="230" s="1"/>
  <c r="A654" i="230" s="1"/>
  <c r="A655" i="230" s="1"/>
  <c r="A656" i="230" s="1"/>
  <c r="A657" i="230" s="1"/>
  <c r="A658" i="230" s="1"/>
  <c r="A659" i="230" s="1"/>
  <c r="A660" i="230" s="1"/>
  <c r="A661" i="230" s="1"/>
  <c r="A662" i="230" s="1"/>
  <c r="A663" i="230" s="1"/>
  <c r="A664" i="230" s="1"/>
  <c r="A665" i="230" s="1"/>
  <c r="A666" i="230" s="1"/>
  <c r="A667" i="230" s="1"/>
  <c r="A668" i="230" s="1"/>
  <c r="A669" i="230" s="1"/>
  <c r="A670" i="230" s="1"/>
  <c r="A671" i="230" s="1"/>
  <c r="A672" i="230" s="1"/>
  <c r="A673" i="230" s="1"/>
  <c r="A674" i="230" s="1"/>
  <c r="A675" i="230" s="1"/>
  <c r="A676" i="230" s="1"/>
  <c r="A677" i="230" s="1"/>
  <c r="A678" i="230" s="1"/>
  <c r="A679" i="230" s="1"/>
  <c r="A680" i="230" s="1"/>
  <c r="A681" i="230" s="1"/>
  <c r="A682" i="230" s="1"/>
  <c r="A683" i="230" s="1"/>
  <c r="A684" i="230" s="1"/>
  <c r="A685" i="230" s="1"/>
  <c r="A686" i="230" s="1"/>
  <c r="A687" i="230" s="1"/>
  <c r="A688" i="230" s="1"/>
  <c r="A689" i="230" s="1"/>
  <c r="A690" i="230" s="1"/>
  <c r="A691" i="230" s="1"/>
  <c r="A692" i="230" s="1"/>
  <c r="A693" i="230" s="1"/>
  <c r="A694" i="230" s="1"/>
  <c r="A695" i="230" s="1"/>
  <c r="A696" i="230" s="1"/>
  <c r="A697" i="230" s="1"/>
  <c r="A698" i="230" s="1"/>
  <c r="A699" i="230" s="1"/>
  <c r="A700" i="230" s="1"/>
  <c r="A701" i="230" s="1"/>
  <c r="A702" i="230" s="1"/>
  <c r="A703" i="230" s="1"/>
  <c r="A704" i="230" s="1"/>
  <c r="A705" i="230" s="1"/>
  <c r="A706" i="230" s="1"/>
  <c r="A707" i="230" s="1"/>
  <c r="A708" i="230" s="1"/>
  <c r="A709" i="230" s="1"/>
  <c r="A710" i="230" s="1"/>
  <c r="A711" i="230" s="1"/>
  <c r="A712" i="230" s="1"/>
  <c r="A713" i="230" s="1"/>
  <c r="A714" i="230" s="1"/>
  <c r="A715" i="230" s="1"/>
  <c r="A716" i="230" s="1"/>
  <c r="A717" i="230" s="1"/>
  <c r="A718" i="230" s="1"/>
  <c r="A719" i="230" s="1"/>
  <c r="A720" i="230" s="1"/>
  <c r="A721" i="230" s="1"/>
  <c r="A722" i="230" s="1"/>
  <c r="A723" i="230" s="1"/>
  <c r="A724" i="230" s="1"/>
  <c r="A725" i="230" s="1"/>
  <c r="A726" i="230" s="1"/>
  <c r="A727" i="230" s="1"/>
  <c r="A728" i="230" s="1"/>
  <c r="A729" i="230" s="1"/>
  <c r="A730" i="230" s="1"/>
  <c r="A731" i="230" s="1"/>
  <c r="A732" i="230" s="1"/>
  <c r="A733" i="230" s="1"/>
  <c r="A734" i="230" s="1"/>
  <c r="A735" i="230" s="1"/>
  <c r="A736" i="230" s="1"/>
  <c r="A737" i="230" s="1"/>
  <c r="A738" i="230" s="1"/>
  <c r="A739" i="230" s="1"/>
  <c r="A740" i="230" s="1"/>
  <c r="A741" i="230" s="1"/>
  <c r="A742" i="230" s="1"/>
  <c r="A743" i="230" s="1"/>
  <c r="A744" i="230" s="1"/>
  <c r="A745" i="230" s="1"/>
  <c r="A746" i="230" s="1"/>
  <c r="A747" i="230" s="1"/>
  <c r="A748" i="230" s="1"/>
  <c r="A749" i="230" s="1"/>
  <c r="A750" i="230" s="1"/>
  <c r="A751" i="230" s="1"/>
  <c r="A752" i="230" s="1"/>
  <c r="A753" i="230" s="1"/>
  <c r="A754" i="230" s="1"/>
  <c r="A755" i="230" s="1"/>
  <c r="A756" i="230" s="1"/>
  <c r="A757" i="230" s="1"/>
  <c r="A758" i="230" s="1"/>
  <c r="A759" i="230" s="1"/>
  <c r="A760" i="230" s="1"/>
  <c r="A761" i="230" s="1"/>
  <c r="A762" i="230" s="1"/>
  <c r="A763" i="230" s="1"/>
  <c r="A764" i="230" s="1"/>
  <c r="A765" i="230" s="1"/>
  <c r="A766" i="230" s="1"/>
  <c r="A767" i="230" s="1"/>
  <c r="A768" i="230" s="1"/>
  <c r="A769" i="230" s="1"/>
  <c r="A770" i="230" s="1"/>
  <c r="A771" i="230" s="1"/>
  <c r="A772" i="230" s="1"/>
  <c r="A773" i="230" s="1"/>
  <c r="A774" i="230" s="1"/>
  <c r="A775" i="230" s="1"/>
  <c r="A776" i="230" s="1"/>
  <c r="A777" i="230" s="1"/>
  <c r="A778" i="230" s="1"/>
  <c r="A779" i="230" s="1"/>
  <c r="A780" i="230" s="1"/>
  <c r="A781" i="230" s="1"/>
  <c r="A782" i="230" s="1"/>
  <c r="A783" i="230" s="1"/>
  <c r="A784" i="230" s="1"/>
  <c r="A785" i="230" s="1"/>
  <c r="A786" i="230" s="1"/>
  <c r="A787" i="230" s="1"/>
  <c r="A788" i="230" s="1"/>
  <c r="A789" i="230" s="1"/>
  <c r="A790" i="230" s="1"/>
  <c r="A791" i="230" s="1"/>
  <c r="A792" i="230" s="1"/>
  <c r="A793" i="230" s="1"/>
  <c r="A794" i="230" s="1"/>
  <c r="A795" i="230" s="1"/>
  <c r="A796" i="230" s="1"/>
  <c r="A797" i="230" s="1"/>
  <c r="A798" i="230" s="1"/>
  <c r="A799" i="230" s="1"/>
  <c r="A800" i="230" s="1"/>
  <c r="A801" i="230" s="1"/>
  <c r="A802" i="230" s="1"/>
  <c r="A803" i="230" s="1"/>
  <c r="A804" i="230" s="1"/>
  <c r="A805" i="230" s="1"/>
  <c r="A806" i="230" s="1"/>
  <c r="A807" i="230" s="1"/>
  <c r="A808" i="230" s="1"/>
  <c r="A809" i="230" s="1"/>
  <c r="A810" i="230" s="1"/>
  <c r="A811" i="230" s="1"/>
  <c r="A812" i="230" s="1"/>
  <c r="A813" i="230" s="1"/>
  <c r="A814" i="230" s="1"/>
  <c r="A815" i="230" s="1"/>
  <c r="A816" i="230" s="1"/>
  <c r="A817" i="230" s="1"/>
  <c r="A818" i="230" s="1"/>
  <c r="A819" i="230" s="1"/>
  <c r="A820" i="230" s="1"/>
  <c r="A821" i="230" s="1"/>
  <c r="A822" i="230" s="1"/>
  <c r="A823" i="230" s="1"/>
  <c r="A824" i="230" s="1"/>
  <c r="A825" i="230" s="1"/>
  <c r="A826" i="230" s="1"/>
  <c r="A827" i="230" s="1"/>
  <c r="A828" i="230" s="1"/>
  <c r="A829" i="230" s="1"/>
  <c r="A830" i="230" s="1"/>
  <c r="A831" i="230" s="1"/>
  <c r="A832" i="230" s="1"/>
  <c r="A833" i="230" s="1"/>
  <c r="A834" i="230" s="1"/>
  <c r="A835" i="230" s="1"/>
  <c r="A836" i="230" s="1"/>
  <c r="A837" i="230" s="1"/>
  <c r="A838" i="230" s="1"/>
  <c r="A839" i="230" s="1"/>
  <c r="A840" i="230" s="1"/>
  <c r="A841" i="230" s="1"/>
  <c r="A842" i="230" s="1"/>
  <c r="A843" i="230" s="1"/>
  <c r="A844" i="230" s="1"/>
  <c r="A845" i="230" s="1"/>
  <c r="A846" i="230" s="1"/>
  <c r="A847" i="230" s="1"/>
  <c r="A848" i="230" s="1"/>
  <c r="A849" i="230" s="1"/>
  <c r="A850" i="230" s="1"/>
  <c r="A851" i="230" s="1"/>
  <c r="A852" i="230" s="1"/>
  <c r="A853" i="230" s="1"/>
  <c r="A854" i="230" s="1"/>
  <c r="A855" i="230" s="1"/>
  <c r="A856" i="230" s="1"/>
  <c r="A857" i="230" s="1"/>
  <c r="A858" i="230" s="1"/>
  <c r="A859" i="230" s="1"/>
  <c r="A860" i="230" s="1"/>
  <c r="A861" i="230" s="1"/>
  <c r="A862" i="230" s="1"/>
  <c r="A863" i="230" s="1"/>
  <c r="A864" i="230" s="1"/>
  <c r="A865" i="230" s="1"/>
  <c r="A866" i="230" s="1"/>
  <c r="A867" i="230" s="1"/>
  <c r="A868" i="230" s="1"/>
  <c r="A869" i="230" s="1"/>
  <c r="A870" i="230" s="1"/>
  <c r="A871" i="230" s="1"/>
  <c r="A872" i="230" s="1"/>
  <c r="A873" i="230" s="1"/>
  <c r="A874" i="230" s="1"/>
  <c r="A875" i="230" s="1"/>
  <c r="A876" i="230" s="1"/>
  <c r="A877" i="230" s="1"/>
  <c r="A878" i="230" s="1"/>
  <c r="A879" i="230" s="1"/>
  <c r="A880" i="230" s="1"/>
  <c r="A881" i="230" s="1"/>
  <c r="A882" i="230" s="1"/>
  <c r="A883" i="230" s="1"/>
  <c r="A884" i="230" s="1"/>
  <c r="A885" i="230" s="1"/>
  <c r="A886" i="230" s="1"/>
  <c r="A887" i="230" s="1"/>
  <c r="A888" i="230" s="1"/>
  <c r="A889" i="230" s="1"/>
  <c r="A890" i="230" s="1"/>
  <c r="A891" i="230" s="1"/>
  <c r="A892" i="230" s="1"/>
  <c r="A893" i="230" s="1"/>
  <c r="A894" i="230" s="1"/>
  <c r="A895" i="230" s="1"/>
  <c r="A896" i="230" s="1"/>
  <c r="A897" i="230" s="1"/>
  <c r="A898" i="230" s="1"/>
  <c r="A899" i="230" s="1"/>
  <c r="A900" i="230" s="1"/>
  <c r="A901" i="230" s="1"/>
  <c r="A902" i="230" s="1"/>
  <c r="A903" i="230" s="1"/>
  <c r="A904" i="230" s="1"/>
  <c r="A905" i="230" s="1"/>
  <c r="A906" i="230" s="1"/>
  <c r="A907" i="230" s="1"/>
  <c r="A908" i="230" s="1"/>
  <c r="A909" i="230" s="1"/>
  <c r="A910" i="230" s="1"/>
  <c r="A911" i="230" s="1"/>
  <c r="A912" i="230" s="1"/>
  <c r="A913" i="230" s="1"/>
  <c r="A914" i="230" s="1"/>
  <c r="A915" i="230" s="1"/>
  <c r="A916" i="230" s="1"/>
  <c r="A917" i="230" s="1"/>
  <c r="A918" i="230" s="1"/>
  <c r="A919" i="230" s="1"/>
  <c r="A920" i="230" s="1"/>
  <c r="A921" i="230" s="1"/>
  <c r="A922" i="230" s="1"/>
  <c r="A923" i="230" s="1"/>
  <c r="A924" i="230" s="1"/>
  <c r="A925" i="230" s="1"/>
  <c r="A926" i="230" s="1"/>
  <c r="A927" i="230" s="1"/>
  <c r="A928" i="230" s="1"/>
  <c r="A929" i="230" s="1"/>
  <c r="A930" i="230" s="1"/>
  <c r="A931" i="230" s="1"/>
  <c r="A932" i="230" s="1"/>
  <c r="A933" i="230" s="1"/>
  <c r="A934" i="230" s="1"/>
  <c r="A935" i="230" s="1"/>
  <c r="A936" i="230" s="1"/>
  <c r="A937" i="230" s="1"/>
  <c r="A938" i="230" s="1"/>
  <c r="A939" i="230" s="1"/>
  <c r="A940" i="230" s="1"/>
  <c r="A941" i="230" s="1"/>
  <c r="A942" i="230" s="1"/>
  <c r="A943" i="230" s="1"/>
  <c r="A944" i="230" s="1"/>
  <c r="A945" i="230" s="1"/>
  <c r="A946" i="230" s="1"/>
  <c r="A947" i="230" s="1"/>
  <c r="A948" i="230" s="1"/>
  <c r="A949" i="230" s="1"/>
  <c r="A950" i="230" s="1"/>
  <c r="A951" i="230" s="1"/>
  <c r="A952" i="230" s="1"/>
  <c r="A953" i="230" s="1"/>
  <c r="A954" i="230" s="1"/>
  <c r="A955" i="230" s="1"/>
  <c r="A956" i="230" s="1"/>
  <c r="A957" i="230" s="1"/>
  <c r="A958" i="230" s="1"/>
  <c r="A959" i="230" s="1"/>
  <c r="A960" i="230" s="1"/>
  <c r="A961" i="230" s="1"/>
  <c r="A962" i="230" s="1"/>
  <c r="A963" i="230" s="1"/>
  <c r="A964" i="230" s="1"/>
  <c r="A965" i="230" s="1"/>
  <c r="A966" i="230" s="1"/>
  <c r="A967" i="230" s="1"/>
  <c r="A968" i="230" s="1"/>
  <c r="A969" i="230" s="1"/>
  <c r="A970" i="230" s="1"/>
  <c r="A971" i="230" s="1"/>
  <c r="A972" i="230" s="1"/>
  <c r="A973" i="230" s="1"/>
  <c r="A974" i="230" s="1"/>
  <c r="A975" i="230" s="1"/>
  <c r="A976" i="230" s="1"/>
  <c r="A977" i="230" s="1"/>
  <c r="A978" i="230" s="1"/>
  <c r="A979" i="230" s="1"/>
  <c r="A980" i="230" s="1"/>
  <c r="A981" i="230" s="1"/>
  <c r="A982" i="230" s="1"/>
  <c r="A983" i="230" s="1"/>
  <c r="A984" i="230" s="1"/>
  <c r="A985" i="230" s="1"/>
  <c r="A986" i="230" s="1"/>
  <c r="A987" i="230" s="1"/>
  <c r="A988" i="230" s="1"/>
  <c r="A989" i="230" s="1"/>
  <c r="A990" i="230" s="1"/>
  <c r="A991" i="230" s="1"/>
  <c r="A992" i="230" s="1"/>
  <c r="A993" i="230" s="1"/>
  <c r="A994" i="230" s="1"/>
  <c r="A995" i="230" s="1"/>
  <c r="A996" i="230" s="1"/>
  <c r="A997" i="230" s="1"/>
  <c r="A998" i="230" s="1"/>
  <c r="A999" i="230" s="1"/>
  <c r="A1000" i="230" s="1"/>
  <c r="A1001" i="230" s="1"/>
  <c r="A1002" i="230" s="1"/>
  <c r="A1003" i="230" s="1"/>
  <c r="A1004" i="230" s="1"/>
  <c r="A1005" i="230" s="1"/>
  <c r="A1006" i="230" s="1"/>
  <c r="A1007" i="230" s="1"/>
  <c r="A1008" i="230" s="1"/>
  <c r="A1009" i="230" s="1"/>
  <c r="A1010" i="230" s="1"/>
  <c r="A1011" i="230" s="1"/>
  <c r="A1012" i="230" s="1"/>
  <c r="A1013" i="230" s="1"/>
  <c r="A1014" i="230" s="1"/>
  <c r="A1015" i="230" s="1"/>
  <c r="A1016" i="230" s="1"/>
  <c r="A1017" i="230" s="1"/>
  <c r="A1018" i="230" s="1"/>
  <c r="A1019" i="230" s="1"/>
  <c r="A1020" i="230" s="1"/>
  <c r="A1021" i="230" s="1"/>
  <c r="A1022" i="230" s="1"/>
  <c r="A1023" i="230" s="1"/>
  <c r="A1024" i="230" s="1"/>
  <c r="A1025" i="230" s="1"/>
  <c r="A1026" i="230" s="1"/>
  <c r="A1027" i="230" s="1"/>
  <c r="A1028" i="230" s="1"/>
  <c r="A1029" i="230" s="1"/>
  <c r="A1030" i="230" s="1"/>
  <c r="A1031" i="230" s="1"/>
  <c r="A1032" i="230" s="1"/>
  <c r="A1033" i="230" s="1"/>
  <c r="A1034" i="230" s="1"/>
  <c r="A1035" i="230" s="1"/>
  <c r="A1036" i="230" s="1"/>
  <c r="A1037" i="230" s="1"/>
  <c r="A1038" i="230" s="1"/>
  <c r="A1039" i="230" s="1"/>
  <c r="A1040" i="230" s="1"/>
  <c r="A1041" i="230" s="1"/>
  <c r="A1042" i="230" s="1"/>
  <c r="A1043" i="230" s="1"/>
  <c r="A1044" i="230" s="1"/>
  <c r="A1045" i="230" s="1"/>
  <c r="A1046" i="230" s="1"/>
  <c r="A1047" i="230" s="1"/>
  <c r="A1048" i="230" s="1"/>
  <c r="A1049" i="230" s="1"/>
  <c r="A1050" i="230" s="1"/>
  <c r="A1051" i="230" s="1"/>
  <c r="A1052" i="230" s="1"/>
  <c r="A1053" i="230" s="1"/>
  <c r="A1054" i="230" s="1"/>
  <c r="A1055" i="230" s="1"/>
  <c r="A1056" i="230" s="1"/>
  <c r="A1057" i="230" s="1"/>
  <c r="A1058" i="230" s="1"/>
  <c r="A1059" i="230" s="1"/>
  <c r="A1060" i="230" s="1"/>
  <c r="A1061" i="230" s="1"/>
  <c r="A1062" i="230" s="1"/>
  <c r="A1063" i="230" s="1"/>
  <c r="A1064" i="230" s="1"/>
  <c r="A1065" i="230" s="1"/>
  <c r="A1066" i="230" s="1"/>
  <c r="A1067" i="230" s="1"/>
  <c r="A1068" i="230" s="1"/>
  <c r="A1069" i="230" s="1"/>
  <c r="A1070" i="230" s="1"/>
  <c r="A1071" i="230" s="1"/>
  <c r="A1072" i="230" s="1"/>
  <c r="A1073" i="230" s="1"/>
  <c r="A1074" i="230" s="1"/>
  <c r="A1075" i="230" s="1"/>
  <c r="A1076" i="230" s="1"/>
  <c r="A1077" i="230" s="1"/>
  <c r="A1078" i="230" s="1"/>
  <c r="A1079" i="230" s="1"/>
  <c r="A1080" i="230" s="1"/>
  <c r="A1081" i="230" s="1"/>
  <c r="A1082" i="230" s="1"/>
  <c r="A1083" i="230" s="1"/>
  <c r="A1084" i="230" s="1"/>
  <c r="A1085" i="230" s="1"/>
  <c r="A1086" i="230" s="1"/>
  <c r="A1087" i="230" s="1"/>
  <c r="A1088" i="230" s="1"/>
  <c r="A1089" i="230" s="1"/>
  <c r="A1090" i="230" s="1"/>
  <c r="A1091" i="230" s="1"/>
  <c r="A1092" i="230" s="1"/>
  <c r="A1093" i="230" s="1"/>
  <c r="A1094" i="230" s="1"/>
  <c r="A1095" i="230" s="1"/>
  <c r="A1096" i="230" s="1"/>
  <c r="A1097" i="230" s="1"/>
  <c r="A1098" i="230" s="1"/>
  <c r="A1099" i="230" s="1"/>
  <c r="A1100" i="230" s="1"/>
  <c r="A1101" i="230" s="1"/>
  <c r="A1102" i="230" s="1"/>
  <c r="A1103" i="230" s="1"/>
  <c r="A1104" i="230" s="1"/>
  <c r="A1105" i="230" s="1"/>
  <c r="A1106" i="230" s="1"/>
  <c r="A1107" i="230" s="1"/>
  <c r="A1108" i="230" s="1"/>
  <c r="A1109" i="230" s="1"/>
  <c r="A1110" i="230" s="1"/>
  <c r="A1111" i="230" s="1"/>
  <c r="A1112" i="230" s="1"/>
  <c r="A1113" i="230" s="1"/>
  <c r="A1114" i="230" s="1"/>
  <c r="A1115" i="230" s="1"/>
  <c r="A1116" i="230" s="1"/>
  <c r="A1117" i="230" s="1"/>
  <c r="A1118" i="230" s="1"/>
  <c r="A1119" i="230" s="1"/>
  <c r="A1120" i="230" s="1"/>
  <c r="G854" i="181" l="1"/>
  <c r="H118" i="229"/>
  <c r="H94" i="229"/>
  <c r="H4" i="229"/>
  <c r="H112" i="229"/>
  <c r="H16" i="229"/>
  <c r="H76" i="229"/>
  <c r="H34" i="229"/>
  <c r="H100" i="229"/>
  <c r="H70" i="229"/>
  <c r="H88" i="229"/>
  <c r="H106" i="229"/>
  <c r="H10" i="229"/>
  <c r="H52" i="229"/>
  <c r="H64" i="229"/>
  <c r="H46" i="229"/>
  <c r="H82" i="229"/>
  <c r="H28" i="229"/>
  <c r="H22" i="229"/>
  <c r="H40" i="229"/>
  <c r="H58" i="229"/>
  <c r="M125" i="229"/>
  <c r="H124" i="229" s="1"/>
  <c r="L119" i="229"/>
  <c r="G855" i="181" l="1"/>
  <c r="L125" i="229"/>
  <c r="M131" i="229"/>
  <c r="H130" i="229" s="1"/>
  <c r="G856" i="181" l="1"/>
  <c r="M137" i="229"/>
  <c r="H136" i="229" s="1"/>
  <c r="L131" i="229"/>
  <c r="G857" i="181" l="1"/>
  <c r="L137" i="229"/>
  <c r="M143" i="229"/>
  <c r="H142" i="229" s="1"/>
  <c r="G858" i="181" l="1"/>
  <c r="L143" i="229"/>
  <c r="M149" i="229"/>
  <c r="H148" i="229" s="1"/>
  <c r="G859" i="181" l="1"/>
  <c r="M155" i="229"/>
  <c r="H154" i="229" s="1"/>
  <c r="L149" i="229"/>
  <c r="G860" i="181" l="1"/>
  <c r="L155" i="229"/>
  <c r="M161" i="229"/>
  <c r="H160" i="229" s="1"/>
  <c r="K11" i="138"/>
  <c r="K17" i="138" s="1"/>
  <c r="G861" i="181" l="1"/>
  <c r="M167" i="229"/>
  <c r="H166" i="229" s="1"/>
  <c r="L161" i="229"/>
  <c r="K23" i="138"/>
  <c r="G862" i="181" l="1"/>
  <c r="L167" i="229"/>
  <c r="M173" i="229"/>
  <c r="H172" i="229" s="1"/>
  <c r="K29" i="138"/>
  <c r="G863" i="181" l="1"/>
  <c r="M179" i="229"/>
  <c r="H178" i="229" s="1"/>
  <c r="L173" i="229"/>
  <c r="K35" i="138"/>
  <c r="G864" i="181" l="1"/>
  <c r="L179" i="229"/>
  <c r="M185" i="229"/>
  <c r="H184" i="229" s="1"/>
  <c r="K41" i="138"/>
  <c r="G865" i="181" l="1"/>
  <c r="L185" i="229"/>
  <c r="M191" i="229"/>
  <c r="H190" i="229" s="1"/>
  <c r="K47" i="138"/>
  <c r="G866" i="181" l="1"/>
  <c r="M197" i="229"/>
  <c r="H196" i="229" s="1"/>
  <c r="L191" i="229"/>
  <c r="K53" i="138"/>
  <c r="G867" i="181" l="1"/>
  <c r="M203" i="229"/>
  <c r="H202" i="229" s="1"/>
  <c r="L197" i="229"/>
  <c r="K59" i="138"/>
  <c r="G868" i="181" l="1"/>
  <c r="M209" i="229"/>
  <c r="H208" i="229" s="1"/>
  <c r="L203" i="229"/>
  <c r="K65" i="138"/>
  <c r="K71" i="138" s="1"/>
  <c r="K77" i="138" s="1"/>
  <c r="K83" i="138" s="1"/>
  <c r="K89" i="138" s="1"/>
  <c r="K95" i="138" s="1"/>
  <c r="K101" i="138" s="1"/>
  <c r="K107" i="138" s="1"/>
  <c r="K113" i="138" s="1"/>
  <c r="K119" i="138" s="1"/>
  <c r="K125" i="138" s="1"/>
  <c r="K131" i="138" s="1"/>
  <c r="K137" i="138" s="1"/>
  <c r="K143" i="138" s="1"/>
  <c r="K149" i="138" s="1"/>
  <c r="K155" i="138" s="1"/>
  <c r="K161" i="138" s="1"/>
  <c r="K167" i="138" s="1"/>
  <c r="K173" i="138" s="1"/>
  <c r="K179" i="138" s="1"/>
  <c r="K185" i="138" s="1"/>
  <c r="K191" i="138" s="1"/>
  <c r="K197" i="138" s="1"/>
  <c r="K203" i="138" s="1"/>
  <c r="K209" i="138" s="1"/>
  <c r="K215" i="138" s="1"/>
  <c r="K221" i="138" s="1"/>
  <c r="K227" i="138" s="1"/>
  <c r="K233" i="138" s="1"/>
  <c r="K239" i="138" s="1"/>
  <c r="K245" i="138" s="1"/>
  <c r="K251" i="138" s="1"/>
  <c r="K257" i="138" s="1"/>
  <c r="K263" i="138" s="1"/>
  <c r="K269" i="138" s="1"/>
  <c r="K275" i="138" s="1"/>
  <c r="K281" i="138" s="1"/>
  <c r="K287" i="138" s="1"/>
  <c r="K293" i="138" s="1"/>
  <c r="K299" i="138" s="1"/>
  <c r="K305" i="138" s="1"/>
  <c r="K311" i="138" s="1"/>
  <c r="K317" i="138" s="1"/>
  <c r="K323" i="138" s="1"/>
  <c r="K329" i="138" s="1"/>
  <c r="K335" i="138" s="1"/>
  <c r="K341" i="138" s="1"/>
  <c r="K347" i="138" s="1"/>
  <c r="K353" i="138" s="1"/>
  <c r="K359" i="138" s="1"/>
  <c r="K365" i="138" s="1"/>
  <c r="K371" i="138" s="1"/>
  <c r="K377" i="138" s="1"/>
  <c r="K383" i="138" s="1"/>
  <c r="K389" i="138" s="1"/>
  <c r="K395" i="138" s="1"/>
  <c r="K401" i="138" s="1"/>
  <c r="K407" i="138" s="1"/>
  <c r="K413" i="138" s="1"/>
  <c r="K419" i="138" s="1"/>
  <c r="K425" i="138" s="1"/>
  <c r="K431" i="138" s="1"/>
  <c r="K437" i="138" s="1"/>
  <c r="K443" i="138" s="1"/>
  <c r="K449" i="138" s="1"/>
  <c r="K455" i="138" s="1"/>
  <c r="K461" i="138" s="1"/>
  <c r="K467" i="138" s="1"/>
  <c r="K473" i="138" s="1"/>
  <c r="K479" i="138" s="1"/>
  <c r="K485" i="138" s="1"/>
  <c r="K491" i="138" s="1"/>
  <c r="K497" i="138" s="1"/>
  <c r="K503" i="138" s="1"/>
  <c r="K509" i="138" s="1"/>
  <c r="K515" i="138" s="1"/>
  <c r="K521" i="138" s="1"/>
  <c r="K527" i="138" s="1"/>
  <c r="K533" i="138" s="1"/>
  <c r="K539" i="138" s="1"/>
  <c r="K545" i="138" s="1"/>
  <c r="K551" i="138" s="1"/>
  <c r="K557" i="138" s="1"/>
  <c r="K563" i="138" s="1"/>
  <c r="K569" i="138" s="1"/>
  <c r="K575" i="138" s="1"/>
  <c r="K581" i="138" s="1"/>
  <c r="K587" i="138" s="1"/>
  <c r="K593" i="138" s="1"/>
  <c r="K599" i="138" s="1"/>
  <c r="G869" i="181" l="1"/>
  <c r="M215" i="229"/>
  <c r="H214" i="229" s="1"/>
  <c r="L209" i="229"/>
  <c r="G870" i="181" l="1"/>
  <c r="M221" i="229"/>
  <c r="H220" i="229" s="1"/>
  <c r="L215" i="229"/>
  <c r="G871" i="181" l="1"/>
  <c r="L221" i="229"/>
  <c r="M227" i="229"/>
  <c r="H226" i="229" s="1"/>
  <c r="G872" i="181" l="1"/>
  <c r="L227" i="229"/>
  <c r="M233" i="229"/>
  <c r="H232" i="229" s="1"/>
  <c r="R69" i="138"/>
  <c r="R68" i="138"/>
  <c r="R67" i="138"/>
  <c r="R66" i="138"/>
  <c r="O66" i="138"/>
  <c r="R63" i="138"/>
  <c r="R62" i="138"/>
  <c r="R61" i="138"/>
  <c r="R60" i="138"/>
  <c r="O60" i="138"/>
  <c r="R57" i="138"/>
  <c r="R56" i="138"/>
  <c r="R55" i="138"/>
  <c r="R54" i="138"/>
  <c r="O54" i="138"/>
  <c r="G873" i="181" l="1"/>
  <c r="M239" i="229"/>
  <c r="H238" i="229" s="1"/>
  <c r="L233" i="229"/>
  <c r="E38" i="85"/>
  <c r="E39" i="85" s="1"/>
  <c r="AD30" i="85" s="1"/>
  <c r="R6" i="138"/>
  <c r="C597" i="259" l="1"/>
  <c r="C595" i="259"/>
  <c r="C590" i="259"/>
  <c r="K583" i="259"/>
  <c r="A582" i="259" s="1"/>
  <c r="C582" i="259"/>
  <c r="C581" i="259"/>
  <c r="C573" i="259"/>
  <c r="C571" i="259"/>
  <c r="C566" i="259"/>
  <c r="K559" i="259"/>
  <c r="A558" i="259" s="1"/>
  <c r="C558" i="259"/>
  <c r="C557" i="259"/>
  <c r="C549" i="259"/>
  <c r="C547" i="259"/>
  <c r="C542" i="259"/>
  <c r="K535" i="259"/>
  <c r="A534" i="259" s="1"/>
  <c r="C534" i="259"/>
  <c r="C533" i="259"/>
  <c r="C525" i="259"/>
  <c r="C523" i="259"/>
  <c r="C518" i="259"/>
  <c r="K511" i="259"/>
  <c r="A510" i="259" s="1"/>
  <c r="C510" i="259"/>
  <c r="C509" i="259"/>
  <c r="C501" i="259"/>
  <c r="C499" i="259"/>
  <c r="C494" i="259"/>
  <c r="K487" i="259"/>
  <c r="A486" i="259" s="1"/>
  <c r="C486" i="259"/>
  <c r="C485" i="259"/>
  <c r="C477" i="259"/>
  <c r="C475" i="259"/>
  <c r="C470" i="259"/>
  <c r="K463" i="259"/>
  <c r="A462" i="259" s="1"/>
  <c r="C462" i="259"/>
  <c r="C461" i="259"/>
  <c r="C453" i="259"/>
  <c r="C451" i="259"/>
  <c r="C446" i="259"/>
  <c r="K439" i="259"/>
  <c r="A438" i="259" s="1"/>
  <c r="C438" i="259"/>
  <c r="C437" i="259"/>
  <c r="C429" i="259"/>
  <c r="C427" i="259"/>
  <c r="C422" i="259"/>
  <c r="K415" i="259"/>
  <c r="A414" i="259" s="1"/>
  <c r="C414" i="259"/>
  <c r="C413" i="259"/>
  <c r="C405" i="259"/>
  <c r="C403" i="259"/>
  <c r="C398" i="259"/>
  <c r="K391" i="259"/>
  <c r="A390" i="259" s="1"/>
  <c r="C390" i="259"/>
  <c r="C389" i="259"/>
  <c r="C381" i="259"/>
  <c r="C379" i="259"/>
  <c r="C374" i="259"/>
  <c r="K367" i="259"/>
  <c r="A366" i="259" s="1"/>
  <c r="C366" i="259"/>
  <c r="C365" i="259"/>
  <c r="C357" i="259"/>
  <c r="C355" i="259"/>
  <c r="C350" i="259"/>
  <c r="C603" i="259"/>
  <c r="C601" i="259"/>
  <c r="C596" i="259"/>
  <c r="K589" i="259"/>
  <c r="A588" i="259" s="1"/>
  <c r="C588" i="259"/>
  <c r="C587" i="259"/>
  <c r="C579" i="259"/>
  <c r="C577" i="259"/>
  <c r="C572" i="259"/>
  <c r="K565" i="259"/>
  <c r="A564" i="259" s="1"/>
  <c r="C564" i="259"/>
  <c r="C563" i="259"/>
  <c r="C555" i="259"/>
  <c r="C553" i="259"/>
  <c r="C548" i="259"/>
  <c r="K541" i="259"/>
  <c r="A540" i="259" s="1"/>
  <c r="C540" i="259"/>
  <c r="C539" i="259"/>
  <c r="C531" i="259"/>
  <c r="C529" i="259"/>
  <c r="C524" i="259"/>
  <c r="K517" i="259"/>
  <c r="A516" i="259" s="1"/>
  <c r="C516" i="259"/>
  <c r="C515" i="259"/>
  <c r="C507" i="259"/>
  <c r="C505" i="259"/>
  <c r="C500" i="259"/>
  <c r="K493" i="259"/>
  <c r="A492" i="259" s="1"/>
  <c r="C492" i="259"/>
  <c r="C491" i="259"/>
  <c r="C483" i="259"/>
  <c r="C481" i="259"/>
  <c r="C476" i="259"/>
  <c r="K469" i="259"/>
  <c r="A468" i="259" s="1"/>
  <c r="C468" i="259"/>
  <c r="C467" i="259"/>
  <c r="C459" i="259"/>
  <c r="C457" i="259"/>
  <c r="C452" i="259"/>
  <c r="K445" i="259"/>
  <c r="A444" i="259" s="1"/>
  <c r="C444" i="259"/>
  <c r="C443" i="259"/>
  <c r="C435" i="259"/>
  <c r="C433" i="259"/>
  <c r="C428" i="259"/>
  <c r="K421" i="259"/>
  <c r="A420" i="259" s="1"/>
  <c r="C420" i="259"/>
  <c r="C419" i="259"/>
  <c r="C411" i="259"/>
  <c r="C409" i="259"/>
  <c r="C404" i="259"/>
  <c r="K397" i="259"/>
  <c r="A396" i="259" s="1"/>
  <c r="C396" i="259"/>
  <c r="C395" i="259"/>
  <c r="C387" i="259"/>
  <c r="C385" i="259"/>
  <c r="C380" i="259"/>
  <c r="C602" i="259"/>
  <c r="K595" i="259"/>
  <c r="A594" i="259" s="1"/>
  <c r="C594" i="259"/>
  <c r="C593" i="259"/>
  <c r="C585" i="259"/>
  <c r="C583" i="259"/>
  <c r="C578" i="259"/>
  <c r="K571" i="259"/>
  <c r="A570" i="259" s="1"/>
  <c r="C570" i="259"/>
  <c r="C569" i="259"/>
  <c r="C561" i="259"/>
  <c r="C559" i="259"/>
  <c r="C554" i="259"/>
  <c r="K547" i="259"/>
  <c r="A546" i="259" s="1"/>
  <c r="C546" i="259"/>
  <c r="C545" i="259"/>
  <c r="C537" i="259"/>
  <c r="C535" i="259"/>
  <c r="C530" i="259"/>
  <c r="K523" i="259"/>
  <c r="A522" i="259" s="1"/>
  <c r="C522" i="259"/>
  <c r="C521" i="259"/>
  <c r="C513" i="259"/>
  <c r="C511" i="259"/>
  <c r="C506" i="259"/>
  <c r="K499" i="259"/>
  <c r="A498" i="259" s="1"/>
  <c r="C498" i="259"/>
  <c r="C497" i="259"/>
  <c r="C489" i="259"/>
  <c r="C487" i="259"/>
  <c r="C482" i="259"/>
  <c r="K475" i="259"/>
  <c r="A474" i="259" s="1"/>
  <c r="C474" i="259"/>
  <c r="C473" i="259"/>
  <c r="C465" i="259"/>
  <c r="C463" i="259"/>
  <c r="C458" i="259"/>
  <c r="K451" i="259"/>
  <c r="A450" i="259" s="1"/>
  <c r="C450" i="259"/>
  <c r="C449" i="259"/>
  <c r="C441" i="259"/>
  <c r="C439" i="259"/>
  <c r="C434" i="259"/>
  <c r="K427" i="259"/>
  <c r="A426" i="259" s="1"/>
  <c r="C426" i="259"/>
  <c r="C425" i="259"/>
  <c r="C417" i="259"/>
  <c r="C415" i="259"/>
  <c r="C410" i="259"/>
  <c r="K403" i="259"/>
  <c r="A402" i="259" s="1"/>
  <c r="C402" i="259"/>
  <c r="C401" i="259"/>
  <c r="C393" i="259"/>
  <c r="C391" i="259"/>
  <c r="C386" i="259"/>
  <c r="K379" i="259"/>
  <c r="A378" i="259" s="1"/>
  <c r="C378" i="259"/>
  <c r="C377" i="259"/>
  <c r="K601" i="259"/>
  <c r="A600" i="259" s="1"/>
  <c r="C600" i="259"/>
  <c r="C599" i="259"/>
  <c r="C591" i="259"/>
  <c r="C589" i="259"/>
  <c r="C584" i="259"/>
  <c r="K577" i="259"/>
  <c r="A576" i="259" s="1"/>
  <c r="C576" i="259"/>
  <c r="C575" i="259"/>
  <c r="C567" i="259"/>
  <c r="C565" i="259"/>
  <c r="C560" i="259"/>
  <c r="K553" i="259"/>
  <c r="A552" i="259" s="1"/>
  <c r="C552" i="259"/>
  <c r="C551" i="259"/>
  <c r="C543" i="259"/>
  <c r="C541" i="259"/>
  <c r="C536" i="259"/>
  <c r="K529" i="259"/>
  <c r="A528" i="259" s="1"/>
  <c r="C528" i="259"/>
  <c r="C527" i="259"/>
  <c r="C519" i="259"/>
  <c r="C517" i="259"/>
  <c r="C512" i="259"/>
  <c r="K505" i="259"/>
  <c r="A504" i="259" s="1"/>
  <c r="C504" i="259"/>
  <c r="C503" i="259"/>
  <c r="C495" i="259"/>
  <c r="C493" i="259"/>
  <c r="C488" i="259"/>
  <c r="K481" i="259"/>
  <c r="A480" i="259" s="1"/>
  <c r="C480" i="259"/>
  <c r="C479" i="259"/>
  <c r="C471" i="259"/>
  <c r="C469" i="259"/>
  <c r="C464" i="259"/>
  <c r="K457" i="259"/>
  <c r="A456" i="259" s="1"/>
  <c r="C456" i="259"/>
  <c r="C455" i="259"/>
  <c r="C447" i="259"/>
  <c r="C445" i="259"/>
  <c r="C440" i="259"/>
  <c r="K433" i="259"/>
  <c r="A432" i="259" s="1"/>
  <c r="C432" i="259"/>
  <c r="C431" i="259"/>
  <c r="C423" i="259"/>
  <c r="C421" i="259"/>
  <c r="C416" i="259"/>
  <c r="K409" i="259"/>
  <c r="A408" i="259" s="1"/>
  <c r="C408" i="259"/>
  <c r="C407" i="259"/>
  <c r="C399" i="259"/>
  <c r="C397" i="259"/>
  <c r="C392" i="259"/>
  <c r="K385" i="259"/>
  <c r="A384" i="259" s="1"/>
  <c r="C384" i="259"/>
  <c r="C383" i="259"/>
  <c r="C375" i="259"/>
  <c r="C373" i="259"/>
  <c r="C368" i="259"/>
  <c r="K361" i="259"/>
  <c r="A360" i="259" s="1"/>
  <c r="C360" i="259"/>
  <c r="C359" i="259"/>
  <c r="C351" i="259"/>
  <c r="K373" i="259"/>
  <c r="A372" i="259" s="1"/>
  <c r="C362" i="259"/>
  <c r="K349" i="259"/>
  <c r="A348" i="259" s="1"/>
  <c r="C345" i="259"/>
  <c r="C343" i="259"/>
  <c r="C338" i="259"/>
  <c r="K331" i="259"/>
  <c r="A330" i="259" s="1"/>
  <c r="C330" i="259"/>
  <c r="C329" i="259"/>
  <c r="C321" i="259"/>
  <c r="C319" i="259"/>
  <c r="C314" i="259"/>
  <c r="K307" i="259"/>
  <c r="A306" i="259" s="1"/>
  <c r="C306" i="259"/>
  <c r="C305" i="259"/>
  <c r="C297" i="259"/>
  <c r="C295" i="259"/>
  <c r="C290" i="259"/>
  <c r="K283" i="259"/>
  <c r="A282" i="259" s="1"/>
  <c r="C282" i="259"/>
  <c r="C281" i="259"/>
  <c r="C273" i="259"/>
  <c r="C271" i="259"/>
  <c r="C266" i="259"/>
  <c r="K259" i="259"/>
  <c r="A258" i="259" s="1"/>
  <c r="C258" i="259"/>
  <c r="C257" i="259"/>
  <c r="C249" i="259"/>
  <c r="C247" i="259"/>
  <c r="C242" i="259"/>
  <c r="K235" i="259"/>
  <c r="A234" i="259" s="1"/>
  <c r="C234" i="259"/>
  <c r="C233" i="259"/>
  <c r="C225" i="259"/>
  <c r="C223" i="259"/>
  <c r="C218" i="259"/>
  <c r="K211" i="259"/>
  <c r="A210" i="259" s="1"/>
  <c r="C210" i="259"/>
  <c r="C372" i="259"/>
  <c r="C371" i="259"/>
  <c r="C361" i="259"/>
  <c r="K355" i="259"/>
  <c r="A354" i="259" s="1"/>
  <c r="C344" i="259"/>
  <c r="K337" i="259"/>
  <c r="A336" i="259" s="1"/>
  <c r="C336" i="259"/>
  <c r="C335" i="259"/>
  <c r="C327" i="259"/>
  <c r="C325" i="259"/>
  <c r="C320" i="259"/>
  <c r="K313" i="259"/>
  <c r="A312" i="259" s="1"/>
  <c r="C312" i="259"/>
  <c r="C311" i="259"/>
  <c r="C303" i="259"/>
  <c r="C301" i="259"/>
  <c r="C296" i="259"/>
  <c r="K289" i="259"/>
  <c r="A288" i="259" s="1"/>
  <c r="C288" i="259"/>
  <c r="C287" i="259"/>
  <c r="C279" i="259"/>
  <c r="C277" i="259"/>
  <c r="C272" i="259"/>
  <c r="K265" i="259"/>
  <c r="A264" i="259" s="1"/>
  <c r="C264" i="259"/>
  <c r="C263" i="259"/>
  <c r="C255" i="259"/>
  <c r="C253" i="259"/>
  <c r="C248" i="259"/>
  <c r="K241" i="259"/>
  <c r="A240" i="259" s="1"/>
  <c r="C240" i="259"/>
  <c r="C239" i="259"/>
  <c r="C231" i="259"/>
  <c r="C229" i="259"/>
  <c r="C224" i="259"/>
  <c r="K217" i="259"/>
  <c r="A216" i="259" s="1"/>
  <c r="C216" i="259"/>
  <c r="C215" i="259"/>
  <c r="C207" i="259"/>
  <c r="C363" i="259"/>
  <c r="C354" i="259"/>
  <c r="C353" i="259"/>
  <c r="K343" i="259"/>
  <c r="A342" i="259" s="1"/>
  <c r="C342" i="259"/>
  <c r="C341" i="259"/>
  <c r="C333" i="259"/>
  <c r="C331" i="259"/>
  <c r="C326" i="259"/>
  <c r="K319" i="259"/>
  <c r="A318" i="259" s="1"/>
  <c r="C318" i="259"/>
  <c r="C317" i="259"/>
  <c r="C309" i="259"/>
  <c r="C307" i="259"/>
  <c r="C302" i="259"/>
  <c r="K295" i="259"/>
  <c r="A294" i="259" s="1"/>
  <c r="C294" i="259"/>
  <c r="C293" i="259"/>
  <c r="C285" i="259"/>
  <c r="C283" i="259"/>
  <c r="C278" i="259"/>
  <c r="K271" i="259"/>
  <c r="A270" i="259" s="1"/>
  <c r="C270" i="259"/>
  <c r="C269" i="259"/>
  <c r="C261" i="259"/>
  <c r="C259" i="259"/>
  <c r="C254" i="259"/>
  <c r="K247" i="259"/>
  <c r="A246" i="259" s="1"/>
  <c r="C246" i="259"/>
  <c r="C245" i="259"/>
  <c r="C237" i="259"/>
  <c r="C235" i="259"/>
  <c r="C230" i="259"/>
  <c r="K223" i="259"/>
  <c r="A222" i="259" s="1"/>
  <c r="C222" i="259"/>
  <c r="C221" i="259"/>
  <c r="C213" i="259"/>
  <c r="C211" i="259"/>
  <c r="C206" i="259"/>
  <c r="C369" i="259"/>
  <c r="C367" i="259"/>
  <c r="C356" i="259"/>
  <c r="C349" i="259"/>
  <c r="C348" i="259"/>
  <c r="C347" i="259"/>
  <c r="C339" i="259"/>
  <c r="C337" i="259"/>
  <c r="C332" i="259"/>
  <c r="K325" i="259"/>
  <c r="A324" i="259" s="1"/>
  <c r="C324" i="259"/>
  <c r="C323" i="259"/>
  <c r="C315" i="259"/>
  <c r="C313" i="259"/>
  <c r="C308" i="259"/>
  <c r="K301" i="259"/>
  <c r="A300" i="259" s="1"/>
  <c r="C300" i="259"/>
  <c r="C299" i="259"/>
  <c r="C291" i="259"/>
  <c r="C289" i="259"/>
  <c r="C284" i="259"/>
  <c r="K277" i="259"/>
  <c r="A276" i="259" s="1"/>
  <c r="C276" i="259"/>
  <c r="C275" i="259"/>
  <c r="C267" i="259"/>
  <c r="C265" i="259"/>
  <c r="C260" i="259"/>
  <c r="K253" i="259"/>
  <c r="A252" i="259" s="1"/>
  <c r="C252" i="259"/>
  <c r="C251" i="259"/>
  <c r="C243" i="259"/>
  <c r="C241" i="259"/>
  <c r="C236" i="259"/>
  <c r="K229" i="259"/>
  <c r="A228" i="259" s="1"/>
  <c r="C228" i="259"/>
  <c r="C227" i="259"/>
  <c r="C219" i="259"/>
  <c r="C217" i="259"/>
  <c r="C212" i="259"/>
  <c r="K205" i="259"/>
  <c r="A204" i="259" s="1"/>
  <c r="C204" i="259"/>
  <c r="C203" i="259"/>
  <c r="C195" i="259"/>
  <c r="C193" i="259"/>
  <c r="C188" i="259"/>
  <c r="K181" i="259"/>
  <c r="A180" i="259" s="1"/>
  <c r="C180" i="259"/>
  <c r="C179" i="259"/>
  <c r="C171" i="259"/>
  <c r="C169" i="259"/>
  <c r="C164" i="259"/>
  <c r="K157" i="259"/>
  <c r="A156" i="259" s="1"/>
  <c r="C156" i="259"/>
  <c r="C155" i="259"/>
  <c r="C147" i="259"/>
  <c r="C145" i="259"/>
  <c r="C140" i="259"/>
  <c r="K133" i="259"/>
  <c r="A132" i="259" s="1"/>
  <c r="C132" i="259"/>
  <c r="C131" i="259"/>
  <c r="C123" i="259"/>
  <c r="C121" i="259"/>
  <c r="C209" i="259"/>
  <c r="K199" i="259"/>
  <c r="A198" i="259" s="1"/>
  <c r="C194" i="259"/>
  <c r="C183" i="259"/>
  <c r="K175" i="259"/>
  <c r="A174" i="259" s="1"/>
  <c r="C170" i="259"/>
  <c r="C159" i="259"/>
  <c r="K151" i="259"/>
  <c r="A150" i="259" s="1"/>
  <c r="C146" i="259"/>
  <c r="C135" i="259"/>
  <c r="K127" i="259"/>
  <c r="A126" i="259" s="1"/>
  <c r="C122" i="259"/>
  <c r="C119" i="259"/>
  <c r="C111" i="259"/>
  <c r="C109" i="259"/>
  <c r="C104" i="259"/>
  <c r="K97" i="259"/>
  <c r="A96" i="259" s="1"/>
  <c r="C96" i="259"/>
  <c r="C95" i="259"/>
  <c r="K73" i="259"/>
  <c r="A72" i="259" s="1"/>
  <c r="C72" i="259"/>
  <c r="C61" i="259"/>
  <c r="C13" i="259"/>
  <c r="X2" i="259"/>
  <c r="C201" i="259"/>
  <c r="C197" i="259"/>
  <c r="K193" i="259"/>
  <c r="A192" i="259" s="1"/>
  <c r="C191" i="259"/>
  <c r="C187" i="259"/>
  <c r="C186" i="259"/>
  <c r="C177" i="259"/>
  <c r="C173" i="259"/>
  <c r="K169" i="259"/>
  <c r="A168" i="259" s="1"/>
  <c r="C167" i="259"/>
  <c r="C163" i="259"/>
  <c r="C162" i="259"/>
  <c r="C153" i="259"/>
  <c r="C149" i="259"/>
  <c r="K145" i="259"/>
  <c r="A144" i="259" s="1"/>
  <c r="C143" i="259"/>
  <c r="C139" i="259"/>
  <c r="C138" i="259"/>
  <c r="C129" i="259"/>
  <c r="C125" i="259"/>
  <c r="K121" i="259"/>
  <c r="A120" i="259" s="1"/>
  <c r="C117" i="259"/>
  <c r="C115" i="259"/>
  <c r="C110" i="259"/>
  <c r="K103" i="259"/>
  <c r="A102" i="259" s="1"/>
  <c r="C102" i="259"/>
  <c r="C101" i="259"/>
  <c r="C93" i="259"/>
  <c r="C91" i="259"/>
  <c r="C86" i="259"/>
  <c r="K79" i="259"/>
  <c r="A78" i="259" s="1"/>
  <c r="C78" i="259"/>
  <c r="C77" i="259"/>
  <c r="C69" i="259"/>
  <c r="C67" i="259"/>
  <c r="C62" i="259"/>
  <c r="K55" i="259"/>
  <c r="A54" i="259" s="1"/>
  <c r="C54" i="259"/>
  <c r="C53" i="259"/>
  <c r="C45" i="259"/>
  <c r="C43" i="259"/>
  <c r="C38" i="259"/>
  <c r="K31" i="259"/>
  <c r="A30" i="259" s="1"/>
  <c r="C30" i="259"/>
  <c r="C29" i="259"/>
  <c r="C21" i="259"/>
  <c r="C19" i="259"/>
  <c r="K7" i="259"/>
  <c r="A6" i="259" s="1"/>
  <c r="C200" i="259"/>
  <c r="C199" i="259"/>
  <c r="K187" i="259"/>
  <c r="A186" i="259" s="1"/>
  <c r="C182" i="259"/>
  <c r="C181" i="259"/>
  <c r="C176" i="259"/>
  <c r="C175" i="259"/>
  <c r="K163" i="259"/>
  <c r="A162" i="259" s="1"/>
  <c r="C158" i="259"/>
  <c r="C157" i="259"/>
  <c r="C152" i="259"/>
  <c r="C151" i="259"/>
  <c r="K139" i="259"/>
  <c r="A138" i="259" s="1"/>
  <c r="C134" i="259"/>
  <c r="C133" i="259"/>
  <c r="C128" i="259"/>
  <c r="C127" i="259"/>
  <c r="C116" i="259"/>
  <c r="K109" i="259"/>
  <c r="A108" i="259" s="1"/>
  <c r="C108" i="259"/>
  <c r="C107" i="259"/>
  <c r="C99" i="259"/>
  <c r="C97" i="259"/>
  <c r="C92" i="259"/>
  <c r="K85" i="259"/>
  <c r="A84" i="259" s="1"/>
  <c r="C84" i="259"/>
  <c r="C83" i="259"/>
  <c r="C75" i="259"/>
  <c r="C73" i="259"/>
  <c r="C68" i="259"/>
  <c r="K61" i="259"/>
  <c r="A60" i="259" s="1"/>
  <c r="C60" i="259"/>
  <c r="C59" i="259"/>
  <c r="C51" i="259"/>
  <c r="C49" i="259"/>
  <c r="C44" i="259"/>
  <c r="K37" i="259"/>
  <c r="A36" i="259" s="1"/>
  <c r="C36" i="259"/>
  <c r="C35" i="259"/>
  <c r="C27" i="259"/>
  <c r="C25" i="259"/>
  <c r="C20" i="259"/>
  <c r="K13" i="259"/>
  <c r="A12" i="259" s="1"/>
  <c r="C12" i="259"/>
  <c r="C11" i="259"/>
  <c r="C6" i="259"/>
  <c r="C205" i="259"/>
  <c r="C198" i="259"/>
  <c r="C192" i="259"/>
  <c r="C189" i="259"/>
  <c r="C185" i="259"/>
  <c r="C174" i="259"/>
  <c r="C168" i="259"/>
  <c r="C165" i="259"/>
  <c r="C161" i="259"/>
  <c r="C150" i="259"/>
  <c r="C144" i="259"/>
  <c r="C141" i="259"/>
  <c r="C137" i="259"/>
  <c r="C126" i="259"/>
  <c r="C120" i="259"/>
  <c r="K115" i="259"/>
  <c r="A114" i="259" s="1"/>
  <c r="C114" i="259"/>
  <c r="C113" i="259"/>
  <c r="C105" i="259"/>
  <c r="C103" i="259"/>
  <c r="C98" i="259"/>
  <c r="K91" i="259"/>
  <c r="A90" i="259" s="1"/>
  <c r="C90" i="259"/>
  <c r="C89" i="259"/>
  <c r="C81" i="259"/>
  <c r="C79" i="259"/>
  <c r="C74" i="259"/>
  <c r="K67" i="259"/>
  <c r="A66" i="259" s="1"/>
  <c r="C66" i="259"/>
  <c r="C65" i="259"/>
  <c r="C57" i="259"/>
  <c r="C55" i="259"/>
  <c r="C50" i="259"/>
  <c r="K43" i="259"/>
  <c r="A42" i="259" s="1"/>
  <c r="C42" i="259"/>
  <c r="C41" i="259"/>
  <c r="C33" i="259"/>
  <c r="C31" i="259"/>
  <c r="C26" i="259"/>
  <c r="K19" i="259"/>
  <c r="A18" i="259" s="1"/>
  <c r="C18" i="259"/>
  <c r="C17" i="259"/>
  <c r="C9" i="259"/>
  <c r="C7" i="259"/>
  <c r="C5" i="259"/>
  <c r="C2" i="259"/>
  <c r="C87" i="259"/>
  <c r="C85" i="259"/>
  <c r="C80" i="259"/>
  <c r="C71" i="259"/>
  <c r="C63" i="259"/>
  <c r="C56" i="259"/>
  <c r="K49" i="259"/>
  <c r="A48" i="259" s="1"/>
  <c r="C48" i="259"/>
  <c r="C47" i="259"/>
  <c r="C39" i="259"/>
  <c r="C37" i="259"/>
  <c r="C32" i="259"/>
  <c r="K25" i="259"/>
  <c r="A24" i="259" s="1"/>
  <c r="C24" i="259"/>
  <c r="C23" i="259"/>
  <c r="C15" i="259"/>
  <c r="C8" i="259"/>
  <c r="I2" i="259"/>
  <c r="D30" i="85" s="1"/>
  <c r="C1" i="259"/>
  <c r="C14" i="259"/>
  <c r="G874" i="181"/>
  <c r="L239" i="229"/>
  <c r="M245" i="229"/>
  <c r="H244" i="229" s="1"/>
  <c r="C1" i="229"/>
  <c r="R51" i="138"/>
  <c r="R50" i="138"/>
  <c r="R49" i="138"/>
  <c r="R48" i="138"/>
  <c r="O48" i="138"/>
  <c r="R45" i="138"/>
  <c r="R44" i="138"/>
  <c r="R43" i="138"/>
  <c r="R42" i="138"/>
  <c r="O42" i="138"/>
  <c r="R39" i="138"/>
  <c r="R38" i="138"/>
  <c r="R37" i="138"/>
  <c r="R36" i="138"/>
  <c r="O36" i="138"/>
  <c r="R33" i="138"/>
  <c r="R32" i="138"/>
  <c r="R31" i="138"/>
  <c r="R30" i="138"/>
  <c r="O30" i="138"/>
  <c r="R27" i="138"/>
  <c r="R26" i="138"/>
  <c r="R25" i="138"/>
  <c r="R24" i="138"/>
  <c r="O24" i="138"/>
  <c r="R21" i="138"/>
  <c r="R20" i="138"/>
  <c r="R19" i="138"/>
  <c r="R18" i="138"/>
  <c r="O18" i="138"/>
  <c r="R15" i="138"/>
  <c r="R14" i="138"/>
  <c r="R13" i="138"/>
  <c r="R12" i="138"/>
  <c r="O12" i="138"/>
  <c r="R9" i="138"/>
  <c r="R8" i="138"/>
  <c r="R7" i="138"/>
  <c r="O6" i="138"/>
  <c r="AF2" i="85"/>
  <c r="G875" i="181" l="1"/>
  <c r="L245" i="229"/>
  <c r="M251" i="229"/>
  <c r="H250" i="229" s="1"/>
  <c r="D33" i="85"/>
  <c r="AG2" i="85"/>
  <c r="AF8" i="85"/>
  <c r="AF30" i="85" s="1"/>
  <c r="H30" i="85" s="1"/>
  <c r="G876" i="181" l="1"/>
  <c r="M257" i="229"/>
  <c r="H256" i="229" s="1"/>
  <c r="L251" i="229"/>
  <c r="AG8" i="85"/>
  <c r="AG30" i="85" s="1"/>
  <c r="I30" i="85" s="1"/>
  <c r="AH2" i="85"/>
  <c r="G877" i="181" l="1"/>
  <c r="M263" i="229"/>
  <c r="H262" i="229" s="1"/>
  <c r="L257" i="229"/>
  <c r="AI2" i="85"/>
  <c r="AH8" i="85"/>
  <c r="AH30" i="85" s="1"/>
  <c r="J30" i="85" s="1"/>
  <c r="G878" i="181" l="1"/>
  <c r="M269" i="229"/>
  <c r="H268" i="229" s="1"/>
  <c r="L263" i="229"/>
  <c r="AI8" i="85"/>
  <c r="AI30" i="85" s="1"/>
  <c r="K30" i="85" s="1"/>
  <c r="AJ2" i="85"/>
  <c r="G879" i="181" l="1"/>
  <c r="L269" i="229"/>
  <c r="M275" i="229"/>
  <c r="H274" i="229" s="1"/>
  <c r="AK2" i="85"/>
  <c r="AJ8" i="85"/>
  <c r="AJ30" i="85" s="1"/>
  <c r="L30" i="85" s="1"/>
  <c r="G880" i="181" l="1"/>
  <c r="L275" i="229"/>
  <c r="M281" i="229"/>
  <c r="H280" i="229" s="1"/>
  <c r="AL2" i="85"/>
  <c r="AK8" i="85"/>
  <c r="AK30" i="85" s="1"/>
  <c r="M30" i="85" s="1"/>
  <c r="G881" i="181" l="1"/>
  <c r="M287" i="229"/>
  <c r="H286" i="229" s="1"/>
  <c r="L281" i="229"/>
  <c r="AM2" i="85"/>
  <c r="AL8" i="85"/>
  <c r="AL30" i="85" s="1"/>
  <c r="N30" i="85" s="1"/>
  <c r="G882" i="181" l="1"/>
  <c r="M293" i="229"/>
  <c r="H292" i="229" s="1"/>
  <c r="L287" i="229"/>
  <c r="AM8" i="85"/>
  <c r="AM30" i="85" s="1"/>
  <c r="O30" i="85" s="1"/>
  <c r="AN2" i="85"/>
  <c r="AN8" i="85" s="1"/>
  <c r="AN30" i="85" s="1"/>
  <c r="P30" i="85" s="1"/>
  <c r="G883" i="181" l="1"/>
  <c r="L293" i="229"/>
  <c r="M299" i="229"/>
  <c r="H298" i="229" s="1"/>
  <c r="G884" i="181" l="1"/>
  <c r="M305" i="229"/>
  <c r="H304" i="229" s="1"/>
  <c r="L299" i="229"/>
  <c r="G885" i="181" l="1"/>
  <c r="L305" i="229"/>
  <c r="M311" i="229"/>
  <c r="H310" i="229" s="1"/>
  <c r="G886" i="181" l="1"/>
  <c r="M317" i="229"/>
  <c r="H316" i="229" s="1"/>
  <c r="L311" i="229"/>
  <c r="G887" i="181" l="1"/>
  <c r="L317" i="229"/>
  <c r="M323" i="229"/>
  <c r="H322" i="229" s="1"/>
  <c r="G888" i="181" l="1"/>
  <c r="L323" i="229"/>
  <c r="M329" i="229"/>
  <c r="H328" i="229" s="1"/>
  <c r="G889" i="181" l="1"/>
  <c r="M335" i="229"/>
  <c r="H334" i="229" s="1"/>
  <c r="L329" i="229"/>
  <c r="G890" i="181" l="1"/>
  <c r="M341" i="229"/>
  <c r="H340" i="229" s="1"/>
  <c r="L335" i="229"/>
  <c r="G891" i="181" l="1"/>
  <c r="M347" i="229"/>
  <c r="H346" i="229" s="1"/>
  <c r="L341" i="229"/>
  <c r="G892" i="181" l="1"/>
  <c r="L347" i="229"/>
  <c r="M353" i="229"/>
  <c r="H352" i="229" s="1"/>
  <c r="G893" i="181" l="1"/>
  <c r="M359" i="229"/>
  <c r="H358" i="229" s="1"/>
  <c r="L353" i="229"/>
  <c r="G894" i="181" l="1"/>
  <c r="M365" i="229"/>
  <c r="H364" i="229" s="1"/>
  <c r="L359" i="229"/>
  <c r="G895" i="181" l="1"/>
  <c r="M371" i="229"/>
  <c r="H370" i="229" s="1"/>
  <c r="L365" i="229"/>
  <c r="G896" i="181" l="1"/>
  <c r="M377" i="229"/>
  <c r="H376" i="229" s="1"/>
  <c r="L371" i="229"/>
  <c r="G897" i="181" l="1"/>
  <c r="L377" i="229"/>
  <c r="M383" i="229"/>
  <c r="H382" i="229" s="1"/>
  <c r="G898" i="181" l="1"/>
  <c r="L383" i="229"/>
  <c r="M389" i="229"/>
  <c r="H388" i="229" s="1"/>
  <c r="G899" i="181" l="1"/>
  <c r="L389" i="229"/>
  <c r="M395" i="229"/>
  <c r="H394" i="229" s="1"/>
  <c r="G900" i="181" l="1"/>
  <c r="M401" i="229"/>
  <c r="H400" i="229" s="1"/>
  <c r="L395" i="229"/>
  <c r="G901" i="181" l="1"/>
  <c r="L401" i="229"/>
  <c r="M407" i="229"/>
  <c r="H406" i="229" s="1"/>
  <c r="G902" i="181" l="1"/>
  <c r="L407" i="229"/>
  <c r="M413" i="229"/>
  <c r="H412" i="229" s="1"/>
  <c r="G903" i="181" l="1"/>
  <c r="L413" i="229"/>
  <c r="M419" i="229"/>
  <c r="H418" i="229" s="1"/>
  <c r="G904" i="181" l="1"/>
  <c r="M425" i="229"/>
  <c r="H424" i="229" s="1"/>
  <c r="L419" i="229"/>
  <c r="G905" i="181" l="1"/>
  <c r="M431" i="229"/>
  <c r="H430" i="229" s="1"/>
  <c r="L425" i="229"/>
  <c r="G906" i="181" l="1"/>
  <c r="L431" i="229"/>
  <c r="M437" i="229"/>
  <c r="H436" i="229" s="1"/>
  <c r="G907" i="181" l="1"/>
  <c r="L437" i="229"/>
  <c r="M443" i="229"/>
  <c r="H442" i="229" s="1"/>
  <c r="G908" i="181" l="1"/>
  <c r="M449" i="229"/>
  <c r="H448" i="229" s="1"/>
  <c r="L443" i="229"/>
  <c r="G909" i="181" l="1"/>
  <c r="M455" i="229"/>
  <c r="H454" i="229" s="1"/>
  <c r="L449" i="229"/>
  <c r="G910" i="181" l="1"/>
  <c r="M461" i="229"/>
  <c r="H460" i="229" s="1"/>
  <c r="L455" i="229"/>
  <c r="G911" i="181" l="1"/>
  <c r="L461" i="229"/>
  <c r="M467" i="229"/>
  <c r="H466" i="229" s="1"/>
  <c r="G912" i="181" l="1"/>
  <c r="L467" i="229"/>
  <c r="M473" i="229"/>
  <c r="H472" i="229" s="1"/>
  <c r="G913" i="181" l="1"/>
  <c r="M479" i="229"/>
  <c r="H478" i="229" s="1"/>
  <c r="L473" i="229"/>
  <c r="G914" i="181" l="1"/>
  <c r="L479" i="229"/>
  <c r="M485" i="229"/>
  <c r="H484" i="229" s="1"/>
  <c r="G915" i="181" l="1"/>
  <c r="M491" i="229"/>
  <c r="H490" i="229" s="1"/>
  <c r="L485" i="229"/>
  <c r="G916" i="181" l="1"/>
  <c r="M497" i="229"/>
  <c r="H496" i="229" s="1"/>
  <c r="L491" i="229"/>
  <c r="G917" i="181" l="1"/>
  <c r="L497" i="229"/>
  <c r="M503" i="229"/>
  <c r="H502" i="229" s="1"/>
  <c r="G918" i="181" l="1"/>
  <c r="L503" i="229"/>
  <c r="M509" i="229"/>
  <c r="H508" i="229" s="1"/>
  <c r="G919" i="181" l="1"/>
  <c r="L509" i="229"/>
  <c r="M515" i="229"/>
  <c r="H514" i="229" s="1"/>
  <c r="G920" i="181" l="1"/>
  <c r="L515" i="229"/>
  <c r="M521" i="229"/>
  <c r="H520" i="229" s="1"/>
  <c r="G921" i="181" l="1"/>
  <c r="L521" i="229"/>
  <c r="M527" i="229"/>
  <c r="H526" i="229" s="1"/>
  <c r="G922" i="181" l="1"/>
  <c r="L527" i="229"/>
  <c r="M533" i="229"/>
  <c r="H532" i="229" s="1"/>
  <c r="G923" i="181" l="1"/>
  <c r="L533" i="229"/>
  <c r="M539" i="229"/>
  <c r="H538" i="229" s="1"/>
  <c r="G924" i="181" l="1"/>
  <c r="M545" i="229"/>
  <c r="H544" i="229" s="1"/>
  <c r="L539" i="229"/>
  <c r="G925" i="181" l="1"/>
  <c r="M551" i="229"/>
  <c r="H550" i="229" s="1"/>
  <c r="L545" i="229"/>
  <c r="G926" i="181" l="1"/>
  <c r="M557" i="229"/>
  <c r="H556" i="229" s="1"/>
  <c r="L551" i="229"/>
  <c r="G927" i="181" l="1"/>
  <c r="M563" i="229"/>
  <c r="H562" i="229" s="1"/>
  <c r="L557" i="229"/>
  <c r="G928" i="181" l="1"/>
  <c r="I5" i="253"/>
  <c r="M569" i="229"/>
  <c r="H568" i="229" s="1"/>
  <c r="L563" i="229"/>
  <c r="I5" i="138"/>
  <c r="I11" i="138" s="1"/>
  <c r="I17" i="138" s="1"/>
  <c r="I23" i="138" s="1"/>
  <c r="I29" i="138" s="1"/>
  <c r="I35" i="138" s="1"/>
  <c r="I41" i="138" s="1"/>
  <c r="I47" i="138" s="1"/>
  <c r="I53" i="138" s="1"/>
  <c r="I59" i="138" s="1"/>
  <c r="I65" i="138" s="1"/>
  <c r="I71" i="138" s="1"/>
  <c r="I77" i="138" s="1"/>
  <c r="I83" i="138" s="1"/>
  <c r="I89" i="138" s="1"/>
  <c r="I95" i="138" s="1"/>
  <c r="I101" i="138" s="1"/>
  <c r="I107" i="138" s="1"/>
  <c r="I113" i="138" s="1"/>
  <c r="I119" i="138" s="1"/>
  <c r="I125" i="138" s="1"/>
  <c r="I131" i="138" s="1"/>
  <c r="I137" i="138" s="1"/>
  <c r="I143" i="138" s="1"/>
  <c r="I149" i="138" s="1"/>
  <c r="I155" i="138" s="1"/>
  <c r="I161" i="138" s="1"/>
  <c r="I167" i="138" s="1"/>
  <c r="I173" i="138" s="1"/>
  <c r="I179" i="138" s="1"/>
  <c r="I185" i="138" s="1"/>
  <c r="I191" i="138" s="1"/>
  <c r="I197" i="138" s="1"/>
  <c r="I203" i="138" s="1"/>
  <c r="I209" i="138" s="1"/>
  <c r="I215" i="138" s="1"/>
  <c r="I221" i="138" s="1"/>
  <c r="I227" i="138" s="1"/>
  <c r="I233" i="138" s="1"/>
  <c r="I239" i="138" s="1"/>
  <c r="I245" i="138" s="1"/>
  <c r="I251" i="138" s="1"/>
  <c r="G929" i="181" l="1"/>
  <c r="M575" i="229"/>
  <c r="H574" i="229" s="1"/>
  <c r="L569" i="229"/>
  <c r="I11" i="253"/>
  <c r="I257" i="138"/>
  <c r="G930" i="181" l="1"/>
  <c r="I17" i="253"/>
  <c r="M581" i="229"/>
  <c r="H580" i="229" s="1"/>
  <c r="L575" i="229"/>
  <c r="I263" i="138"/>
  <c r="G931" i="181" l="1"/>
  <c r="L581" i="229"/>
  <c r="M587" i="229"/>
  <c r="H586" i="229" s="1"/>
  <c r="I23" i="253"/>
  <c r="I269" i="138"/>
  <c r="G932" i="181" l="1"/>
  <c r="M593" i="229"/>
  <c r="H592" i="229" s="1"/>
  <c r="L587" i="229"/>
  <c r="I29" i="253"/>
  <c r="I275" i="138"/>
  <c r="G933" i="181" l="1"/>
  <c r="I35" i="253"/>
  <c r="L593" i="229"/>
  <c r="M599" i="229"/>
  <c r="H598" i="229" s="1"/>
  <c r="I281" i="138"/>
  <c r="G934" i="181" l="1"/>
  <c r="L599" i="229"/>
  <c r="I41" i="253"/>
  <c r="I287" i="138"/>
  <c r="G935" i="181" l="1"/>
  <c r="I47" i="253"/>
  <c r="I293" i="138"/>
  <c r="G936" i="181" l="1"/>
  <c r="I53" i="253"/>
  <c r="I299" i="138"/>
  <c r="G937" i="181" l="1"/>
  <c r="I59" i="253"/>
  <c r="I305" i="138"/>
  <c r="G938" i="181" l="1"/>
  <c r="I65" i="253"/>
  <c r="I311" i="138"/>
  <c r="G939" i="181" l="1"/>
  <c r="I71" i="253"/>
  <c r="I317" i="138"/>
  <c r="G940" i="181" l="1"/>
  <c r="I77" i="253"/>
  <c r="I323" i="138"/>
  <c r="G941" i="181" l="1"/>
  <c r="I83" i="253"/>
  <c r="I329" i="138"/>
  <c r="G942" i="181" l="1"/>
  <c r="I89" i="253"/>
  <c r="I335" i="138"/>
  <c r="G943" i="181" l="1"/>
  <c r="I95" i="253"/>
  <c r="I341" i="138"/>
  <c r="G944" i="181" l="1"/>
  <c r="I101" i="253"/>
  <c r="I347" i="138"/>
  <c r="G945" i="181" l="1"/>
  <c r="I107" i="253"/>
  <c r="I353" i="138"/>
  <c r="G946" i="181" l="1"/>
  <c r="I113" i="253"/>
  <c r="I359" i="138"/>
  <c r="G947" i="181" l="1"/>
  <c r="I119" i="253"/>
  <c r="I365" i="138"/>
  <c r="G948" i="181" l="1"/>
  <c r="I125" i="253"/>
  <c r="I371" i="138"/>
  <c r="G949" i="181" l="1"/>
  <c r="I131" i="253"/>
  <c r="I377" i="138"/>
  <c r="G950" i="181" l="1"/>
  <c r="I5" i="255"/>
  <c r="I11" i="255" s="1"/>
  <c r="I17" i="255" s="1"/>
  <c r="I23" i="255" s="1"/>
  <c r="I29" i="255" s="1"/>
  <c r="I35" i="255" s="1"/>
  <c r="I41" i="255" s="1"/>
  <c r="I47" i="255" s="1"/>
  <c r="I53" i="255" s="1"/>
  <c r="I59" i="255" s="1"/>
  <c r="I65" i="255" s="1"/>
  <c r="I71" i="255" s="1"/>
  <c r="I77" i="255" s="1"/>
  <c r="I83" i="255" s="1"/>
  <c r="I89" i="255" s="1"/>
  <c r="I95" i="255" s="1"/>
  <c r="I101" i="255" s="1"/>
  <c r="I107" i="255" s="1"/>
  <c r="I113" i="255" s="1"/>
  <c r="I119" i="255" s="1"/>
  <c r="I125" i="255" s="1"/>
  <c r="I131" i="255" s="1"/>
  <c r="I137" i="255" s="1"/>
  <c r="I143" i="255" s="1"/>
  <c r="I149" i="255" s="1"/>
  <c r="I155" i="255" s="1"/>
  <c r="I161" i="255" s="1"/>
  <c r="I167" i="255" s="1"/>
  <c r="I173" i="255" s="1"/>
  <c r="I179" i="255" s="1"/>
  <c r="I185" i="255" s="1"/>
  <c r="I191" i="255" s="1"/>
  <c r="I197" i="255" s="1"/>
  <c r="I203" i="255" s="1"/>
  <c r="I209" i="255" s="1"/>
  <c r="I215" i="255" s="1"/>
  <c r="I221" i="255" s="1"/>
  <c r="I227" i="255" s="1"/>
  <c r="I233" i="255" s="1"/>
  <c r="I239" i="255" s="1"/>
  <c r="I245" i="255" s="1"/>
  <c r="I251" i="255" s="1"/>
  <c r="I257" i="255" s="1"/>
  <c r="I263" i="255" s="1"/>
  <c r="I269" i="255" s="1"/>
  <c r="I275" i="255" s="1"/>
  <c r="I281" i="255" s="1"/>
  <c r="I287" i="255" s="1"/>
  <c r="I293" i="255" s="1"/>
  <c r="I299" i="255" s="1"/>
  <c r="I305" i="255" s="1"/>
  <c r="I311" i="255" s="1"/>
  <c r="I317" i="255" s="1"/>
  <c r="I323" i="255" s="1"/>
  <c r="I329" i="255" s="1"/>
  <c r="I335" i="255" s="1"/>
  <c r="I341" i="255" s="1"/>
  <c r="I347" i="255" s="1"/>
  <c r="I353" i="255" s="1"/>
  <c r="I359" i="255" s="1"/>
  <c r="I365" i="255" s="1"/>
  <c r="I371" i="255" s="1"/>
  <c r="I377" i="255" s="1"/>
  <c r="I383" i="255" s="1"/>
  <c r="I389" i="255" s="1"/>
  <c r="I395" i="255" s="1"/>
  <c r="I401" i="255" s="1"/>
  <c r="I407" i="255" s="1"/>
  <c r="I413" i="255" s="1"/>
  <c r="I419" i="255" s="1"/>
  <c r="I425" i="255" s="1"/>
  <c r="I431" i="255" s="1"/>
  <c r="I437" i="255" s="1"/>
  <c r="I443" i="255" s="1"/>
  <c r="I449" i="255" s="1"/>
  <c r="I455" i="255" s="1"/>
  <c r="I461" i="255" s="1"/>
  <c r="I137" i="253"/>
  <c r="I383" i="138"/>
  <c r="G951" i="181" l="1"/>
  <c r="I467" i="255"/>
  <c r="I143" i="253"/>
  <c r="I389" i="138"/>
  <c r="G952" i="181" l="1"/>
  <c r="I473" i="255"/>
  <c r="I149" i="253"/>
  <c r="I395" i="138"/>
  <c r="G953" i="181" l="1"/>
  <c r="I479" i="255"/>
  <c r="I155" i="253"/>
  <c r="I401" i="138"/>
  <c r="G954" i="181" l="1"/>
  <c r="I485" i="255"/>
  <c r="I161" i="253"/>
  <c r="I407" i="138"/>
  <c r="G955" i="181" l="1"/>
  <c r="I491" i="255"/>
  <c r="I167" i="253"/>
  <c r="I413" i="138"/>
  <c r="G956" i="181" l="1"/>
  <c r="I497" i="255"/>
  <c r="I173" i="253"/>
  <c r="I419" i="138"/>
  <c r="G957" i="181" l="1"/>
  <c r="I503" i="255"/>
  <c r="I179" i="253"/>
  <c r="I425" i="138"/>
  <c r="G958" i="181" l="1"/>
  <c r="I509" i="255"/>
  <c r="I185" i="253"/>
  <c r="I431" i="138"/>
  <c r="G959" i="181" l="1"/>
  <c r="I515" i="255"/>
  <c r="I5" i="252"/>
  <c r="I191" i="253"/>
  <c r="I437" i="138"/>
  <c r="G960" i="181" l="1"/>
  <c r="I521" i="255"/>
  <c r="I197" i="253"/>
  <c r="I11" i="252"/>
  <c r="I17" i="252" s="1"/>
  <c r="I443" i="138"/>
  <c r="G961" i="181" l="1"/>
  <c r="I527" i="255"/>
  <c r="I23" i="252"/>
  <c r="I203" i="253"/>
  <c r="I449" i="138"/>
  <c r="G962" i="181" l="1"/>
  <c r="I533" i="255"/>
  <c r="I209" i="253"/>
  <c r="I29" i="252"/>
  <c r="I455" i="138"/>
  <c r="G963" i="181" l="1"/>
  <c r="I539" i="255"/>
  <c r="I35" i="252"/>
  <c r="I215" i="253"/>
  <c r="I461" i="138"/>
  <c r="G964" i="181" l="1"/>
  <c r="I545" i="255"/>
  <c r="I221" i="253"/>
  <c r="I41" i="252"/>
  <c r="I467" i="138"/>
  <c r="G965" i="181" l="1"/>
  <c r="I551" i="255"/>
  <c r="I47" i="252"/>
  <c r="I227" i="253"/>
  <c r="I473" i="138"/>
  <c r="G966" i="181" l="1"/>
  <c r="I557" i="255"/>
  <c r="I233" i="253"/>
  <c r="I53" i="252"/>
  <c r="I479" i="138"/>
  <c r="G967" i="181" l="1"/>
  <c r="I563" i="255"/>
  <c r="I59" i="252"/>
  <c r="I239" i="253"/>
  <c r="I485" i="138"/>
  <c r="G968" i="181" l="1"/>
  <c r="I569" i="255"/>
  <c r="I245" i="253"/>
  <c r="I65" i="252"/>
  <c r="I491" i="138"/>
  <c r="G969" i="181" l="1"/>
  <c r="I575" i="255"/>
  <c r="I71" i="252"/>
  <c r="I251" i="253"/>
  <c r="I497" i="138"/>
  <c r="G970" i="181" l="1"/>
  <c r="I581" i="255"/>
  <c r="I257" i="253"/>
  <c r="I77" i="252"/>
  <c r="I503" i="138"/>
  <c r="G971" i="181" l="1"/>
  <c r="I587" i="255"/>
  <c r="I83" i="252"/>
  <c r="I263" i="253"/>
  <c r="I509" i="138"/>
  <c r="G972" i="181" l="1"/>
  <c r="I593" i="255"/>
  <c r="I269" i="253"/>
  <c r="I89" i="252"/>
  <c r="I515" i="138"/>
  <c r="G973" i="181" l="1"/>
  <c r="I599" i="255"/>
  <c r="I95" i="252"/>
  <c r="I275" i="253"/>
  <c r="I521" i="138"/>
  <c r="G974" i="181" l="1"/>
  <c r="I281" i="253"/>
  <c r="I101" i="252"/>
  <c r="I527" i="138"/>
  <c r="G975" i="181" l="1"/>
  <c r="I107" i="252"/>
  <c r="I287" i="253"/>
  <c r="I533" i="138"/>
  <c r="G976" i="181" l="1"/>
  <c r="I293" i="253"/>
  <c r="I113" i="252"/>
  <c r="I539" i="138"/>
  <c r="G977" i="181" l="1"/>
  <c r="I119" i="252"/>
  <c r="I299" i="253"/>
  <c r="I545" i="138"/>
  <c r="G978" i="181" l="1"/>
  <c r="I305" i="253"/>
  <c r="I125" i="252"/>
  <c r="I551" i="138"/>
  <c r="G979" i="181" l="1"/>
  <c r="I131" i="252"/>
  <c r="I311" i="253"/>
  <c r="I557" i="138"/>
  <c r="G980" i="181" l="1"/>
  <c r="I317" i="253"/>
  <c r="I137" i="252"/>
  <c r="I563" i="138"/>
  <c r="G981" i="181" l="1"/>
  <c r="I143" i="252"/>
  <c r="I323" i="253"/>
  <c r="I569" i="138"/>
  <c r="G982" i="181" l="1"/>
  <c r="I329" i="253"/>
  <c r="I149" i="252"/>
  <c r="I575" i="138"/>
  <c r="G983" i="181" l="1"/>
  <c r="I155" i="252"/>
  <c r="I335" i="253"/>
  <c r="I581" i="138"/>
  <c r="G984" i="181" l="1"/>
  <c r="I161" i="252"/>
  <c r="I341" i="253"/>
  <c r="I587" i="138"/>
  <c r="G985" i="181" l="1"/>
  <c r="I347" i="253"/>
  <c r="I167" i="252"/>
  <c r="I593" i="138"/>
  <c r="G986" i="181" l="1"/>
  <c r="I173" i="252"/>
  <c r="I353" i="253"/>
  <c r="I599" i="138"/>
  <c r="G987" i="181" l="1"/>
  <c r="I359" i="253"/>
  <c r="I179" i="252"/>
  <c r="G988" i="181" l="1"/>
  <c r="I185" i="252"/>
  <c r="I365" i="253"/>
  <c r="G989" i="181" l="1"/>
  <c r="I371" i="253"/>
  <c r="I191" i="252"/>
  <c r="G990" i="181" l="1"/>
  <c r="I197" i="252"/>
  <c r="I377" i="253"/>
  <c r="G991" i="181" l="1"/>
  <c r="I383" i="253"/>
  <c r="I203" i="252"/>
  <c r="G992" i="181" l="1"/>
  <c r="I389" i="253"/>
  <c r="I209" i="252"/>
  <c r="G993" i="181" l="1"/>
  <c r="I215" i="252"/>
  <c r="I395" i="253"/>
  <c r="G994" i="181" l="1"/>
  <c r="I401" i="253"/>
  <c r="I221" i="252"/>
  <c r="G995" i="181" l="1"/>
  <c r="I227" i="252"/>
  <c r="I407" i="253"/>
  <c r="G996" i="181" l="1"/>
  <c r="I413" i="253"/>
  <c r="I233" i="252"/>
  <c r="G997" i="181" l="1"/>
  <c r="I419" i="253"/>
  <c r="I239" i="252"/>
  <c r="G998" i="181" l="1"/>
  <c r="I245" i="252"/>
  <c r="I425" i="253"/>
  <c r="G999" i="181" l="1"/>
  <c r="I431" i="253"/>
  <c r="I251" i="252"/>
  <c r="G1000" i="181" l="1"/>
  <c r="I437" i="253"/>
  <c r="I257" i="252"/>
  <c r="G1001" i="181" l="1"/>
  <c r="I263" i="252"/>
  <c r="I443" i="253"/>
  <c r="G1002" i="181" l="1"/>
  <c r="I449" i="253"/>
  <c r="I269" i="252"/>
  <c r="G1003" i="181" l="1"/>
  <c r="I455" i="253"/>
  <c r="I275" i="252"/>
  <c r="G1004" i="181" l="1"/>
  <c r="I461" i="253"/>
  <c r="I281" i="252"/>
  <c r="G1005" i="181" l="1"/>
  <c r="I287" i="252"/>
  <c r="I467" i="253"/>
  <c r="G1006" i="181" l="1"/>
  <c r="I293" i="252"/>
  <c r="I473" i="253"/>
  <c r="G1007" i="181" l="1"/>
  <c r="I479" i="253"/>
  <c r="I299" i="252"/>
  <c r="G1008" i="181" l="1"/>
  <c r="I485" i="253"/>
  <c r="I305" i="252"/>
  <c r="G1009" i="181" l="1"/>
  <c r="I311" i="252"/>
  <c r="I491" i="253"/>
  <c r="G1010" i="181" l="1"/>
  <c r="I497" i="253"/>
  <c r="I317" i="252"/>
  <c r="G1011" i="181" l="1"/>
  <c r="I323" i="252"/>
  <c r="I503" i="253"/>
  <c r="G1012" i="181" l="1"/>
  <c r="I329" i="252"/>
  <c r="I509" i="253"/>
  <c r="G1013" i="181" l="1"/>
  <c r="I515" i="253"/>
  <c r="I5" i="251"/>
  <c r="I335" i="252"/>
  <c r="G1014" i="181" l="1"/>
  <c r="I521" i="253"/>
  <c r="I11" i="251"/>
  <c r="I17" i="251" s="1"/>
  <c r="I341" i="252"/>
  <c r="G1015" i="181" l="1"/>
  <c r="I23" i="251"/>
  <c r="I347" i="252"/>
  <c r="I527" i="253"/>
  <c r="I5" i="256" l="1"/>
  <c r="I11" i="256" s="1"/>
  <c r="I17" i="256" s="1"/>
  <c r="I23" i="256" s="1"/>
  <c r="I29" i="256" s="1"/>
  <c r="I35" i="256" s="1"/>
  <c r="I41" i="256" s="1"/>
  <c r="I47" i="256" s="1"/>
  <c r="I53" i="256" s="1"/>
  <c r="I59" i="256" s="1"/>
  <c r="I65" i="256" s="1"/>
  <c r="I71" i="256" s="1"/>
  <c r="I77" i="256" s="1"/>
  <c r="I83" i="256" s="1"/>
  <c r="I89" i="256" s="1"/>
  <c r="I95" i="256" s="1"/>
  <c r="I101" i="256" s="1"/>
  <c r="I107" i="256" s="1"/>
  <c r="I113" i="256" s="1"/>
  <c r="I119" i="256" s="1"/>
  <c r="I125" i="256" s="1"/>
  <c r="I131" i="256" s="1"/>
  <c r="I137" i="256" s="1"/>
  <c r="I143" i="256" s="1"/>
  <c r="I149" i="256" s="1"/>
  <c r="I155" i="256" s="1"/>
  <c r="I161" i="256" s="1"/>
  <c r="I167" i="256" s="1"/>
  <c r="I173" i="256" s="1"/>
  <c r="I179" i="256" s="1"/>
  <c r="I185" i="256" s="1"/>
  <c r="I191" i="256" s="1"/>
  <c r="I197" i="256" s="1"/>
  <c r="I203" i="256" s="1"/>
  <c r="I209" i="256" s="1"/>
  <c r="I215" i="256" s="1"/>
  <c r="I221" i="256" s="1"/>
  <c r="I227" i="256" s="1"/>
  <c r="I233" i="256" s="1"/>
  <c r="I239" i="256" s="1"/>
  <c r="I245" i="256" s="1"/>
  <c r="I251" i="256" s="1"/>
  <c r="I257" i="256" s="1"/>
  <c r="I263" i="256" s="1"/>
  <c r="I269" i="256" s="1"/>
  <c r="I275" i="256" s="1"/>
  <c r="I281" i="256" s="1"/>
  <c r="I287" i="256" s="1"/>
  <c r="I293" i="256" s="1"/>
  <c r="I299" i="256" s="1"/>
  <c r="I305" i="256" s="1"/>
  <c r="I311" i="256" s="1"/>
  <c r="I317" i="256" s="1"/>
  <c r="I323" i="256" s="1"/>
  <c r="I329" i="256" s="1"/>
  <c r="I335" i="256" s="1"/>
  <c r="I341" i="256" s="1"/>
  <c r="I347" i="256" s="1"/>
  <c r="I353" i="256" s="1"/>
  <c r="I359" i="256" s="1"/>
  <c r="I365" i="256" s="1"/>
  <c r="I371" i="256" s="1"/>
  <c r="I377" i="256" s="1"/>
  <c r="I383" i="256" s="1"/>
  <c r="I389" i="256" s="1"/>
  <c r="I395" i="256" s="1"/>
  <c r="I401" i="256" s="1"/>
  <c r="I407" i="256" s="1"/>
  <c r="G1016" i="181"/>
  <c r="I353" i="252"/>
  <c r="I533" i="253"/>
  <c r="I29" i="251"/>
  <c r="G1017" i="181" l="1"/>
  <c r="I413" i="256"/>
  <c r="I539" i="253"/>
  <c r="I35" i="251"/>
  <c r="I359" i="252"/>
  <c r="G1018" i="181" l="1"/>
  <c r="I419" i="256"/>
  <c r="I41" i="251"/>
  <c r="I365" i="252"/>
  <c r="I545" i="253"/>
  <c r="G1019" i="181" l="1"/>
  <c r="I425" i="256"/>
  <c r="I371" i="252"/>
  <c r="I551" i="253"/>
  <c r="I47" i="251"/>
  <c r="G1020" i="181" l="1"/>
  <c r="I431" i="256"/>
  <c r="I557" i="253"/>
  <c r="I377" i="252"/>
  <c r="I53" i="251"/>
  <c r="G1021" i="181" l="1"/>
  <c r="I5" i="257"/>
  <c r="I437" i="256"/>
  <c r="I383" i="252"/>
  <c r="I59" i="251"/>
  <c r="I563" i="253"/>
  <c r="G1022" i="181" l="1"/>
  <c r="I11" i="257"/>
  <c r="I443" i="256"/>
  <c r="I65" i="251"/>
  <c r="I569" i="253"/>
  <c r="I389" i="252"/>
  <c r="G1023" i="181" l="1"/>
  <c r="I17" i="257"/>
  <c r="I449" i="256"/>
  <c r="I575" i="253"/>
  <c r="I71" i="251"/>
  <c r="I395" i="252"/>
  <c r="G1024" i="181" l="1"/>
  <c r="I23" i="257"/>
  <c r="I455" i="256"/>
  <c r="I581" i="253"/>
  <c r="I401" i="252"/>
  <c r="I77" i="251"/>
  <c r="G1025" i="181" l="1"/>
  <c r="I29" i="257"/>
  <c r="I461" i="256"/>
  <c r="I407" i="252"/>
  <c r="I587" i="253"/>
  <c r="I83" i="251"/>
  <c r="G1026" i="181" l="1"/>
  <c r="I35" i="257"/>
  <c r="I467" i="256"/>
  <c r="I89" i="251"/>
  <c r="I413" i="252"/>
  <c r="I593" i="253"/>
  <c r="G1027" i="181" l="1"/>
  <c r="I41" i="257"/>
  <c r="I473" i="256"/>
  <c r="I419" i="252"/>
  <c r="I599" i="253"/>
  <c r="I95" i="251"/>
  <c r="G1028" i="181" l="1"/>
  <c r="I47" i="257"/>
  <c r="I479" i="256"/>
  <c r="I101" i="251"/>
  <c r="I425" i="252"/>
  <c r="G1029" i="181" l="1"/>
  <c r="I53" i="257"/>
  <c r="I485" i="256"/>
  <c r="I431" i="252"/>
  <c r="I107" i="251"/>
  <c r="G1030" i="181" l="1"/>
  <c r="I59" i="257"/>
  <c r="I491" i="256"/>
  <c r="I437" i="252"/>
  <c r="I113" i="251"/>
  <c r="G1031" i="181" l="1"/>
  <c r="I65" i="257"/>
  <c r="I497" i="256"/>
  <c r="I119" i="251"/>
  <c r="I443" i="252"/>
  <c r="G1032" i="181" l="1"/>
  <c r="I71" i="257"/>
  <c r="I503" i="256"/>
  <c r="I449" i="252"/>
  <c r="I125" i="251"/>
  <c r="G1033" i="181" l="1"/>
  <c r="I77" i="257"/>
  <c r="I509" i="256"/>
  <c r="I131" i="251"/>
  <c r="I455" i="252"/>
  <c r="G1034" i="181" l="1"/>
  <c r="I83" i="257"/>
  <c r="I515" i="256"/>
  <c r="I461" i="252"/>
  <c r="I137" i="251"/>
  <c r="G1035" i="181" l="1"/>
  <c r="I89" i="257"/>
  <c r="I521" i="256"/>
  <c r="I143" i="251"/>
  <c r="I467" i="252"/>
  <c r="G1036" i="181" l="1"/>
  <c r="I95" i="257"/>
  <c r="I527" i="256"/>
  <c r="I473" i="252"/>
  <c r="I149" i="251"/>
  <c r="G1037" i="181" l="1"/>
  <c r="I101" i="257"/>
  <c r="I533" i="256"/>
  <c r="I155" i="251"/>
  <c r="I479" i="252"/>
  <c r="G1038" i="181" l="1"/>
  <c r="I107" i="257"/>
  <c r="I539" i="256"/>
  <c r="I485" i="252"/>
  <c r="I161" i="251"/>
  <c r="G1039" i="181" l="1"/>
  <c r="I113" i="257"/>
  <c r="I545" i="256"/>
  <c r="I167" i="251"/>
  <c r="I491" i="252"/>
  <c r="G1040" i="181" l="1"/>
  <c r="I119" i="257"/>
  <c r="I551" i="256"/>
  <c r="I497" i="252"/>
  <c r="I173" i="251"/>
  <c r="G1041" i="181" l="1"/>
  <c r="I125" i="257"/>
  <c r="I557" i="256"/>
  <c r="I179" i="251"/>
  <c r="I503" i="252"/>
  <c r="G1042" i="181" l="1"/>
  <c r="I131" i="257"/>
  <c r="I563" i="256"/>
  <c r="I509" i="252"/>
  <c r="I185" i="251"/>
  <c r="G1043" i="181" l="1"/>
  <c r="I137" i="257"/>
  <c r="I569" i="256"/>
  <c r="I191" i="251"/>
  <c r="I515" i="252"/>
  <c r="G1044" i="181" l="1"/>
  <c r="I143" i="257"/>
  <c r="I575" i="256"/>
  <c r="I521" i="252"/>
  <c r="I197" i="251"/>
  <c r="G1045" i="181" l="1"/>
  <c r="I149" i="257"/>
  <c r="I581" i="256"/>
  <c r="I203" i="251"/>
  <c r="I527" i="252"/>
  <c r="G1046" i="181" l="1"/>
  <c r="I155" i="257"/>
  <c r="I587" i="256"/>
  <c r="I533" i="252"/>
  <c r="I209" i="251"/>
  <c r="G1047" i="181" l="1"/>
  <c r="I161" i="257"/>
  <c r="I593" i="256"/>
  <c r="I215" i="251"/>
  <c r="I539" i="252"/>
  <c r="G1048" i="181" l="1"/>
  <c r="I167" i="257"/>
  <c r="I599" i="256"/>
  <c r="I545" i="252"/>
  <c r="I221" i="251"/>
  <c r="G1049" i="181" l="1"/>
  <c r="I173" i="257"/>
  <c r="I551" i="252"/>
  <c r="I227" i="251"/>
  <c r="G1050" i="181" l="1"/>
  <c r="I179" i="257"/>
  <c r="I233" i="251"/>
  <c r="I557" i="252"/>
  <c r="G1051" i="181" l="1"/>
  <c r="I185" i="257"/>
  <c r="I563" i="252"/>
  <c r="I239" i="251"/>
  <c r="G1052" i="181" l="1"/>
  <c r="I191" i="257"/>
  <c r="I245" i="251"/>
  <c r="I569" i="252"/>
  <c r="G1053" i="181" l="1"/>
  <c r="I197" i="257"/>
  <c r="I575" i="252"/>
  <c r="I251" i="251"/>
  <c r="G1054" i="181" l="1"/>
  <c r="I203" i="257"/>
  <c r="G1" i="255"/>
  <c r="C1" i="255" s="1"/>
  <c r="H5" i="255"/>
  <c r="R5" i="255" s="1"/>
  <c r="P6" i="255" s="1"/>
  <c r="G5" i="255"/>
  <c r="C5" i="255" s="1"/>
  <c r="G7" i="255"/>
  <c r="C7" i="255" s="1"/>
  <c r="G8" i="255"/>
  <c r="C8" i="255" s="1"/>
  <c r="G6" i="255"/>
  <c r="C6" i="255" s="1"/>
  <c r="J5" i="255"/>
  <c r="J11" i="255" s="1"/>
  <c r="J12" i="255" s="1"/>
  <c r="I2" i="255"/>
  <c r="D27" i="85" s="1"/>
  <c r="G9" i="255"/>
  <c r="C9" i="255" s="1"/>
  <c r="I257" i="251"/>
  <c r="I581" i="252"/>
  <c r="G1055" i="181" l="1"/>
  <c r="H11" i="255"/>
  <c r="R11" i="255" s="1"/>
  <c r="P12" i="255" s="1"/>
  <c r="G11" i="255"/>
  <c r="C11" i="255" s="1"/>
  <c r="G14" i="255"/>
  <c r="C14" i="255" s="1"/>
  <c r="G13" i="255"/>
  <c r="C13" i="255" s="1"/>
  <c r="G15" i="255"/>
  <c r="C15" i="255" s="1"/>
  <c r="G12" i="255"/>
  <c r="C12" i="255" s="1"/>
  <c r="J17" i="255"/>
  <c r="J23" i="255" s="1"/>
  <c r="J29" i="255" s="1"/>
  <c r="J35" i="255" s="1"/>
  <c r="J41" i="255" s="1"/>
  <c r="J47" i="255" s="1"/>
  <c r="J53" i="255" s="1"/>
  <c r="J59" i="255" s="1"/>
  <c r="J65" i="255" s="1"/>
  <c r="J71" i="255" s="1"/>
  <c r="J77" i="255" s="1"/>
  <c r="J83" i="255" s="1"/>
  <c r="J89" i="255" s="1"/>
  <c r="J95" i="255" s="1"/>
  <c r="J101" i="255" s="1"/>
  <c r="J107" i="255" s="1"/>
  <c r="J113" i="255" s="1"/>
  <c r="J119" i="255" s="1"/>
  <c r="J125" i="255" s="1"/>
  <c r="J131" i="255" s="1"/>
  <c r="J137" i="255" s="1"/>
  <c r="J143" i="255" s="1"/>
  <c r="J149" i="255" s="1"/>
  <c r="J155" i="255" s="1"/>
  <c r="J161" i="255" s="1"/>
  <c r="J167" i="255" s="1"/>
  <c r="J173" i="255" s="1"/>
  <c r="J179" i="255" s="1"/>
  <c r="J185" i="255" s="1"/>
  <c r="J191" i="255" s="1"/>
  <c r="J197" i="255" s="1"/>
  <c r="J203" i="255" s="1"/>
  <c r="J209" i="255" s="1"/>
  <c r="J215" i="255" s="1"/>
  <c r="J221" i="255" s="1"/>
  <c r="J227" i="255" s="1"/>
  <c r="J233" i="255" s="1"/>
  <c r="J239" i="255" s="1"/>
  <c r="J245" i="255" s="1"/>
  <c r="J251" i="255" s="1"/>
  <c r="J257" i="255" s="1"/>
  <c r="J263" i="255" s="1"/>
  <c r="J269" i="255" s="1"/>
  <c r="J275" i="255" s="1"/>
  <c r="J281" i="255" s="1"/>
  <c r="J287" i="255" s="1"/>
  <c r="J293" i="255" s="1"/>
  <c r="J299" i="255" s="1"/>
  <c r="J305" i="255" s="1"/>
  <c r="J311" i="255" s="1"/>
  <c r="J317" i="255" s="1"/>
  <c r="J323" i="255" s="1"/>
  <c r="S6" i="255"/>
  <c r="K7" i="255" s="1"/>
  <c r="A6" i="255" s="1"/>
  <c r="P7" i="255"/>
  <c r="M6" i="255" s="1"/>
  <c r="I209" i="257"/>
  <c r="I587" i="252"/>
  <c r="I263" i="251"/>
  <c r="G1056" i="181" l="1"/>
  <c r="P13" i="255"/>
  <c r="M12" i="255" s="1"/>
  <c r="S12" i="255"/>
  <c r="K13" i="255" s="1"/>
  <c r="A12" i="255" s="1"/>
  <c r="L6" i="255"/>
  <c r="N6" i="255"/>
  <c r="I215" i="257"/>
  <c r="J18" i="255"/>
  <c r="I269" i="251"/>
  <c r="I593" i="252"/>
  <c r="G1057" i="181" l="1"/>
  <c r="L12" i="255"/>
  <c r="N12" i="255"/>
  <c r="I221" i="257"/>
  <c r="G21" i="255"/>
  <c r="C21" i="255" s="1"/>
  <c r="G17" i="255"/>
  <c r="C17" i="255" s="1"/>
  <c r="G18" i="255"/>
  <c r="C18" i="255" s="1"/>
  <c r="H17" i="255"/>
  <c r="R17" i="255" s="1"/>
  <c r="P18" i="255" s="1"/>
  <c r="G19" i="255"/>
  <c r="C19" i="255" s="1"/>
  <c r="G20" i="255"/>
  <c r="C20" i="255" s="1"/>
  <c r="J24" i="255"/>
  <c r="I599" i="252"/>
  <c r="I275" i="251"/>
  <c r="G1058" i="181" l="1"/>
  <c r="I227" i="257"/>
  <c r="P19" i="255"/>
  <c r="M18" i="255" s="1"/>
  <c r="S18" i="255"/>
  <c r="K19" i="255" s="1"/>
  <c r="A18" i="255" s="1"/>
  <c r="H23" i="255"/>
  <c r="R23" i="255" s="1"/>
  <c r="P24" i="255" s="1"/>
  <c r="J30" i="255"/>
  <c r="G23" i="255"/>
  <c r="C23" i="255" s="1"/>
  <c r="G26" i="255"/>
  <c r="C26" i="255" s="1"/>
  <c r="G24" i="255"/>
  <c r="C24" i="255" s="1"/>
  <c r="G25" i="255"/>
  <c r="C25" i="255" s="1"/>
  <c r="G27" i="255"/>
  <c r="C27" i="255" s="1"/>
  <c r="I281" i="251"/>
  <c r="G1059" i="181" l="1"/>
  <c r="H29" i="255"/>
  <c r="R29" i="255" s="1"/>
  <c r="P30" i="255" s="1"/>
  <c r="G30" i="255"/>
  <c r="C30" i="255" s="1"/>
  <c r="J36" i="255"/>
  <c r="G32" i="255"/>
  <c r="C32" i="255" s="1"/>
  <c r="G29" i="255"/>
  <c r="C29" i="255" s="1"/>
  <c r="G33" i="255"/>
  <c r="C33" i="255" s="1"/>
  <c r="G31" i="255"/>
  <c r="C31" i="255" s="1"/>
  <c r="L18" i="255"/>
  <c r="N18" i="255"/>
  <c r="P25" i="255"/>
  <c r="M24" i="255" s="1"/>
  <c r="S24" i="255"/>
  <c r="K25" i="255" s="1"/>
  <c r="A24" i="255" s="1"/>
  <c r="I233" i="257"/>
  <c r="I287" i="251"/>
  <c r="G1060" i="181" l="1"/>
  <c r="P31" i="255"/>
  <c r="M30" i="255" s="1"/>
  <c r="S30" i="255"/>
  <c r="K31" i="255" s="1"/>
  <c r="A30" i="255" s="1"/>
  <c r="L24" i="255"/>
  <c r="N24" i="255"/>
  <c r="I239" i="257"/>
  <c r="G38" i="255"/>
  <c r="C38" i="255" s="1"/>
  <c r="J42" i="255"/>
  <c r="G36" i="255"/>
  <c r="C36" i="255" s="1"/>
  <c r="G37" i="255"/>
  <c r="C37" i="255" s="1"/>
  <c r="H35" i="255"/>
  <c r="R35" i="255" s="1"/>
  <c r="P36" i="255" s="1"/>
  <c r="G39" i="255"/>
  <c r="C39" i="255" s="1"/>
  <c r="G35" i="255"/>
  <c r="C35" i="255" s="1"/>
  <c r="I293" i="251"/>
  <c r="G1061" i="181" l="1"/>
  <c r="L30" i="255"/>
  <c r="N30" i="255"/>
  <c r="P37" i="255"/>
  <c r="M36" i="255" s="1"/>
  <c r="S36" i="255"/>
  <c r="K37" i="255" s="1"/>
  <c r="A36" i="255" s="1"/>
  <c r="G45" i="255"/>
  <c r="C45" i="255" s="1"/>
  <c r="G42" i="255"/>
  <c r="C42" i="255" s="1"/>
  <c r="G43" i="255"/>
  <c r="C43" i="255" s="1"/>
  <c r="H41" i="255"/>
  <c r="R41" i="255" s="1"/>
  <c r="P42" i="255" s="1"/>
  <c r="G41" i="255"/>
  <c r="C41" i="255" s="1"/>
  <c r="G44" i="255"/>
  <c r="C44" i="255" s="1"/>
  <c r="J48" i="255"/>
  <c r="I245" i="257"/>
  <c r="I299" i="251"/>
  <c r="G1062" i="181" l="1"/>
  <c r="G48" i="255"/>
  <c r="C48" i="255" s="1"/>
  <c r="G50" i="255"/>
  <c r="C50" i="255" s="1"/>
  <c r="H47" i="255"/>
  <c r="R47" i="255" s="1"/>
  <c r="P48" i="255" s="1"/>
  <c r="J54" i="255"/>
  <c r="G51" i="255"/>
  <c r="C51" i="255" s="1"/>
  <c r="G49" i="255"/>
  <c r="C49" i="255" s="1"/>
  <c r="G47" i="255"/>
  <c r="C47" i="255" s="1"/>
  <c r="N36" i="255"/>
  <c r="L36" i="255"/>
  <c r="P43" i="255"/>
  <c r="M42" i="255" s="1"/>
  <c r="S42" i="255"/>
  <c r="K43" i="255" s="1"/>
  <c r="A42" i="255" s="1"/>
  <c r="I251" i="257"/>
  <c r="I305" i="251"/>
  <c r="G1063" i="181" l="1"/>
  <c r="G6" i="257"/>
  <c r="C6" i="257" s="1"/>
  <c r="G9" i="257"/>
  <c r="C9" i="257" s="1"/>
  <c r="J5" i="257"/>
  <c r="J11" i="257" s="1"/>
  <c r="G7" i="257"/>
  <c r="C7" i="257" s="1"/>
  <c r="G1" i="257"/>
  <c r="C1" i="257" s="1"/>
  <c r="G5" i="257"/>
  <c r="C5" i="257" s="1"/>
  <c r="H5" i="257"/>
  <c r="R5" i="257" s="1"/>
  <c r="P6" i="257" s="1"/>
  <c r="I2" i="257"/>
  <c r="G8" i="257"/>
  <c r="C8" i="257" s="1"/>
  <c r="G6" i="256"/>
  <c r="C6" i="256" s="1"/>
  <c r="G1" i="256"/>
  <c r="C1" i="256" s="1"/>
  <c r="G5" i="256"/>
  <c r="C5" i="256" s="1"/>
  <c r="H5" i="256"/>
  <c r="R5" i="256" s="1"/>
  <c r="P6" i="256" s="1"/>
  <c r="G9" i="256"/>
  <c r="C9" i="256" s="1"/>
  <c r="I2" i="256"/>
  <c r="D28" i="85" s="1"/>
  <c r="G7" i="256"/>
  <c r="C7" i="256" s="1"/>
  <c r="J5" i="256"/>
  <c r="J11" i="256" s="1"/>
  <c r="J12" i="256" s="1"/>
  <c r="G8" i="256"/>
  <c r="C8" i="256" s="1"/>
  <c r="J329" i="255"/>
  <c r="J335" i="255" s="1"/>
  <c r="J341" i="255" s="1"/>
  <c r="J347" i="255" s="1"/>
  <c r="J353" i="255" s="1"/>
  <c r="J359" i="255" s="1"/>
  <c r="J365" i="255" s="1"/>
  <c r="J371" i="255" s="1"/>
  <c r="J377" i="255" s="1"/>
  <c r="J383" i="255" s="1"/>
  <c r="J389" i="255" s="1"/>
  <c r="J395" i="255" s="1"/>
  <c r="J401" i="255" s="1"/>
  <c r="J407" i="255" s="1"/>
  <c r="J413" i="255" s="1"/>
  <c r="J419" i="255" s="1"/>
  <c r="J425" i="255" s="1"/>
  <c r="J431" i="255" s="1"/>
  <c r="J437" i="255" s="1"/>
  <c r="J443" i="255" s="1"/>
  <c r="J449" i="255" s="1"/>
  <c r="J455" i="255" s="1"/>
  <c r="J461" i="255" s="1"/>
  <c r="J467" i="255" s="1"/>
  <c r="J473" i="255" s="1"/>
  <c r="N42" i="255"/>
  <c r="L42" i="255"/>
  <c r="P49" i="255"/>
  <c r="M48" i="255" s="1"/>
  <c r="S48" i="255"/>
  <c r="K49" i="255" s="1"/>
  <c r="A48" i="255" s="1"/>
  <c r="I257" i="257"/>
  <c r="G53" i="255"/>
  <c r="C53" i="255" s="1"/>
  <c r="G54" i="255"/>
  <c r="C54" i="255" s="1"/>
  <c r="G57" i="255"/>
  <c r="C57" i="255" s="1"/>
  <c r="J60" i="255"/>
  <c r="G55" i="255"/>
  <c r="C55" i="255" s="1"/>
  <c r="G56" i="255"/>
  <c r="C56" i="255" s="1"/>
  <c r="H53" i="255"/>
  <c r="R53" i="255" s="1"/>
  <c r="P54" i="255" s="1"/>
  <c r="I311" i="251"/>
  <c r="D29" i="85" l="1"/>
  <c r="J12" i="257"/>
  <c r="G11" i="257" s="1"/>
  <c r="C11" i="257" s="1"/>
  <c r="J17" i="257"/>
  <c r="P7" i="256"/>
  <c r="M6" i="256" s="1"/>
  <c r="S6" i="256"/>
  <c r="K7" i="256" s="1"/>
  <c r="A6" i="256" s="1"/>
  <c r="H11" i="256"/>
  <c r="R11" i="256" s="1"/>
  <c r="P12" i="256" s="1"/>
  <c r="G13" i="256"/>
  <c r="C13" i="256" s="1"/>
  <c r="G14" i="256"/>
  <c r="C14" i="256" s="1"/>
  <c r="G12" i="256"/>
  <c r="C12" i="256" s="1"/>
  <c r="G15" i="256"/>
  <c r="C15" i="256" s="1"/>
  <c r="G11" i="256"/>
  <c r="C11" i="256" s="1"/>
  <c r="P7" i="257"/>
  <c r="M6" i="257" s="1"/>
  <c r="S6" i="257"/>
  <c r="K7" i="257" s="1"/>
  <c r="A6" i="257" s="1"/>
  <c r="G1064" i="181"/>
  <c r="J23" i="257"/>
  <c r="J29" i="257" s="1"/>
  <c r="J35" i="257" s="1"/>
  <c r="J41" i="257" s="1"/>
  <c r="J47" i="257" s="1"/>
  <c r="J53" i="257" s="1"/>
  <c r="J17" i="256"/>
  <c r="J23" i="256" s="1"/>
  <c r="J29" i="256" s="1"/>
  <c r="J35" i="256" s="1"/>
  <c r="J41" i="256" s="1"/>
  <c r="J47" i="256" s="1"/>
  <c r="J53" i="256" s="1"/>
  <c r="I263" i="257"/>
  <c r="S54" i="255"/>
  <c r="K55" i="255" s="1"/>
  <c r="A54" i="255" s="1"/>
  <c r="P55" i="255"/>
  <c r="M54" i="255" s="1"/>
  <c r="G61" i="255"/>
  <c r="C61" i="255" s="1"/>
  <c r="G63" i="255"/>
  <c r="C63" i="255" s="1"/>
  <c r="G59" i="255"/>
  <c r="C59" i="255" s="1"/>
  <c r="G62" i="255"/>
  <c r="C62" i="255" s="1"/>
  <c r="G60" i="255"/>
  <c r="C60" i="255" s="1"/>
  <c r="J66" i="255"/>
  <c r="H59" i="255"/>
  <c r="R59" i="255" s="1"/>
  <c r="P60" i="255" s="1"/>
  <c r="L48" i="255"/>
  <c r="N48" i="255"/>
  <c r="N2" i="255" s="1"/>
  <c r="W27" i="85" s="1"/>
  <c r="I317" i="251"/>
  <c r="J18" i="257" l="1"/>
  <c r="G21" i="257" s="1"/>
  <c r="C21" i="257" s="1"/>
  <c r="G12" i="257"/>
  <c r="C12" i="257" s="1"/>
  <c r="H11" i="257"/>
  <c r="R11" i="257" s="1"/>
  <c r="P12" i="257" s="1"/>
  <c r="S12" i="257" s="1"/>
  <c r="K13" i="257" s="1"/>
  <c r="A12" i="257" s="1"/>
  <c r="G14" i="257"/>
  <c r="C14" i="257" s="1"/>
  <c r="G15" i="257"/>
  <c r="C15" i="257" s="1"/>
  <c r="G13" i="257"/>
  <c r="C13" i="257" s="1"/>
  <c r="G1065" i="181"/>
  <c r="L6" i="256"/>
  <c r="N6" i="256"/>
  <c r="N6" i="257"/>
  <c r="L6" i="257"/>
  <c r="J18" i="256"/>
  <c r="P13" i="256"/>
  <c r="M12" i="256" s="1"/>
  <c r="S12" i="256"/>
  <c r="K13" i="256" s="1"/>
  <c r="A12" i="256" s="1"/>
  <c r="L54" i="255"/>
  <c r="N54" i="255"/>
  <c r="I269" i="257"/>
  <c r="H65" i="255"/>
  <c r="R65" i="255" s="1"/>
  <c r="P66" i="255" s="1"/>
  <c r="G67" i="255"/>
  <c r="C67" i="255" s="1"/>
  <c r="G66" i="255"/>
  <c r="C66" i="255" s="1"/>
  <c r="J72" i="255"/>
  <c r="G69" i="255"/>
  <c r="C69" i="255" s="1"/>
  <c r="G68" i="255"/>
  <c r="C68" i="255" s="1"/>
  <c r="G65" i="255"/>
  <c r="C65" i="255" s="1"/>
  <c r="P61" i="255"/>
  <c r="M60" i="255" s="1"/>
  <c r="S60" i="255"/>
  <c r="K61" i="255" s="1"/>
  <c r="A60" i="255" s="1"/>
  <c r="I323" i="251"/>
  <c r="P13" i="257" l="1"/>
  <c r="M12" i="257" s="1"/>
  <c r="L12" i="257" s="1"/>
  <c r="J24" i="257"/>
  <c r="G24" i="257" s="1"/>
  <c r="C24" i="257" s="1"/>
  <c r="G19" i="257"/>
  <c r="C19" i="257" s="1"/>
  <c r="G18" i="257"/>
  <c r="C18" i="257" s="1"/>
  <c r="H17" i="257"/>
  <c r="R17" i="257" s="1"/>
  <c r="P18" i="257" s="1"/>
  <c r="G17" i="257"/>
  <c r="C17" i="257" s="1"/>
  <c r="G20" i="257"/>
  <c r="C20" i="257" s="1"/>
  <c r="G17" i="256"/>
  <c r="C17" i="256" s="1"/>
  <c r="H17" i="256"/>
  <c r="R17" i="256" s="1"/>
  <c r="P18" i="256" s="1"/>
  <c r="G18" i="256"/>
  <c r="C18" i="256" s="1"/>
  <c r="G19" i="256"/>
  <c r="C19" i="256" s="1"/>
  <c r="J24" i="256"/>
  <c r="G20" i="256"/>
  <c r="C20" i="256" s="1"/>
  <c r="G21" i="256"/>
  <c r="C21" i="256" s="1"/>
  <c r="G1066" i="181"/>
  <c r="L12" i="256"/>
  <c r="N12" i="256"/>
  <c r="G26" i="257"/>
  <c r="C26" i="257" s="1"/>
  <c r="H23" i="257"/>
  <c r="R23" i="257" s="1"/>
  <c r="P24" i="257" s="1"/>
  <c r="I275" i="257"/>
  <c r="L60" i="255"/>
  <c r="N60" i="255"/>
  <c r="J78" i="255"/>
  <c r="H71" i="255"/>
  <c r="R71" i="255" s="1"/>
  <c r="P72" i="255" s="1"/>
  <c r="G72" i="255"/>
  <c r="C72" i="255" s="1"/>
  <c r="G74" i="255"/>
  <c r="C74" i="255" s="1"/>
  <c r="G71" i="255"/>
  <c r="C71" i="255" s="1"/>
  <c r="G73" i="255"/>
  <c r="C73" i="255" s="1"/>
  <c r="G75" i="255"/>
  <c r="C75" i="255" s="1"/>
  <c r="S66" i="255"/>
  <c r="K67" i="255" s="1"/>
  <c r="A66" i="255" s="1"/>
  <c r="P67" i="255"/>
  <c r="M66" i="255" s="1"/>
  <c r="I5" i="250"/>
  <c r="I329" i="251"/>
  <c r="N12" i="257" l="1"/>
  <c r="G23" i="257"/>
  <c r="C23" i="257" s="1"/>
  <c r="J30" i="257"/>
  <c r="G33" i="257" s="1"/>
  <c r="C33" i="257" s="1"/>
  <c r="G27" i="257"/>
  <c r="C27" i="257" s="1"/>
  <c r="S18" i="257"/>
  <c r="K19" i="257" s="1"/>
  <c r="A18" i="257" s="1"/>
  <c r="P19" i="257"/>
  <c r="M18" i="257" s="1"/>
  <c r="G25" i="257"/>
  <c r="C25" i="257" s="1"/>
  <c r="P25" i="257"/>
  <c r="M24" i="257" s="1"/>
  <c r="S24" i="257"/>
  <c r="K25" i="257" s="1"/>
  <c r="A24" i="257" s="1"/>
  <c r="G1067" i="181"/>
  <c r="G30" i="257"/>
  <c r="C30" i="257" s="1"/>
  <c r="G32" i="257"/>
  <c r="C32" i="257" s="1"/>
  <c r="G25" i="256"/>
  <c r="C25" i="256" s="1"/>
  <c r="H23" i="256"/>
  <c r="R23" i="256" s="1"/>
  <c r="P24" i="256" s="1"/>
  <c r="G26" i="256"/>
  <c r="C26" i="256" s="1"/>
  <c r="G23" i="256"/>
  <c r="C23" i="256" s="1"/>
  <c r="G24" i="256"/>
  <c r="C24" i="256" s="1"/>
  <c r="J30" i="256"/>
  <c r="G27" i="256"/>
  <c r="C27" i="256" s="1"/>
  <c r="S18" i="256"/>
  <c r="K19" i="256" s="1"/>
  <c r="A18" i="256" s="1"/>
  <c r="P19" i="256"/>
  <c r="M18" i="256" s="1"/>
  <c r="H77" i="255"/>
  <c r="R77" i="255" s="1"/>
  <c r="P78" i="255" s="1"/>
  <c r="G80" i="255"/>
  <c r="C80" i="255" s="1"/>
  <c r="G77" i="255"/>
  <c r="C77" i="255" s="1"/>
  <c r="G78" i="255"/>
  <c r="C78" i="255" s="1"/>
  <c r="J84" i="255"/>
  <c r="G81" i="255"/>
  <c r="C81" i="255" s="1"/>
  <c r="G79" i="255"/>
  <c r="C79" i="255" s="1"/>
  <c r="I281" i="257"/>
  <c r="P73" i="255"/>
  <c r="M72" i="255" s="1"/>
  <c r="S72" i="255"/>
  <c r="K73" i="255" s="1"/>
  <c r="A72" i="255" s="1"/>
  <c r="N66" i="255"/>
  <c r="L66" i="255"/>
  <c r="I335" i="251"/>
  <c r="I11" i="250"/>
  <c r="I17" i="250" s="1"/>
  <c r="H29" i="257" l="1"/>
  <c r="R29" i="257" s="1"/>
  <c r="P30" i="257" s="1"/>
  <c r="S30" i="257" s="1"/>
  <c r="K31" i="257" s="1"/>
  <c r="A30" i="257" s="1"/>
  <c r="G29" i="257"/>
  <c r="C29" i="257" s="1"/>
  <c r="G31" i="257"/>
  <c r="C31" i="257" s="1"/>
  <c r="N18" i="257"/>
  <c r="L18" i="257"/>
  <c r="J36" i="257"/>
  <c r="G36" i="257" s="1"/>
  <c r="C36" i="257" s="1"/>
  <c r="J36" i="256"/>
  <c r="G32" i="256"/>
  <c r="C32" i="256" s="1"/>
  <c r="G33" i="256"/>
  <c r="C33" i="256" s="1"/>
  <c r="G30" i="256"/>
  <c r="C30" i="256" s="1"/>
  <c r="G31" i="256"/>
  <c r="C31" i="256" s="1"/>
  <c r="G29" i="256"/>
  <c r="C29" i="256" s="1"/>
  <c r="H29" i="256"/>
  <c r="R29" i="256" s="1"/>
  <c r="P30" i="256" s="1"/>
  <c r="S24" i="256"/>
  <c r="K25" i="256" s="1"/>
  <c r="A24" i="256" s="1"/>
  <c r="P25" i="256"/>
  <c r="M24" i="256" s="1"/>
  <c r="J42" i="257"/>
  <c r="N24" i="257"/>
  <c r="L24" i="257"/>
  <c r="L18" i="256"/>
  <c r="N18" i="256"/>
  <c r="G1068" i="181"/>
  <c r="I287" i="257"/>
  <c r="L72" i="255"/>
  <c r="N72" i="255"/>
  <c r="G83" i="255"/>
  <c r="C83" i="255" s="1"/>
  <c r="G84" i="255"/>
  <c r="C84" i="255" s="1"/>
  <c r="G85" i="255"/>
  <c r="C85" i="255" s="1"/>
  <c r="H83" i="255"/>
  <c r="R83" i="255" s="1"/>
  <c r="P84" i="255" s="1"/>
  <c r="G86" i="255"/>
  <c r="C86" i="255" s="1"/>
  <c r="G87" i="255"/>
  <c r="C87" i="255" s="1"/>
  <c r="J90" i="255"/>
  <c r="S78" i="255"/>
  <c r="K79" i="255" s="1"/>
  <c r="A78" i="255" s="1"/>
  <c r="P79" i="255"/>
  <c r="M78" i="255" s="1"/>
  <c r="I23" i="250"/>
  <c r="I341" i="251"/>
  <c r="P31" i="257" l="1"/>
  <c r="M30" i="257" s="1"/>
  <c r="G38" i="257"/>
  <c r="C38" i="257" s="1"/>
  <c r="G37" i="257"/>
  <c r="C37" i="257" s="1"/>
  <c r="G35" i="257"/>
  <c r="C35" i="257" s="1"/>
  <c r="H35" i="257"/>
  <c r="R35" i="257" s="1"/>
  <c r="P36" i="257" s="1"/>
  <c r="G39" i="257"/>
  <c r="C39" i="257" s="1"/>
  <c r="G42" i="257"/>
  <c r="C42" i="257" s="1"/>
  <c r="G45" i="257"/>
  <c r="C45" i="257" s="1"/>
  <c r="H41" i="257"/>
  <c r="R41" i="257" s="1"/>
  <c r="P42" i="257" s="1"/>
  <c r="J48" i="257"/>
  <c r="G43" i="257"/>
  <c r="C43" i="257" s="1"/>
  <c r="G41" i="257"/>
  <c r="C41" i="257" s="1"/>
  <c r="G44" i="257"/>
  <c r="C44" i="257" s="1"/>
  <c r="L24" i="256"/>
  <c r="N24" i="256"/>
  <c r="G39" i="256"/>
  <c r="C39" i="256" s="1"/>
  <c r="G36" i="256"/>
  <c r="C36" i="256" s="1"/>
  <c r="H35" i="256"/>
  <c r="R35" i="256" s="1"/>
  <c r="P36" i="256" s="1"/>
  <c r="G35" i="256"/>
  <c r="C35" i="256" s="1"/>
  <c r="G37" i="256"/>
  <c r="C37" i="256" s="1"/>
  <c r="G38" i="256"/>
  <c r="C38" i="256" s="1"/>
  <c r="J42" i="256"/>
  <c r="P37" i="257"/>
  <c r="M36" i="257" s="1"/>
  <c r="S36" i="257"/>
  <c r="K37" i="257" s="1"/>
  <c r="A36" i="257" s="1"/>
  <c r="G1069" i="181"/>
  <c r="N30" i="257"/>
  <c r="L30" i="257"/>
  <c r="P31" i="256"/>
  <c r="M30" i="256" s="1"/>
  <c r="S30" i="256"/>
  <c r="K31" i="256" s="1"/>
  <c r="A30" i="256" s="1"/>
  <c r="S84" i="255"/>
  <c r="K85" i="255" s="1"/>
  <c r="A84" i="255" s="1"/>
  <c r="P85" i="255"/>
  <c r="M84" i="255" s="1"/>
  <c r="I293" i="257"/>
  <c r="N78" i="255"/>
  <c r="L78" i="255"/>
  <c r="G92" i="255"/>
  <c r="C92" i="255" s="1"/>
  <c r="G91" i="255"/>
  <c r="C91" i="255" s="1"/>
  <c r="H89" i="255"/>
  <c r="R89" i="255" s="1"/>
  <c r="P90" i="255" s="1"/>
  <c r="G93" i="255"/>
  <c r="C93" i="255" s="1"/>
  <c r="J96" i="255"/>
  <c r="G90" i="255"/>
  <c r="C90" i="255" s="1"/>
  <c r="G89" i="255"/>
  <c r="C89" i="255" s="1"/>
  <c r="I347" i="251"/>
  <c r="I29" i="250"/>
  <c r="L36" i="257" l="1"/>
  <c r="N36" i="257"/>
  <c r="N30" i="256"/>
  <c r="L30" i="256"/>
  <c r="G1070" i="181"/>
  <c r="P43" i="257"/>
  <c r="M42" i="257" s="1"/>
  <c r="S42" i="257"/>
  <c r="K43" i="257" s="1"/>
  <c r="A42" i="257" s="1"/>
  <c r="G43" i="256"/>
  <c r="C43" i="256" s="1"/>
  <c r="G44" i="256"/>
  <c r="C44" i="256" s="1"/>
  <c r="G42" i="256"/>
  <c r="C42" i="256" s="1"/>
  <c r="G41" i="256"/>
  <c r="C41" i="256" s="1"/>
  <c r="J48" i="256"/>
  <c r="H41" i="256"/>
  <c r="R41" i="256" s="1"/>
  <c r="P42" i="256" s="1"/>
  <c r="G45" i="256"/>
  <c r="C45" i="256" s="1"/>
  <c r="S36" i="256"/>
  <c r="K37" i="256" s="1"/>
  <c r="A36" i="256" s="1"/>
  <c r="P37" i="256"/>
  <c r="M36" i="256" s="1"/>
  <c r="G51" i="257"/>
  <c r="C51" i="257" s="1"/>
  <c r="G48" i="257"/>
  <c r="C48" i="257" s="1"/>
  <c r="G47" i="257"/>
  <c r="C47" i="257" s="1"/>
  <c r="J54" i="257"/>
  <c r="H47" i="257"/>
  <c r="R47" i="257" s="1"/>
  <c r="P48" i="257" s="1"/>
  <c r="G49" i="257"/>
  <c r="C49" i="257" s="1"/>
  <c r="G50" i="257"/>
  <c r="C50" i="257" s="1"/>
  <c r="G97" i="255"/>
  <c r="C97" i="255" s="1"/>
  <c r="G96" i="255"/>
  <c r="C96" i="255" s="1"/>
  <c r="G98" i="255"/>
  <c r="C98" i="255" s="1"/>
  <c r="G99" i="255"/>
  <c r="C99" i="255" s="1"/>
  <c r="J102" i="255"/>
  <c r="G95" i="255"/>
  <c r="C95" i="255" s="1"/>
  <c r="H95" i="255"/>
  <c r="R95" i="255" s="1"/>
  <c r="P96" i="255" s="1"/>
  <c r="S90" i="255"/>
  <c r="K91" i="255" s="1"/>
  <c r="A90" i="255" s="1"/>
  <c r="P91" i="255"/>
  <c r="M90" i="255" s="1"/>
  <c r="L84" i="255"/>
  <c r="N84" i="255"/>
  <c r="I299" i="257"/>
  <c r="I35" i="250"/>
  <c r="I353" i="251"/>
  <c r="G55" i="257" l="1"/>
  <c r="C55" i="257" s="1"/>
  <c r="G56" i="257"/>
  <c r="C56" i="257" s="1"/>
  <c r="G57" i="257"/>
  <c r="C57" i="257" s="1"/>
  <c r="H53" i="257"/>
  <c r="R53" i="257" s="1"/>
  <c r="P54" i="257" s="1"/>
  <c r="G53" i="257"/>
  <c r="C53" i="257" s="1"/>
  <c r="G54" i="257"/>
  <c r="C54" i="257" s="1"/>
  <c r="N36" i="256"/>
  <c r="L36" i="256"/>
  <c r="G51" i="256"/>
  <c r="C51" i="256" s="1"/>
  <c r="G47" i="256"/>
  <c r="C47" i="256" s="1"/>
  <c r="J54" i="256"/>
  <c r="G48" i="256"/>
  <c r="C48" i="256" s="1"/>
  <c r="H47" i="256"/>
  <c r="R47" i="256" s="1"/>
  <c r="P48" i="256" s="1"/>
  <c r="G50" i="256"/>
  <c r="C50" i="256" s="1"/>
  <c r="G49" i="256"/>
  <c r="C49" i="256" s="1"/>
  <c r="G1071" i="181"/>
  <c r="S48" i="257"/>
  <c r="K49" i="257" s="1"/>
  <c r="A48" i="257" s="1"/>
  <c r="P49" i="257"/>
  <c r="M48" i="257" s="1"/>
  <c r="P43" i="256"/>
  <c r="M42" i="256" s="1"/>
  <c r="S42" i="256"/>
  <c r="K43" i="256" s="1"/>
  <c r="A42" i="256" s="1"/>
  <c r="N42" i="257"/>
  <c r="L42" i="257"/>
  <c r="L90" i="255"/>
  <c r="N90" i="255"/>
  <c r="G103" i="255"/>
  <c r="C103" i="255" s="1"/>
  <c r="G105" i="255"/>
  <c r="C105" i="255" s="1"/>
  <c r="G102" i="255"/>
  <c r="C102" i="255" s="1"/>
  <c r="G104" i="255"/>
  <c r="C104" i="255" s="1"/>
  <c r="H101" i="255"/>
  <c r="R101" i="255" s="1"/>
  <c r="P102" i="255" s="1"/>
  <c r="G101" i="255"/>
  <c r="C101" i="255" s="1"/>
  <c r="J108" i="255"/>
  <c r="I305" i="257"/>
  <c r="P97" i="255"/>
  <c r="M96" i="255" s="1"/>
  <c r="S96" i="255"/>
  <c r="K97" i="255" s="1"/>
  <c r="A96" i="255" s="1"/>
  <c r="I359" i="251"/>
  <c r="I41" i="250"/>
  <c r="N42" i="256" l="1"/>
  <c r="L42" i="256"/>
  <c r="G1072" i="181"/>
  <c r="S48" i="256"/>
  <c r="K49" i="256" s="1"/>
  <c r="A48" i="256" s="1"/>
  <c r="P49" i="256"/>
  <c r="M48" i="256" s="1"/>
  <c r="N48" i="257"/>
  <c r="N2" i="257" s="1"/>
  <c r="W29" i="85" s="1"/>
  <c r="L48" i="257"/>
  <c r="G53" i="256"/>
  <c r="C53" i="256" s="1"/>
  <c r="G55" i="256"/>
  <c r="C55" i="256" s="1"/>
  <c r="G54" i="256"/>
  <c r="C54" i="256" s="1"/>
  <c r="G57" i="256"/>
  <c r="C57" i="256" s="1"/>
  <c r="G56" i="256"/>
  <c r="C56" i="256" s="1"/>
  <c r="H53" i="256"/>
  <c r="R53" i="256" s="1"/>
  <c r="P54" i="256" s="1"/>
  <c r="S54" i="257"/>
  <c r="K55" i="257" s="1"/>
  <c r="A54" i="257" s="1"/>
  <c r="P55" i="257"/>
  <c r="M54" i="257" s="1"/>
  <c r="L96" i="255"/>
  <c r="N96" i="255"/>
  <c r="S102" i="255"/>
  <c r="K103" i="255" s="1"/>
  <c r="A102" i="255" s="1"/>
  <c r="P103" i="255"/>
  <c r="M102" i="255" s="1"/>
  <c r="I311" i="257"/>
  <c r="G110" i="255"/>
  <c r="C110" i="255" s="1"/>
  <c r="G107" i="255"/>
  <c r="C107" i="255" s="1"/>
  <c r="G108" i="255"/>
  <c r="C108" i="255" s="1"/>
  <c r="G109" i="255"/>
  <c r="C109" i="255" s="1"/>
  <c r="H107" i="255"/>
  <c r="R107" i="255" s="1"/>
  <c r="P108" i="255" s="1"/>
  <c r="G111" i="255"/>
  <c r="C111" i="255" s="1"/>
  <c r="J114" i="255"/>
  <c r="I47" i="250"/>
  <c r="I365" i="251"/>
  <c r="N54" i="257" l="1"/>
  <c r="L54" i="257"/>
  <c r="L48" i="256"/>
  <c r="N48" i="256"/>
  <c r="N2" i="256" s="1"/>
  <c r="W28" i="85" s="1"/>
  <c r="S54" i="256"/>
  <c r="K55" i="256" s="1"/>
  <c r="A54" i="256" s="1"/>
  <c r="P55" i="256"/>
  <c r="M54" i="256" s="1"/>
  <c r="G1073" i="181"/>
  <c r="I317" i="257"/>
  <c r="G114" i="255"/>
  <c r="C114" i="255" s="1"/>
  <c r="G116" i="255"/>
  <c r="C116" i="255" s="1"/>
  <c r="G117" i="255"/>
  <c r="C117" i="255" s="1"/>
  <c r="J120" i="255"/>
  <c r="G113" i="255"/>
  <c r="C113" i="255" s="1"/>
  <c r="H113" i="255"/>
  <c r="R113" i="255" s="1"/>
  <c r="P114" i="255" s="1"/>
  <c r="G115" i="255"/>
  <c r="C115" i="255" s="1"/>
  <c r="P109" i="255"/>
  <c r="M108" i="255" s="1"/>
  <c r="S108" i="255"/>
  <c r="K109" i="255" s="1"/>
  <c r="A108" i="255" s="1"/>
  <c r="N102" i="255"/>
  <c r="L102" i="255"/>
  <c r="I371" i="251"/>
  <c r="I53" i="250"/>
  <c r="N54" i="256" l="1"/>
  <c r="L54" i="256"/>
  <c r="G1074" i="181"/>
  <c r="L108" i="255"/>
  <c r="N108" i="255"/>
  <c r="J126" i="255"/>
  <c r="H119" i="255"/>
  <c r="R119" i="255" s="1"/>
  <c r="P120" i="255" s="1"/>
  <c r="G119" i="255"/>
  <c r="C119" i="255" s="1"/>
  <c r="G123" i="255"/>
  <c r="C123" i="255" s="1"/>
  <c r="G122" i="255"/>
  <c r="C122" i="255" s="1"/>
  <c r="G121" i="255"/>
  <c r="C121" i="255" s="1"/>
  <c r="G120" i="255"/>
  <c r="C120" i="255" s="1"/>
  <c r="I323" i="257"/>
  <c r="P115" i="255"/>
  <c r="M114" i="255" s="1"/>
  <c r="S114" i="255"/>
  <c r="K115" i="255" s="1"/>
  <c r="A114" i="255" s="1"/>
  <c r="I59" i="250"/>
  <c r="I377" i="251"/>
  <c r="G1080" i="181" l="1"/>
  <c r="S120" i="255"/>
  <c r="K121" i="255" s="1"/>
  <c r="A120" i="255" s="1"/>
  <c r="P121" i="255"/>
  <c r="M120" i="255" s="1"/>
  <c r="N114" i="255"/>
  <c r="L114" i="255"/>
  <c r="I329" i="257"/>
  <c r="G127" i="255"/>
  <c r="C127" i="255" s="1"/>
  <c r="G125" i="255"/>
  <c r="C125" i="255" s="1"/>
  <c r="H125" i="255"/>
  <c r="R125" i="255" s="1"/>
  <c r="P126" i="255" s="1"/>
  <c r="G129" i="255"/>
  <c r="C129" i="255" s="1"/>
  <c r="G128" i="255"/>
  <c r="C128" i="255" s="1"/>
  <c r="G126" i="255"/>
  <c r="C126" i="255" s="1"/>
  <c r="J132" i="255"/>
  <c r="I383" i="251"/>
  <c r="I65" i="250"/>
  <c r="G1081" i="181" l="1"/>
  <c r="I335" i="257"/>
  <c r="L120" i="255"/>
  <c r="N120" i="255"/>
  <c r="G134" i="255"/>
  <c r="C134" i="255" s="1"/>
  <c r="G133" i="255"/>
  <c r="C133" i="255" s="1"/>
  <c r="G135" i="255"/>
  <c r="C135" i="255" s="1"/>
  <c r="H131" i="255"/>
  <c r="R131" i="255" s="1"/>
  <c r="P132" i="255" s="1"/>
  <c r="G131" i="255"/>
  <c r="C131" i="255" s="1"/>
  <c r="G132" i="255"/>
  <c r="C132" i="255" s="1"/>
  <c r="J138" i="255"/>
  <c r="P127" i="255"/>
  <c r="M126" i="255" s="1"/>
  <c r="S126" i="255"/>
  <c r="K127" i="255" s="1"/>
  <c r="A126" i="255" s="1"/>
  <c r="I71" i="250"/>
  <c r="I389" i="251"/>
  <c r="G1082" i="181" l="1"/>
  <c r="G138" i="255"/>
  <c r="C138" i="255" s="1"/>
  <c r="G139" i="255"/>
  <c r="C139" i="255" s="1"/>
  <c r="G141" i="255"/>
  <c r="C141" i="255" s="1"/>
  <c r="J144" i="255"/>
  <c r="G137" i="255"/>
  <c r="C137" i="255" s="1"/>
  <c r="H137" i="255"/>
  <c r="R137" i="255" s="1"/>
  <c r="P138" i="255" s="1"/>
  <c r="G140" i="255"/>
  <c r="C140" i="255" s="1"/>
  <c r="I341" i="257"/>
  <c r="N126" i="255"/>
  <c r="L126" i="255"/>
  <c r="P133" i="255"/>
  <c r="M132" i="255" s="1"/>
  <c r="S132" i="255"/>
  <c r="K133" i="255" s="1"/>
  <c r="A132" i="255" s="1"/>
  <c r="I395" i="251"/>
  <c r="I77" i="250"/>
  <c r="G1083" i="181" l="1"/>
  <c r="L132" i="255"/>
  <c r="N132" i="255"/>
  <c r="P139" i="255"/>
  <c r="M138" i="255" s="1"/>
  <c r="S138" i="255"/>
  <c r="K139" i="255" s="1"/>
  <c r="A138" i="255" s="1"/>
  <c r="I347" i="257"/>
  <c r="G147" i="255"/>
  <c r="C147" i="255" s="1"/>
  <c r="G143" i="255"/>
  <c r="C143" i="255" s="1"/>
  <c r="G145" i="255"/>
  <c r="C145" i="255" s="1"/>
  <c r="G144" i="255"/>
  <c r="C144" i="255" s="1"/>
  <c r="H143" i="255"/>
  <c r="R143" i="255" s="1"/>
  <c r="P144" i="255" s="1"/>
  <c r="G146" i="255"/>
  <c r="C146" i="255" s="1"/>
  <c r="J150" i="255"/>
  <c r="I83" i="250"/>
  <c r="I401" i="251"/>
  <c r="G1084" i="181" l="1"/>
  <c r="N138" i="255"/>
  <c r="L138" i="255"/>
  <c r="S144" i="255"/>
  <c r="K145" i="255" s="1"/>
  <c r="A144" i="255" s="1"/>
  <c r="P145" i="255"/>
  <c r="M144" i="255" s="1"/>
  <c r="I353" i="257"/>
  <c r="J156" i="255"/>
  <c r="H149" i="255"/>
  <c r="R149" i="255" s="1"/>
  <c r="P150" i="255" s="1"/>
  <c r="G153" i="255"/>
  <c r="C153" i="255" s="1"/>
  <c r="G150" i="255"/>
  <c r="C150" i="255" s="1"/>
  <c r="G149" i="255"/>
  <c r="C149" i="255" s="1"/>
  <c r="G151" i="255"/>
  <c r="C151" i="255" s="1"/>
  <c r="G152" i="255"/>
  <c r="C152" i="255" s="1"/>
  <c r="I407" i="251"/>
  <c r="I89" i="250"/>
  <c r="G1085" i="181" l="1"/>
  <c r="S150" i="255"/>
  <c r="K151" i="255" s="1"/>
  <c r="A150" i="255" s="1"/>
  <c r="P151" i="255"/>
  <c r="M150" i="255" s="1"/>
  <c r="I359" i="257"/>
  <c r="G155" i="255"/>
  <c r="C155" i="255" s="1"/>
  <c r="G159" i="255"/>
  <c r="C159" i="255" s="1"/>
  <c r="G158" i="255"/>
  <c r="C158" i="255" s="1"/>
  <c r="J162" i="255"/>
  <c r="G157" i="255"/>
  <c r="C157" i="255" s="1"/>
  <c r="H155" i="255"/>
  <c r="R155" i="255" s="1"/>
  <c r="P156" i="255" s="1"/>
  <c r="G156" i="255"/>
  <c r="C156" i="255" s="1"/>
  <c r="N144" i="255"/>
  <c r="L144" i="255"/>
  <c r="I95" i="250"/>
  <c r="I413" i="251"/>
  <c r="G1086" i="181" l="1"/>
  <c r="G163" i="255"/>
  <c r="C163" i="255" s="1"/>
  <c r="G164" i="255"/>
  <c r="C164" i="255" s="1"/>
  <c r="G161" i="255"/>
  <c r="C161" i="255" s="1"/>
  <c r="J168" i="255"/>
  <c r="H161" i="255"/>
  <c r="R161" i="255" s="1"/>
  <c r="P162" i="255" s="1"/>
  <c r="G162" i="255"/>
  <c r="C162" i="255" s="1"/>
  <c r="G165" i="255"/>
  <c r="C165" i="255" s="1"/>
  <c r="L150" i="255"/>
  <c r="N150" i="255"/>
  <c r="P157" i="255"/>
  <c r="M156" i="255" s="1"/>
  <c r="S156" i="255"/>
  <c r="K157" i="255" s="1"/>
  <c r="A156" i="255" s="1"/>
  <c r="I365" i="257"/>
  <c r="I419" i="251"/>
  <c r="I101" i="250"/>
  <c r="G1087" i="181" l="1"/>
  <c r="S162" i="255"/>
  <c r="K163" i="255" s="1"/>
  <c r="A162" i="255" s="1"/>
  <c r="P163" i="255"/>
  <c r="M162" i="255" s="1"/>
  <c r="L156" i="255"/>
  <c r="N156" i="255"/>
  <c r="I371" i="257"/>
  <c r="G169" i="255"/>
  <c r="C169" i="255" s="1"/>
  <c r="H167" i="255"/>
  <c r="R167" i="255" s="1"/>
  <c r="P168" i="255" s="1"/>
  <c r="G170" i="255"/>
  <c r="C170" i="255" s="1"/>
  <c r="G171" i="255"/>
  <c r="C171" i="255" s="1"/>
  <c r="G167" i="255"/>
  <c r="C167" i="255" s="1"/>
  <c r="G168" i="255"/>
  <c r="C168" i="255" s="1"/>
  <c r="J174" i="255"/>
  <c r="I107" i="250"/>
  <c r="I425" i="251"/>
  <c r="G1088" i="181" l="1"/>
  <c r="P169" i="255"/>
  <c r="M168" i="255" s="1"/>
  <c r="S168" i="255"/>
  <c r="K169" i="255" s="1"/>
  <c r="A168" i="255" s="1"/>
  <c r="G175" i="255"/>
  <c r="C175" i="255" s="1"/>
  <c r="H173" i="255"/>
  <c r="R173" i="255" s="1"/>
  <c r="P174" i="255" s="1"/>
  <c r="G174" i="255"/>
  <c r="C174" i="255" s="1"/>
  <c r="J180" i="255"/>
  <c r="G176" i="255"/>
  <c r="C176" i="255" s="1"/>
  <c r="G173" i="255"/>
  <c r="C173" i="255" s="1"/>
  <c r="G177" i="255"/>
  <c r="C177" i="255" s="1"/>
  <c r="I377" i="257"/>
  <c r="N162" i="255"/>
  <c r="L162" i="255"/>
  <c r="I113" i="250"/>
  <c r="I431" i="251"/>
  <c r="G1089" i="181" l="1"/>
  <c r="L168" i="255"/>
  <c r="N168" i="255"/>
  <c r="S174" i="255"/>
  <c r="K175" i="255" s="1"/>
  <c r="A174" i="255" s="1"/>
  <c r="P175" i="255"/>
  <c r="M174" i="255" s="1"/>
  <c r="I383" i="257"/>
  <c r="G179" i="255"/>
  <c r="C179" i="255" s="1"/>
  <c r="J186" i="255"/>
  <c r="G181" i="255"/>
  <c r="C181" i="255" s="1"/>
  <c r="G180" i="255"/>
  <c r="C180" i="255" s="1"/>
  <c r="G183" i="255"/>
  <c r="C183" i="255" s="1"/>
  <c r="G182" i="255"/>
  <c r="C182" i="255" s="1"/>
  <c r="H179" i="255"/>
  <c r="R179" i="255" s="1"/>
  <c r="P180" i="255" s="1"/>
  <c r="I437" i="251"/>
  <c r="I119" i="250"/>
  <c r="G1100" i="181" l="1"/>
  <c r="H185" i="255"/>
  <c r="R185" i="255" s="1"/>
  <c r="P186" i="255" s="1"/>
  <c r="G187" i="255"/>
  <c r="C187" i="255" s="1"/>
  <c r="G185" i="255"/>
  <c r="C185" i="255" s="1"/>
  <c r="G186" i="255"/>
  <c r="C186" i="255" s="1"/>
  <c r="G189" i="255"/>
  <c r="C189" i="255" s="1"/>
  <c r="J192" i="255"/>
  <c r="G188" i="255"/>
  <c r="C188" i="255" s="1"/>
  <c r="P181" i="255"/>
  <c r="M180" i="255" s="1"/>
  <c r="S180" i="255"/>
  <c r="K181" i="255" s="1"/>
  <c r="A180" i="255" s="1"/>
  <c r="I389" i="257"/>
  <c r="L174" i="255"/>
  <c r="N174" i="255"/>
  <c r="I125" i="250"/>
  <c r="I443" i="251"/>
  <c r="G1101" i="181" l="1"/>
  <c r="P187" i="255"/>
  <c r="M186" i="255" s="1"/>
  <c r="S186" i="255"/>
  <c r="K187" i="255" s="1"/>
  <c r="A186" i="255" s="1"/>
  <c r="N180" i="255"/>
  <c r="L180" i="255"/>
  <c r="G193" i="255"/>
  <c r="C193" i="255" s="1"/>
  <c r="J198" i="255"/>
  <c r="H191" i="255"/>
  <c r="R191" i="255" s="1"/>
  <c r="P192" i="255" s="1"/>
  <c r="G192" i="255"/>
  <c r="C192" i="255" s="1"/>
  <c r="G195" i="255"/>
  <c r="C195" i="255" s="1"/>
  <c r="G191" i="255"/>
  <c r="C191" i="255" s="1"/>
  <c r="G194" i="255"/>
  <c r="C194" i="255" s="1"/>
  <c r="I395" i="257"/>
  <c r="I449" i="251"/>
  <c r="I131" i="250"/>
  <c r="G1102" i="181" l="1"/>
  <c r="I401" i="257"/>
  <c r="S192" i="255"/>
  <c r="K193" i="255" s="1"/>
  <c r="A192" i="255" s="1"/>
  <c r="P193" i="255"/>
  <c r="M192" i="255" s="1"/>
  <c r="N186" i="255"/>
  <c r="L186" i="255"/>
  <c r="J204" i="255"/>
  <c r="G198" i="255"/>
  <c r="C198" i="255" s="1"/>
  <c r="G199" i="255"/>
  <c r="C199" i="255" s="1"/>
  <c r="G201" i="255"/>
  <c r="C201" i="255" s="1"/>
  <c r="G200" i="255"/>
  <c r="C200" i="255" s="1"/>
  <c r="H197" i="255"/>
  <c r="R197" i="255" s="1"/>
  <c r="P198" i="255" s="1"/>
  <c r="G197" i="255"/>
  <c r="C197" i="255" s="1"/>
  <c r="I137" i="250"/>
  <c r="I455" i="251"/>
  <c r="J479" i="255" l="1"/>
  <c r="J485" i="255" s="1"/>
  <c r="J491" i="255" s="1"/>
  <c r="J497" i="255" s="1"/>
  <c r="J503" i="255" s="1"/>
  <c r="J509" i="255" s="1"/>
  <c r="J515" i="255" s="1"/>
  <c r="J521" i="255" s="1"/>
  <c r="J527" i="255" s="1"/>
  <c r="J533" i="255" s="1"/>
  <c r="J539" i="255" s="1"/>
  <c r="J545" i="255" s="1"/>
  <c r="J551" i="255" s="1"/>
  <c r="J557" i="255" s="1"/>
  <c r="J563" i="255" s="1"/>
  <c r="J569" i="255" s="1"/>
  <c r="J575" i="255" s="1"/>
  <c r="J581" i="255" s="1"/>
  <c r="J587" i="255" s="1"/>
  <c r="J593" i="255" s="1"/>
  <c r="J599" i="255" s="1"/>
  <c r="J59" i="256"/>
  <c r="J59" i="257"/>
  <c r="G1103" i="181"/>
  <c r="S198" i="255"/>
  <c r="K199" i="255" s="1"/>
  <c r="A198" i="255" s="1"/>
  <c r="P199" i="255"/>
  <c r="M198" i="255" s="1"/>
  <c r="L192" i="255"/>
  <c r="N192" i="255"/>
  <c r="G206" i="255"/>
  <c r="C206" i="255" s="1"/>
  <c r="G207" i="255"/>
  <c r="C207" i="255" s="1"/>
  <c r="G204" i="255"/>
  <c r="C204" i="255" s="1"/>
  <c r="G203" i="255"/>
  <c r="C203" i="255" s="1"/>
  <c r="J210" i="255"/>
  <c r="G205" i="255"/>
  <c r="C205" i="255" s="1"/>
  <c r="H203" i="255"/>
  <c r="R203" i="255" s="1"/>
  <c r="P204" i="255" s="1"/>
  <c r="I407" i="257"/>
  <c r="I461" i="251"/>
  <c r="I143" i="250"/>
  <c r="J65" i="256" l="1"/>
  <c r="J71" i="256" s="1"/>
  <c r="J77" i="256" s="1"/>
  <c r="J83" i="256" s="1"/>
  <c r="J89" i="256" s="1"/>
  <c r="J95" i="256" s="1"/>
  <c r="J101" i="256" s="1"/>
  <c r="J107" i="256" s="1"/>
  <c r="J113" i="256" s="1"/>
  <c r="J119" i="256" s="1"/>
  <c r="J125" i="256" s="1"/>
  <c r="J131" i="256" s="1"/>
  <c r="J137" i="256" s="1"/>
  <c r="J143" i="256" s="1"/>
  <c r="J149" i="256" s="1"/>
  <c r="J155" i="256" s="1"/>
  <c r="J161" i="256" s="1"/>
  <c r="J167" i="256" s="1"/>
  <c r="J173" i="256" s="1"/>
  <c r="J179" i="256" s="1"/>
  <c r="J185" i="256" s="1"/>
  <c r="J191" i="256" s="1"/>
  <c r="J197" i="256" s="1"/>
  <c r="J203" i="256" s="1"/>
  <c r="J209" i="256" s="1"/>
  <c r="J215" i="256" s="1"/>
  <c r="J221" i="256" s="1"/>
  <c r="J227" i="256" s="1"/>
  <c r="J233" i="256" s="1"/>
  <c r="J239" i="256" s="1"/>
  <c r="J245" i="256" s="1"/>
  <c r="J251" i="256" s="1"/>
  <c r="J257" i="256" s="1"/>
  <c r="J263" i="256" s="1"/>
  <c r="J269" i="256" s="1"/>
  <c r="J275" i="256" s="1"/>
  <c r="J281" i="256" s="1"/>
  <c r="J287" i="256" s="1"/>
  <c r="J60" i="256"/>
  <c r="J65" i="257"/>
  <c r="J71" i="257" s="1"/>
  <c r="J77" i="257" s="1"/>
  <c r="J83" i="257" s="1"/>
  <c r="J89" i="257" s="1"/>
  <c r="J95" i="257" s="1"/>
  <c r="J101" i="257" s="1"/>
  <c r="J107" i="257" s="1"/>
  <c r="J113" i="257" s="1"/>
  <c r="J119" i="257" s="1"/>
  <c r="J125" i="257" s="1"/>
  <c r="J131" i="257" s="1"/>
  <c r="J137" i="257" s="1"/>
  <c r="J143" i="257" s="1"/>
  <c r="J149" i="257" s="1"/>
  <c r="J155" i="257" s="1"/>
  <c r="J161" i="257" s="1"/>
  <c r="J167" i="257" s="1"/>
  <c r="J173" i="257" s="1"/>
  <c r="J179" i="257" s="1"/>
  <c r="J185" i="257" s="1"/>
  <c r="J191" i="257" s="1"/>
  <c r="J197" i="257" s="1"/>
  <c r="J203" i="257" s="1"/>
  <c r="J209" i="257" s="1"/>
  <c r="J215" i="257" s="1"/>
  <c r="J221" i="257" s="1"/>
  <c r="J227" i="257" s="1"/>
  <c r="J233" i="257" s="1"/>
  <c r="J239" i="257" s="1"/>
  <c r="J245" i="257" s="1"/>
  <c r="J251" i="257" s="1"/>
  <c r="J257" i="257" s="1"/>
  <c r="J263" i="257" s="1"/>
  <c r="J269" i="257" s="1"/>
  <c r="J275" i="257" s="1"/>
  <c r="J281" i="257" s="1"/>
  <c r="J287" i="257" s="1"/>
  <c r="J60" i="257"/>
  <c r="G1104" i="181"/>
  <c r="I413" i="257"/>
  <c r="L198" i="255"/>
  <c r="N198" i="255"/>
  <c r="S204" i="255"/>
  <c r="K205" i="255" s="1"/>
  <c r="A204" i="255" s="1"/>
  <c r="P205" i="255"/>
  <c r="M204" i="255" s="1"/>
  <c r="G213" i="255"/>
  <c r="C213" i="255" s="1"/>
  <c r="G211" i="255"/>
  <c r="C211" i="255" s="1"/>
  <c r="H209" i="255"/>
  <c r="R209" i="255" s="1"/>
  <c r="P210" i="255" s="1"/>
  <c r="G210" i="255"/>
  <c r="C210" i="255" s="1"/>
  <c r="J216" i="255"/>
  <c r="G209" i="255"/>
  <c r="C209" i="255" s="1"/>
  <c r="G212" i="255"/>
  <c r="C212" i="255" s="1"/>
  <c r="I149" i="250"/>
  <c r="I467" i="251"/>
  <c r="G61" i="256" l="1"/>
  <c r="C61" i="256" s="1"/>
  <c r="G63" i="256"/>
  <c r="C63" i="256" s="1"/>
  <c r="G59" i="256"/>
  <c r="C59" i="256" s="1"/>
  <c r="H59" i="256"/>
  <c r="R59" i="256" s="1"/>
  <c r="P60" i="256" s="1"/>
  <c r="G60" i="256"/>
  <c r="C60" i="256" s="1"/>
  <c r="J66" i="256"/>
  <c r="G62" i="256"/>
  <c r="C62" i="256" s="1"/>
  <c r="H59" i="257"/>
  <c r="R59" i="257" s="1"/>
  <c r="P60" i="257" s="1"/>
  <c r="G62" i="257"/>
  <c r="C62" i="257" s="1"/>
  <c r="G61" i="257"/>
  <c r="C61" i="257" s="1"/>
  <c r="J66" i="257"/>
  <c r="G59" i="257"/>
  <c r="C59" i="257" s="1"/>
  <c r="G63" i="257"/>
  <c r="C63" i="257" s="1"/>
  <c r="G60" i="257"/>
  <c r="C60" i="257" s="1"/>
  <c r="G1105" i="181"/>
  <c r="G219" i="255"/>
  <c r="C219" i="255" s="1"/>
  <c r="G215" i="255"/>
  <c r="C215" i="255" s="1"/>
  <c r="G217" i="255"/>
  <c r="C217" i="255" s="1"/>
  <c r="H215" i="255"/>
  <c r="R215" i="255" s="1"/>
  <c r="P216" i="255" s="1"/>
  <c r="G218" i="255"/>
  <c r="C218" i="255" s="1"/>
  <c r="J222" i="255"/>
  <c r="G216" i="255"/>
  <c r="C216" i="255" s="1"/>
  <c r="L204" i="255"/>
  <c r="N204" i="255"/>
  <c r="S210" i="255"/>
  <c r="K211" i="255" s="1"/>
  <c r="A210" i="255" s="1"/>
  <c r="P211" i="255"/>
  <c r="M210" i="255" s="1"/>
  <c r="I419" i="257"/>
  <c r="I473" i="251"/>
  <c r="I155" i="250"/>
  <c r="J72" i="256" l="1"/>
  <c r="G68" i="256"/>
  <c r="C68" i="256" s="1"/>
  <c r="G65" i="256"/>
  <c r="C65" i="256" s="1"/>
  <c r="G66" i="256"/>
  <c r="C66" i="256" s="1"/>
  <c r="G69" i="256"/>
  <c r="C69" i="256" s="1"/>
  <c r="G67" i="256"/>
  <c r="C67" i="256" s="1"/>
  <c r="H65" i="256"/>
  <c r="R65" i="256" s="1"/>
  <c r="P66" i="256" s="1"/>
  <c r="G66" i="257"/>
  <c r="C66" i="257" s="1"/>
  <c r="H65" i="257"/>
  <c r="R65" i="257" s="1"/>
  <c r="P66" i="257" s="1"/>
  <c r="G69" i="257"/>
  <c r="C69" i="257" s="1"/>
  <c r="G67" i="257"/>
  <c r="C67" i="257" s="1"/>
  <c r="J72" i="257"/>
  <c r="G65" i="257"/>
  <c r="C65" i="257" s="1"/>
  <c r="G68" i="257"/>
  <c r="C68" i="257" s="1"/>
  <c r="P61" i="257"/>
  <c r="M60" i="257" s="1"/>
  <c r="S60" i="257"/>
  <c r="K61" i="257" s="1"/>
  <c r="A60" i="257" s="1"/>
  <c r="P61" i="256"/>
  <c r="M60" i="256" s="1"/>
  <c r="S60" i="256"/>
  <c r="K61" i="256" s="1"/>
  <c r="A60" i="256" s="1"/>
  <c r="G1106" i="181"/>
  <c r="N210" i="255"/>
  <c r="L210" i="255"/>
  <c r="G221" i="255"/>
  <c r="C221" i="255" s="1"/>
  <c r="G222" i="255"/>
  <c r="C222" i="255" s="1"/>
  <c r="G224" i="255"/>
  <c r="C224" i="255" s="1"/>
  <c r="H221" i="255"/>
  <c r="R221" i="255" s="1"/>
  <c r="P222" i="255" s="1"/>
  <c r="J228" i="255"/>
  <c r="G223" i="255"/>
  <c r="C223" i="255" s="1"/>
  <c r="G225" i="255"/>
  <c r="C225" i="255" s="1"/>
  <c r="I425" i="257"/>
  <c r="S216" i="255"/>
  <c r="K217" i="255" s="1"/>
  <c r="A216" i="255" s="1"/>
  <c r="P217" i="255"/>
  <c r="M216" i="255" s="1"/>
  <c r="I161" i="250"/>
  <c r="I479" i="251"/>
  <c r="N60" i="256" l="1"/>
  <c r="L60" i="256"/>
  <c r="P67" i="257"/>
  <c r="M66" i="257" s="1"/>
  <c r="S66" i="257"/>
  <c r="K67" i="257" s="1"/>
  <c r="A66" i="257" s="1"/>
  <c r="G72" i="256"/>
  <c r="C72" i="256" s="1"/>
  <c r="J78" i="256"/>
  <c r="G75" i="256"/>
  <c r="C75" i="256" s="1"/>
  <c r="G71" i="256"/>
  <c r="C71" i="256" s="1"/>
  <c r="G74" i="256"/>
  <c r="C74" i="256" s="1"/>
  <c r="H71" i="256"/>
  <c r="R71" i="256" s="1"/>
  <c r="P72" i="256" s="1"/>
  <c r="G73" i="256"/>
  <c r="C73" i="256" s="1"/>
  <c r="L60" i="257"/>
  <c r="N60" i="257"/>
  <c r="S66" i="256"/>
  <c r="K67" i="256" s="1"/>
  <c r="A66" i="256" s="1"/>
  <c r="P67" i="256"/>
  <c r="M66" i="256" s="1"/>
  <c r="G71" i="257"/>
  <c r="C71" i="257" s="1"/>
  <c r="G74" i="257"/>
  <c r="C74" i="257" s="1"/>
  <c r="J78" i="257"/>
  <c r="G72" i="257"/>
  <c r="C72" i="257" s="1"/>
  <c r="H71" i="257"/>
  <c r="R71" i="257" s="1"/>
  <c r="P72" i="257" s="1"/>
  <c r="G73" i="257"/>
  <c r="C73" i="257" s="1"/>
  <c r="G75" i="257"/>
  <c r="C75" i="257" s="1"/>
  <c r="G1107" i="181"/>
  <c r="S222" i="255"/>
  <c r="K223" i="255" s="1"/>
  <c r="A222" i="255" s="1"/>
  <c r="P223" i="255"/>
  <c r="M222" i="255" s="1"/>
  <c r="L216" i="255"/>
  <c r="N216" i="255"/>
  <c r="I431" i="257"/>
  <c r="G227" i="255"/>
  <c r="C227" i="255" s="1"/>
  <c r="G228" i="255"/>
  <c r="C228" i="255" s="1"/>
  <c r="H227" i="255"/>
  <c r="R227" i="255" s="1"/>
  <c r="P228" i="255" s="1"/>
  <c r="J234" i="255"/>
  <c r="G231" i="255"/>
  <c r="C231" i="255" s="1"/>
  <c r="G229" i="255"/>
  <c r="C229" i="255" s="1"/>
  <c r="G230" i="255"/>
  <c r="C230" i="255" s="1"/>
  <c r="I485" i="251"/>
  <c r="I167" i="250"/>
  <c r="G80" i="257" l="1"/>
  <c r="C80" i="257" s="1"/>
  <c r="H77" i="257"/>
  <c r="R77" i="257" s="1"/>
  <c r="P78" i="257" s="1"/>
  <c r="J84" i="257"/>
  <c r="G79" i="257"/>
  <c r="C79" i="257" s="1"/>
  <c r="G77" i="257"/>
  <c r="C77" i="257" s="1"/>
  <c r="G81" i="257"/>
  <c r="C81" i="257" s="1"/>
  <c r="G78" i="257"/>
  <c r="C78" i="257" s="1"/>
  <c r="P73" i="256"/>
  <c r="M72" i="256" s="1"/>
  <c r="S72" i="256"/>
  <c r="K73" i="256" s="1"/>
  <c r="A72" i="256" s="1"/>
  <c r="G81" i="256"/>
  <c r="C81" i="256" s="1"/>
  <c r="G78" i="256"/>
  <c r="C78" i="256" s="1"/>
  <c r="G77" i="256"/>
  <c r="C77" i="256" s="1"/>
  <c r="G79" i="256"/>
  <c r="C79" i="256" s="1"/>
  <c r="G80" i="256"/>
  <c r="C80" i="256" s="1"/>
  <c r="H77" i="256"/>
  <c r="R77" i="256" s="1"/>
  <c r="P78" i="256" s="1"/>
  <c r="J84" i="256"/>
  <c r="N66" i="256"/>
  <c r="L66" i="256"/>
  <c r="N66" i="257"/>
  <c r="L66" i="257"/>
  <c r="S72" i="257"/>
  <c r="K73" i="257" s="1"/>
  <c r="A72" i="257" s="1"/>
  <c r="P73" i="257"/>
  <c r="M72" i="257" s="1"/>
  <c r="G1108" i="181"/>
  <c r="P229" i="255"/>
  <c r="M228" i="255" s="1"/>
  <c r="S228" i="255"/>
  <c r="K229" i="255" s="1"/>
  <c r="A228" i="255" s="1"/>
  <c r="J240" i="255"/>
  <c r="G237" i="255"/>
  <c r="C237" i="255" s="1"/>
  <c r="G236" i="255"/>
  <c r="C236" i="255" s="1"/>
  <c r="G235" i="255"/>
  <c r="C235" i="255" s="1"/>
  <c r="G234" i="255"/>
  <c r="C234" i="255" s="1"/>
  <c r="G233" i="255"/>
  <c r="C233" i="255" s="1"/>
  <c r="H233" i="255"/>
  <c r="R233" i="255" s="1"/>
  <c r="P234" i="255" s="1"/>
  <c r="I437" i="257"/>
  <c r="L222" i="255"/>
  <c r="N222" i="255"/>
  <c r="I173" i="250"/>
  <c r="I5" i="249"/>
  <c r="I491" i="251"/>
  <c r="L72" i="257" l="1"/>
  <c r="N72" i="257"/>
  <c r="S78" i="257"/>
  <c r="K79" i="257" s="1"/>
  <c r="A78" i="257" s="1"/>
  <c r="P79" i="257"/>
  <c r="M78" i="257" s="1"/>
  <c r="P79" i="256"/>
  <c r="M78" i="256" s="1"/>
  <c r="S78" i="256"/>
  <c r="K79" i="256" s="1"/>
  <c r="A78" i="256" s="1"/>
  <c r="G84" i="257"/>
  <c r="C84" i="257" s="1"/>
  <c r="G83" i="257"/>
  <c r="C83" i="257" s="1"/>
  <c r="G86" i="257"/>
  <c r="C86" i="257" s="1"/>
  <c r="G85" i="257"/>
  <c r="C85" i="257" s="1"/>
  <c r="J90" i="257"/>
  <c r="H83" i="257"/>
  <c r="R83" i="257" s="1"/>
  <c r="P84" i="257" s="1"/>
  <c r="G87" i="257"/>
  <c r="C87" i="257" s="1"/>
  <c r="H83" i="256"/>
  <c r="R83" i="256" s="1"/>
  <c r="P84" i="256" s="1"/>
  <c r="G83" i="256"/>
  <c r="C83" i="256" s="1"/>
  <c r="G87" i="256"/>
  <c r="C87" i="256" s="1"/>
  <c r="J90" i="256"/>
  <c r="G84" i="256"/>
  <c r="C84" i="256" s="1"/>
  <c r="G85" i="256"/>
  <c r="C85" i="256" s="1"/>
  <c r="G86" i="256"/>
  <c r="C86" i="256" s="1"/>
  <c r="L72" i="256"/>
  <c r="N72" i="256"/>
  <c r="G1109" i="181"/>
  <c r="P235" i="255"/>
  <c r="M234" i="255" s="1"/>
  <c r="S234" i="255"/>
  <c r="K235" i="255" s="1"/>
  <c r="A234" i="255" s="1"/>
  <c r="I443" i="257"/>
  <c r="H239" i="255"/>
  <c r="R239" i="255" s="1"/>
  <c r="P240" i="255" s="1"/>
  <c r="G242" i="255"/>
  <c r="C242" i="255" s="1"/>
  <c r="G240" i="255"/>
  <c r="C240" i="255" s="1"/>
  <c r="G239" i="255"/>
  <c r="C239" i="255" s="1"/>
  <c r="G243" i="255"/>
  <c r="C243" i="255" s="1"/>
  <c r="G241" i="255"/>
  <c r="C241" i="255" s="1"/>
  <c r="J246" i="255"/>
  <c r="N228" i="255"/>
  <c r="L228" i="255"/>
  <c r="I11" i="249"/>
  <c r="I17" i="249" s="1"/>
  <c r="I497" i="251"/>
  <c r="I179" i="250"/>
  <c r="G90" i="256" l="1"/>
  <c r="C90" i="256" s="1"/>
  <c r="G89" i="256"/>
  <c r="C89" i="256" s="1"/>
  <c r="G91" i="256"/>
  <c r="C91" i="256" s="1"/>
  <c r="H89" i="256"/>
  <c r="R89" i="256" s="1"/>
  <c r="P90" i="256" s="1"/>
  <c r="J96" i="256"/>
  <c r="G93" i="256"/>
  <c r="C93" i="256" s="1"/>
  <c r="G92" i="256"/>
  <c r="C92" i="256" s="1"/>
  <c r="L78" i="256"/>
  <c r="N78" i="256"/>
  <c r="P85" i="256"/>
  <c r="M84" i="256" s="1"/>
  <c r="S84" i="256"/>
  <c r="K85" i="256" s="1"/>
  <c r="A84" i="256" s="1"/>
  <c r="G92" i="257"/>
  <c r="C92" i="257" s="1"/>
  <c r="G90" i="257"/>
  <c r="C90" i="257" s="1"/>
  <c r="G91" i="257"/>
  <c r="C91" i="257" s="1"/>
  <c r="G93" i="257"/>
  <c r="C93" i="257" s="1"/>
  <c r="J96" i="257"/>
  <c r="G89" i="257"/>
  <c r="C89" i="257" s="1"/>
  <c r="H89" i="257"/>
  <c r="R89" i="257" s="1"/>
  <c r="P90" i="257" s="1"/>
  <c r="S84" i="257"/>
  <c r="K85" i="257" s="1"/>
  <c r="A84" i="257" s="1"/>
  <c r="P85" i="257"/>
  <c r="M84" i="257" s="1"/>
  <c r="L78" i="257"/>
  <c r="N78" i="257"/>
  <c r="G1110" i="181"/>
  <c r="J293" i="256"/>
  <c r="J299" i="256" s="1"/>
  <c r="J305" i="256" s="1"/>
  <c r="J311" i="256" s="1"/>
  <c r="J317" i="256" s="1"/>
  <c r="J323" i="256" s="1"/>
  <c r="J329" i="256" s="1"/>
  <c r="J335" i="256" s="1"/>
  <c r="J341" i="256" s="1"/>
  <c r="J347" i="256" s="1"/>
  <c r="J353" i="256" s="1"/>
  <c r="J359" i="256" s="1"/>
  <c r="J365" i="256" s="1"/>
  <c r="J371" i="256" s="1"/>
  <c r="J377" i="256" s="1"/>
  <c r="J383" i="256" s="1"/>
  <c r="J389" i="256" s="1"/>
  <c r="J395" i="256" s="1"/>
  <c r="J401" i="256" s="1"/>
  <c r="J407" i="256" s="1"/>
  <c r="J413" i="256" s="1"/>
  <c r="J419" i="256" s="1"/>
  <c r="J425" i="256" s="1"/>
  <c r="J431" i="256" s="1"/>
  <c r="J437" i="256" s="1"/>
  <c r="J293" i="257"/>
  <c r="J299" i="257" s="1"/>
  <c r="J305" i="257" s="1"/>
  <c r="J311" i="257" s="1"/>
  <c r="J317" i="257" s="1"/>
  <c r="J323" i="257" s="1"/>
  <c r="J329" i="257" s="1"/>
  <c r="J335" i="257" s="1"/>
  <c r="J341" i="257" s="1"/>
  <c r="J347" i="257" s="1"/>
  <c r="J353" i="257" s="1"/>
  <c r="J359" i="257" s="1"/>
  <c r="J365" i="257" s="1"/>
  <c r="J371" i="257" s="1"/>
  <c r="J377" i="257" s="1"/>
  <c r="J383" i="257" s="1"/>
  <c r="J389" i="257" s="1"/>
  <c r="J395" i="257" s="1"/>
  <c r="J401" i="257" s="1"/>
  <c r="J407" i="257" s="1"/>
  <c r="J413" i="257" s="1"/>
  <c r="J419" i="257" s="1"/>
  <c r="J425" i="257" s="1"/>
  <c r="J431" i="257" s="1"/>
  <c r="J437" i="257" s="1"/>
  <c r="I449" i="257"/>
  <c r="S240" i="255"/>
  <c r="K241" i="255" s="1"/>
  <c r="A240" i="255" s="1"/>
  <c r="P241" i="255"/>
  <c r="M240" i="255" s="1"/>
  <c r="G249" i="255"/>
  <c r="C249" i="255" s="1"/>
  <c r="G246" i="255"/>
  <c r="C246" i="255" s="1"/>
  <c r="G248" i="255"/>
  <c r="C248" i="255" s="1"/>
  <c r="J252" i="255"/>
  <c r="H245" i="255"/>
  <c r="R245" i="255" s="1"/>
  <c r="P246" i="255" s="1"/>
  <c r="G247" i="255"/>
  <c r="C247" i="255" s="1"/>
  <c r="G245" i="255"/>
  <c r="C245" i="255" s="1"/>
  <c r="N234" i="255"/>
  <c r="L234" i="255"/>
  <c r="I185" i="250"/>
  <c r="I503" i="251"/>
  <c r="I23" i="249"/>
  <c r="I29" i="249" s="1"/>
  <c r="G97" i="256" l="1"/>
  <c r="C97" i="256" s="1"/>
  <c r="H95" i="256"/>
  <c r="R95" i="256" s="1"/>
  <c r="P96" i="256" s="1"/>
  <c r="J102" i="256"/>
  <c r="G98" i="256"/>
  <c r="C98" i="256" s="1"/>
  <c r="G99" i="256"/>
  <c r="C99" i="256" s="1"/>
  <c r="G96" i="256"/>
  <c r="C96" i="256" s="1"/>
  <c r="G95" i="256"/>
  <c r="C95" i="256" s="1"/>
  <c r="S90" i="257"/>
  <c r="K91" i="257" s="1"/>
  <c r="A90" i="257" s="1"/>
  <c r="P91" i="257"/>
  <c r="M90" i="257" s="1"/>
  <c r="L84" i="256"/>
  <c r="N84" i="256"/>
  <c r="N84" i="257"/>
  <c r="L84" i="257"/>
  <c r="J102" i="257"/>
  <c r="G97" i="257"/>
  <c r="C97" i="257" s="1"/>
  <c r="G96" i="257"/>
  <c r="C96" i="257" s="1"/>
  <c r="G99" i="257"/>
  <c r="C99" i="257" s="1"/>
  <c r="H95" i="257"/>
  <c r="R95" i="257" s="1"/>
  <c r="P96" i="257" s="1"/>
  <c r="G95" i="257"/>
  <c r="C95" i="257" s="1"/>
  <c r="G98" i="257"/>
  <c r="C98" i="257" s="1"/>
  <c r="P91" i="256"/>
  <c r="M90" i="256" s="1"/>
  <c r="S90" i="256"/>
  <c r="K91" i="256" s="1"/>
  <c r="A90" i="256" s="1"/>
  <c r="G1111" i="181"/>
  <c r="L240" i="255"/>
  <c r="N240" i="255"/>
  <c r="I455" i="257"/>
  <c r="J258" i="255"/>
  <c r="G253" i="255"/>
  <c r="C253" i="255" s="1"/>
  <c r="G255" i="255"/>
  <c r="C255" i="255" s="1"/>
  <c r="H251" i="255"/>
  <c r="R251" i="255" s="1"/>
  <c r="P252" i="255" s="1"/>
  <c r="G254" i="255"/>
  <c r="C254" i="255" s="1"/>
  <c r="G251" i="255"/>
  <c r="C251" i="255" s="1"/>
  <c r="G252" i="255"/>
  <c r="C252" i="255" s="1"/>
  <c r="S246" i="255"/>
  <c r="K247" i="255" s="1"/>
  <c r="A246" i="255" s="1"/>
  <c r="P247" i="255"/>
  <c r="M246" i="255" s="1"/>
  <c r="I509" i="251"/>
  <c r="I35" i="249"/>
  <c r="I191" i="250"/>
  <c r="L90" i="257" l="1"/>
  <c r="N90" i="257"/>
  <c r="N90" i="256"/>
  <c r="L90" i="256"/>
  <c r="S96" i="256"/>
  <c r="K97" i="256" s="1"/>
  <c r="A96" i="256" s="1"/>
  <c r="P97" i="256"/>
  <c r="M96" i="256" s="1"/>
  <c r="P97" i="257"/>
  <c r="M96" i="257" s="1"/>
  <c r="S96" i="257"/>
  <c r="K97" i="257" s="1"/>
  <c r="A96" i="257" s="1"/>
  <c r="J108" i="257"/>
  <c r="G104" i="257"/>
  <c r="C104" i="257" s="1"/>
  <c r="G103" i="257"/>
  <c r="C103" i="257" s="1"/>
  <c r="G101" i="257"/>
  <c r="C101" i="257" s="1"/>
  <c r="H101" i="257"/>
  <c r="R101" i="257" s="1"/>
  <c r="P102" i="257" s="1"/>
  <c r="G105" i="257"/>
  <c r="C105" i="257" s="1"/>
  <c r="G102" i="257"/>
  <c r="C102" i="257" s="1"/>
  <c r="J108" i="256"/>
  <c r="G101" i="256"/>
  <c r="C101" i="256" s="1"/>
  <c r="G104" i="256"/>
  <c r="C104" i="256" s="1"/>
  <c r="G102" i="256"/>
  <c r="C102" i="256" s="1"/>
  <c r="G105" i="256"/>
  <c r="C105" i="256" s="1"/>
  <c r="H101" i="256"/>
  <c r="R101" i="256" s="1"/>
  <c r="P102" i="256" s="1"/>
  <c r="G103" i="256"/>
  <c r="C103" i="256" s="1"/>
  <c r="G1112" i="181"/>
  <c r="S252" i="255"/>
  <c r="K253" i="255" s="1"/>
  <c r="A252" i="255" s="1"/>
  <c r="P253" i="255"/>
  <c r="M252" i="255" s="1"/>
  <c r="J264" i="255"/>
  <c r="G259" i="255"/>
  <c r="C259" i="255" s="1"/>
  <c r="G258" i="255"/>
  <c r="C258" i="255" s="1"/>
  <c r="G261" i="255"/>
  <c r="C261" i="255" s="1"/>
  <c r="G260" i="255"/>
  <c r="C260" i="255" s="1"/>
  <c r="H257" i="255"/>
  <c r="R257" i="255" s="1"/>
  <c r="P258" i="255" s="1"/>
  <c r="G257" i="255"/>
  <c r="C257" i="255" s="1"/>
  <c r="I461" i="257"/>
  <c r="L246" i="255"/>
  <c r="N246" i="255"/>
  <c r="I41" i="249"/>
  <c r="I197" i="250"/>
  <c r="I515" i="251"/>
  <c r="P103" i="256" l="1"/>
  <c r="M102" i="256" s="1"/>
  <c r="S102" i="256"/>
  <c r="K103" i="256" s="1"/>
  <c r="A102" i="256" s="1"/>
  <c r="P103" i="257"/>
  <c r="M102" i="257" s="1"/>
  <c r="S102" i="257"/>
  <c r="K103" i="257" s="1"/>
  <c r="A102" i="257" s="1"/>
  <c r="H107" i="257"/>
  <c r="R107" i="257" s="1"/>
  <c r="P108" i="257" s="1"/>
  <c r="G108" i="257"/>
  <c r="C108" i="257" s="1"/>
  <c r="G107" i="257"/>
  <c r="C107" i="257" s="1"/>
  <c r="G111" i="257"/>
  <c r="C111" i="257" s="1"/>
  <c r="J114" i="257"/>
  <c r="G109" i="257"/>
  <c r="C109" i="257" s="1"/>
  <c r="G110" i="257"/>
  <c r="C110" i="257" s="1"/>
  <c r="N96" i="256"/>
  <c r="L96" i="256"/>
  <c r="N96" i="257"/>
  <c r="L96" i="257"/>
  <c r="J114" i="256"/>
  <c r="G109" i="256"/>
  <c r="C109" i="256" s="1"/>
  <c r="G111" i="256"/>
  <c r="C111" i="256" s="1"/>
  <c r="G107" i="256"/>
  <c r="C107" i="256" s="1"/>
  <c r="G110" i="256"/>
  <c r="C110" i="256" s="1"/>
  <c r="H107" i="256"/>
  <c r="R107" i="256" s="1"/>
  <c r="P108" i="256" s="1"/>
  <c r="G108" i="256"/>
  <c r="C108" i="256" s="1"/>
  <c r="G1113" i="181"/>
  <c r="P259" i="255"/>
  <c r="M258" i="255" s="1"/>
  <c r="S258" i="255"/>
  <c r="K259" i="255" s="1"/>
  <c r="A258" i="255" s="1"/>
  <c r="L252" i="255"/>
  <c r="N252" i="255"/>
  <c r="I467" i="257"/>
  <c r="G267" i="255"/>
  <c r="C267" i="255" s="1"/>
  <c r="H263" i="255"/>
  <c r="R263" i="255" s="1"/>
  <c r="P264" i="255" s="1"/>
  <c r="G265" i="255"/>
  <c r="C265" i="255" s="1"/>
  <c r="J270" i="255"/>
  <c r="G266" i="255"/>
  <c r="C266" i="255" s="1"/>
  <c r="G264" i="255"/>
  <c r="C264" i="255" s="1"/>
  <c r="G263" i="255"/>
  <c r="C263" i="255" s="1"/>
  <c r="I203" i="250"/>
  <c r="I47" i="249"/>
  <c r="I521" i="251"/>
  <c r="S108" i="256" l="1"/>
  <c r="K109" i="256" s="1"/>
  <c r="A108" i="256" s="1"/>
  <c r="P109" i="256"/>
  <c r="M108" i="256" s="1"/>
  <c r="G115" i="257"/>
  <c r="C115" i="257" s="1"/>
  <c r="G116" i="257"/>
  <c r="C116" i="257" s="1"/>
  <c r="G117" i="257"/>
  <c r="C117" i="257" s="1"/>
  <c r="G113" i="257"/>
  <c r="C113" i="257" s="1"/>
  <c r="G114" i="257"/>
  <c r="C114" i="257" s="1"/>
  <c r="H113" i="257"/>
  <c r="R113" i="257" s="1"/>
  <c r="P114" i="257" s="1"/>
  <c r="J120" i="257"/>
  <c r="P109" i="257"/>
  <c r="M108" i="257" s="1"/>
  <c r="S108" i="257"/>
  <c r="K109" i="257" s="1"/>
  <c r="A108" i="257" s="1"/>
  <c r="N102" i="256"/>
  <c r="L102" i="256"/>
  <c r="N102" i="257"/>
  <c r="L102" i="257"/>
  <c r="G115" i="256"/>
  <c r="C115" i="256" s="1"/>
  <c r="G116" i="256"/>
  <c r="C116" i="256" s="1"/>
  <c r="G113" i="256"/>
  <c r="C113" i="256" s="1"/>
  <c r="G114" i="256"/>
  <c r="C114" i="256" s="1"/>
  <c r="G117" i="256"/>
  <c r="C117" i="256" s="1"/>
  <c r="H113" i="256"/>
  <c r="R113" i="256" s="1"/>
  <c r="P114" i="256" s="1"/>
  <c r="J120" i="256"/>
  <c r="G1114" i="181"/>
  <c r="G272" i="255"/>
  <c r="C272" i="255" s="1"/>
  <c r="H269" i="255"/>
  <c r="G270" i="255"/>
  <c r="C270" i="255" s="1"/>
  <c r="G273" i="255"/>
  <c r="C273" i="255" s="1"/>
  <c r="J276" i="255"/>
  <c r="G269" i="255"/>
  <c r="C269" i="255" s="1"/>
  <c r="G271" i="255"/>
  <c r="C271" i="255" s="1"/>
  <c r="L258" i="255"/>
  <c r="N258" i="255"/>
  <c r="P265" i="255"/>
  <c r="M264" i="255" s="1"/>
  <c r="S264" i="255"/>
  <c r="K265" i="255" s="1"/>
  <c r="A264" i="255" s="1"/>
  <c r="I473" i="257"/>
  <c r="I53" i="249"/>
  <c r="I527" i="251"/>
  <c r="I209" i="250"/>
  <c r="S114" i="256" l="1"/>
  <c r="K115" i="256" s="1"/>
  <c r="A114" i="256" s="1"/>
  <c r="P115" i="256"/>
  <c r="M114" i="256" s="1"/>
  <c r="G119" i="257"/>
  <c r="C119" i="257" s="1"/>
  <c r="J126" i="257"/>
  <c r="H119" i="257"/>
  <c r="R119" i="257" s="1"/>
  <c r="P120" i="257" s="1"/>
  <c r="G122" i="257"/>
  <c r="C122" i="257" s="1"/>
  <c r="G121" i="257"/>
  <c r="C121" i="257" s="1"/>
  <c r="G123" i="257"/>
  <c r="C123" i="257" s="1"/>
  <c r="G120" i="257"/>
  <c r="C120" i="257" s="1"/>
  <c r="G121" i="256"/>
  <c r="C121" i="256" s="1"/>
  <c r="G122" i="256"/>
  <c r="C122" i="256" s="1"/>
  <c r="G123" i="256"/>
  <c r="C123" i="256" s="1"/>
  <c r="G120" i="256"/>
  <c r="C120" i="256" s="1"/>
  <c r="J126" i="256"/>
  <c r="H119" i="256"/>
  <c r="R119" i="256" s="1"/>
  <c r="P120" i="256" s="1"/>
  <c r="G119" i="256"/>
  <c r="C119" i="256" s="1"/>
  <c r="N108" i="257"/>
  <c r="L108" i="257"/>
  <c r="N108" i="256"/>
  <c r="L108" i="256"/>
  <c r="S114" i="257"/>
  <c r="K115" i="257" s="1"/>
  <c r="A114" i="257" s="1"/>
  <c r="P115" i="257"/>
  <c r="M114" i="257" s="1"/>
  <c r="G1115" i="181"/>
  <c r="R269" i="255"/>
  <c r="P270" i="255" s="1"/>
  <c r="I479" i="257"/>
  <c r="L264" i="255"/>
  <c r="N264" i="255"/>
  <c r="G278" i="255"/>
  <c r="C278" i="255" s="1"/>
  <c r="G277" i="255"/>
  <c r="C277" i="255" s="1"/>
  <c r="G279" i="255"/>
  <c r="C279" i="255" s="1"/>
  <c r="H275" i="255"/>
  <c r="R275" i="255" s="1"/>
  <c r="P276" i="255" s="1"/>
  <c r="G275" i="255"/>
  <c r="C275" i="255" s="1"/>
  <c r="G276" i="255"/>
  <c r="C276" i="255" s="1"/>
  <c r="J282" i="255"/>
  <c r="I215" i="250"/>
  <c r="I533" i="251"/>
  <c r="I59" i="249"/>
  <c r="P121" i="257" l="1"/>
  <c r="M120" i="257" s="1"/>
  <c r="S120" i="257"/>
  <c r="K121" i="257" s="1"/>
  <c r="A120" i="257" s="1"/>
  <c r="L114" i="257"/>
  <c r="N114" i="257"/>
  <c r="G128" i="256"/>
  <c r="C128" i="256" s="1"/>
  <c r="G125" i="256"/>
  <c r="C125" i="256" s="1"/>
  <c r="H125" i="256"/>
  <c r="R125" i="256" s="1"/>
  <c r="P126" i="256" s="1"/>
  <c r="J132" i="256"/>
  <c r="G127" i="256"/>
  <c r="C127" i="256" s="1"/>
  <c r="G129" i="256"/>
  <c r="C129" i="256" s="1"/>
  <c r="G126" i="256"/>
  <c r="C126" i="256" s="1"/>
  <c r="L114" i="256"/>
  <c r="N114" i="256"/>
  <c r="P121" i="256"/>
  <c r="M120" i="256" s="1"/>
  <c r="S120" i="256"/>
  <c r="K121" i="256" s="1"/>
  <c r="A120" i="256" s="1"/>
  <c r="H125" i="257"/>
  <c r="R125" i="257" s="1"/>
  <c r="P126" i="257" s="1"/>
  <c r="J132" i="257"/>
  <c r="G128" i="257"/>
  <c r="C128" i="257" s="1"/>
  <c r="G126" i="257"/>
  <c r="C126" i="257" s="1"/>
  <c r="G127" i="257"/>
  <c r="C127" i="257" s="1"/>
  <c r="G125" i="257"/>
  <c r="C125" i="257" s="1"/>
  <c r="G129" i="257"/>
  <c r="C129" i="257" s="1"/>
  <c r="G1116" i="181"/>
  <c r="P271" i="255"/>
  <c r="M270" i="255" s="1"/>
  <c r="S270" i="255"/>
  <c r="K271" i="255" s="1"/>
  <c r="A270" i="255" s="1"/>
  <c r="I485" i="257"/>
  <c r="G281" i="255"/>
  <c r="C281" i="255" s="1"/>
  <c r="J288" i="255"/>
  <c r="G283" i="255"/>
  <c r="C283" i="255" s="1"/>
  <c r="G284" i="255"/>
  <c r="C284" i="255" s="1"/>
  <c r="G282" i="255"/>
  <c r="C282" i="255" s="1"/>
  <c r="G285" i="255"/>
  <c r="C285" i="255" s="1"/>
  <c r="H281" i="255"/>
  <c r="R281" i="255" s="1"/>
  <c r="P282" i="255" s="1"/>
  <c r="P277" i="255"/>
  <c r="M276" i="255" s="1"/>
  <c r="S276" i="255"/>
  <c r="K277" i="255" s="1"/>
  <c r="A276" i="255" s="1"/>
  <c r="I539" i="251"/>
  <c r="I65" i="249"/>
  <c r="I221" i="250"/>
  <c r="G132" i="257" l="1"/>
  <c r="C132" i="257" s="1"/>
  <c r="J138" i="257"/>
  <c r="H131" i="257"/>
  <c r="R131" i="257" s="1"/>
  <c r="P132" i="257" s="1"/>
  <c r="G133" i="257"/>
  <c r="C133" i="257" s="1"/>
  <c r="G131" i="257"/>
  <c r="C131" i="257" s="1"/>
  <c r="G135" i="257"/>
  <c r="C135" i="257" s="1"/>
  <c r="G134" i="257"/>
  <c r="C134" i="257" s="1"/>
  <c r="N120" i="257"/>
  <c r="L120" i="257"/>
  <c r="N120" i="256"/>
  <c r="L120" i="256"/>
  <c r="P127" i="256"/>
  <c r="M126" i="256" s="1"/>
  <c r="S126" i="256"/>
  <c r="K127" i="256" s="1"/>
  <c r="A126" i="256" s="1"/>
  <c r="P127" i="257"/>
  <c r="M126" i="257" s="1"/>
  <c r="S126" i="257"/>
  <c r="K127" i="257" s="1"/>
  <c r="A126" i="257" s="1"/>
  <c r="G133" i="256"/>
  <c r="C133" i="256" s="1"/>
  <c r="J138" i="256"/>
  <c r="G132" i="256"/>
  <c r="C132" i="256" s="1"/>
  <c r="G134" i="256"/>
  <c r="C134" i="256" s="1"/>
  <c r="H131" i="256"/>
  <c r="R131" i="256" s="1"/>
  <c r="P132" i="256" s="1"/>
  <c r="G131" i="256"/>
  <c r="C131" i="256" s="1"/>
  <c r="G135" i="256"/>
  <c r="C135" i="256" s="1"/>
  <c r="G1117" i="181"/>
  <c r="L276" i="255"/>
  <c r="N276" i="255"/>
  <c r="G289" i="255"/>
  <c r="C289" i="255" s="1"/>
  <c r="G291" i="255"/>
  <c r="C291" i="255" s="1"/>
  <c r="G288" i="255"/>
  <c r="C288" i="255" s="1"/>
  <c r="H287" i="255"/>
  <c r="R287" i="255" s="1"/>
  <c r="P288" i="255" s="1"/>
  <c r="J294" i="255"/>
  <c r="G287" i="255"/>
  <c r="C287" i="255" s="1"/>
  <c r="G290" i="255"/>
  <c r="C290" i="255" s="1"/>
  <c r="I491" i="257"/>
  <c r="N270" i="255"/>
  <c r="L270" i="255"/>
  <c r="P283" i="255"/>
  <c r="M282" i="255" s="1"/>
  <c r="S282" i="255"/>
  <c r="K283" i="255" s="1"/>
  <c r="A282" i="255" s="1"/>
  <c r="I71" i="249"/>
  <c r="I227" i="250"/>
  <c r="I545" i="251"/>
  <c r="G137" i="256" l="1"/>
  <c r="C137" i="256" s="1"/>
  <c r="G140" i="256"/>
  <c r="C140" i="256" s="1"/>
  <c r="J144" i="256"/>
  <c r="G139" i="256"/>
  <c r="C139" i="256" s="1"/>
  <c r="H137" i="256"/>
  <c r="R137" i="256" s="1"/>
  <c r="P138" i="256" s="1"/>
  <c r="G138" i="256"/>
  <c r="C138" i="256" s="1"/>
  <c r="G141" i="256"/>
  <c r="C141" i="256" s="1"/>
  <c r="L126" i="257"/>
  <c r="N126" i="257"/>
  <c r="H137" i="257"/>
  <c r="R137" i="257" s="1"/>
  <c r="P138" i="257" s="1"/>
  <c r="G138" i="257"/>
  <c r="C138" i="257" s="1"/>
  <c r="G140" i="257"/>
  <c r="C140" i="257" s="1"/>
  <c r="G139" i="257"/>
  <c r="C139" i="257" s="1"/>
  <c r="J144" i="257"/>
  <c r="G137" i="257"/>
  <c r="C137" i="257" s="1"/>
  <c r="G141" i="257"/>
  <c r="C141" i="257" s="1"/>
  <c r="P133" i="257"/>
  <c r="M132" i="257" s="1"/>
  <c r="S132" i="257"/>
  <c r="K133" i="257" s="1"/>
  <c r="A132" i="257" s="1"/>
  <c r="P133" i="256"/>
  <c r="M132" i="256" s="1"/>
  <c r="S132" i="256"/>
  <c r="K133" i="256" s="1"/>
  <c r="A132" i="256" s="1"/>
  <c r="N126" i="256"/>
  <c r="L126" i="256"/>
  <c r="G1118" i="181"/>
  <c r="L282" i="255"/>
  <c r="N282" i="255"/>
  <c r="I497" i="257"/>
  <c r="P289" i="255"/>
  <c r="M288" i="255" s="1"/>
  <c r="S288" i="255"/>
  <c r="K289" i="255" s="1"/>
  <c r="A288" i="255" s="1"/>
  <c r="G294" i="255"/>
  <c r="C294" i="255" s="1"/>
  <c r="G293" i="255"/>
  <c r="C293" i="255" s="1"/>
  <c r="H293" i="255"/>
  <c r="J300" i="255"/>
  <c r="G295" i="255"/>
  <c r="C295" i="255" s="1"/>
  <c r="G297" i="255"/>
  <c r="C297" i="255" s="1"/>
  <c r="G296" i="255"/>
  <c r="C296" i="255" s="1"/>
  <c r="I551" i="251"/>
  <c r="I77" i="249"/>
  <c r="I233" i="250"/>
  <c r="L132" i="257" l="1"/>
  <c r="N132" i="257"/>
  <c r="S138" i="256"/>
  <c r="K139" i="256" s="1"/>
  <c r="A138" i="256" s="1"/>
  <c r="P139" i="256"/>
  <c r="M138" i="256" s="1"/>
  <c r="G143" i="257"/>
  <c r="C143" i="257" s="1"/>
  <c r="G144" i="257"/>
  <c r="C144" i="257" s="1"/>
  <c r="G145" i="257"/>
  <c r="C145" i="257" s="1"/>
  <c r="G146" i="257"/>
  <c r="C146" i="257" s="1"/>
  <c r="G147" i="257"/>
  <c r="C147" i="257" s="1"/>
  <c r="J150" i="257"/>
  <c r="H143" i="257"/>
  <c r="R143" i="257" s="1"/>
  <c r="P144" i="257" s="1"/>
  <c r="S138" i="257"/>
  <c r="K139" i="257" s="1"/>
  <c r="A138" i="257" s="1"/>
  <c r="P139" i="257"/>
  <c r="M138" i="257" s="1"/>
  <c r="N132" i="256"/>
  <c r="L132" i="256"/>
  <c r="G145" i="256"/>
  <c r="C145" i="256" s="1"/>
  <c r="G144" i="256"/>
  <c r="C144" i="256" s="1"/>
  <c r="G146" i="256"/>
  <c r="C146" i="256" s="1"/>
  <c r="G143" i="256"/>
  <c r="C143" i="256" s="1"/>
  <c r="G147" i="256"/>
  <c r="C147" i="256" s="1"/>
  <c r="J150" i="256"/>
  <c r="H143" i="256"/>
  <c r="R143" i="256" s="1"/>
  <c r="P144" i="256" s="1"/>
  <c r="J443" i="257"/>
  <c r="J449" i="257" s="1"/>
  <c r="J455" i="257" s="1"/>
  <c r="J461" i="257" s="1"/>
  <c r="J467" i="257" s="1"/>
  <c r="J473" i="257" s="1"/>
  <c r="J479" i="257" s="1"/>
  <c r="J485" i="257" s="1"/>
  <c r="J491" i="257" s="1"/>
  <c r="J497" i="257" s="1"/>
  <c r="J443" i="256"/>
  <c r="J449" i="256" s="1"/>
  <c r="J455" i="256" s="1"/>
  <c r="J461" i="256" s="1"/>
  <c r="J467" i="256" s="1"/>
  <c r="J473" i="256" s="1"/>
  <c r="J479" i="256" s="1"/>
  <c r="J485" i="256" s="1"/>
  <c r="J491" i="256" s="1"/>
  <c r="J497" i="256" s="1"/>
  <c r="J503" i="256" s="1"/>
  <c r="J509" i="256" s="1"/>
  <c r="J515" i="256" s="1"/>
  <c r="J521" i="256" s="1"/>
  <c r="J527" i="256" s="1"/>
  <c r="J533" i="256" s="1"/>
  <c r="G1119" i="181"/>
  <c r="L288" i="255"/>
  <c r="N288" i="255"/>
  <c r="R293" i="255"/>
  <c r="P294" i="255" s="1"/>
  <c r="I503" i="257"/>
  <c r="G302" i="255"/>
  <c r="C302" i="255" s="1"/>
  <c r="J306" i="255"/>
  <c r="G300" i="255"/>
  <c r="C300" i="255" s="1"/>
  <c r="H299" i="255"/>
  <c r="R299" i="255" s="1"/>
  <c r="P300" i="255" s="1"/>
  <c r="G303" i="255"/>
  <c r="C303" i="255" s="1"/>
  <c r="G299" i="255"/>
  <c r="C299" i="255" s="1"/>
  <c r="G301" i="255"/>
  <c r="C301" i="255" s="1"/>
  <c r="I83" i="249"/>
  <c r="I239" i="250"/>
  <c r="I557" i="251"/>
  <c r="G150" i="256" l="1"/>
  <c r="C150" i="256" s="1"/>
  <c r="G151" i="256"/>
  <c r="C151" i="256" s="1"/>
  <c r="H149" i="256"/>
  <c r="R149" i="256" s="1"/>
  <c r="P150" i="256" s="1"/>
  <c r="J156" i="256"/>
  <c r="G152" i="256"/>
  <c r="C152" i="256" s="1"/>
  <c r="G149" i="256"/>
  <c r="C149" i="256" s="1"/>
  <c r="G153" i="256"/>
  <c r="C153" i="256" s="1"/>
  <c r="L138" i="257"/>
  <c r="N138" i="257"/>
  <c r="P145" i="256"/>
  <c r="M144" i="256" s="1"/>
  <c r="S144" i="256"/>
  <c r="K145" i="256" s="1"/>
  <c r="A144" i="256" s="1"/>
  <c r="G149" i="257"/>
  <c r="C149" i="257" s="1"/>
  <c r="G151" i="257"/>
  <c r="C151" i="257" s="1"/>
  <c r="G152" i="257"/>
  <c r="C152" i="257" s="1"/>
  <c r="J156" i="257"/>
  <c r="G153" i="257"/>
  <c r="C153" i="257" s="1"/>
  <c r="G150" i="257"/>
  <c r="C150" i="257" s="1"/>
  <c r="H149" i="257"/>
  <c r="R149" i="257" s="1"/>
  <c r="P150" i="257" s="1"/>
  <c r="S144" i="257"/>
  <c r="K145" i="257" s="1"/>
  <c r="A144" i="257" s="1"/>
  <c r="P145" i="257"/>
  <c r="M144" i="257" s="1"/>
  <c r="N138" i="256"/>
  <c r="L138" i="256"/>
  <c r="J539" i="256"/>
  <c r="J545" i="256" s="1"/>
  <c r="J551" i="256" s="1"/>
  <c r="J557" i="256" s="1"/>
  <c r="J563" i="256" s="1"/>
  <c r="J569" i="256" s="1"/>
  <c r="J575" i="256" s="1"/>
  <c r="J581" i="256" s="1"/>
  <c r="J587" i="256" s="1"/>
  <c r="J593" i="256" s="1"/>
  <c r="J599" i="256" s="1"/>
  <c r="G1120" i="181"/>
  <c r="G308" i="255"/>
  <c r="C308" i="255" s="1"/>
  <c r="H305" i="255"/>
  <c r="R305" i="255" s="1"/>
  <c r="P306" i="255" s="1"/>
  <c r="G309" i="255"/>
  <c r="C309" i="255" s="1"/>
  <c r="G306" i="255"/>
  <c r="C306" i="255" s="1"/>
  <c r="G305" i="255"/>
  <c r="C305" i="255" s="1"/>
  <c r="J312" i="255"/>
  <c r="G307" i="255"/>
  <c r="C307" i="255" s="1"/>
  <c r="I509" i="257"/>
  <c r="J503" i="257"/>
  <c r="S294" i="255"/>
  <c r="K295" i="255" s="1"/>
  <c r="A294" i="255" s="1"/>
  <c r="P295" i="255"/>
  <c r="M294" i="255" s="1"/>
  <c r="S300" i="255"/>
  <c r="K301" i="255" s="1"/>
  <c r="A300" i="255" s="1"/>
  <c r="P301" i="255"/>
  <c r="M300" i="255" s="1"/>
  <c r="I563" i="251"/>
  <c r="I89" i="249"/>
  <c r="I245" i="250"/>
  <c r="P151" i="257" l="1"/>
  <c r="M150" i="257" s="1"/>
  <c r="S150" i="257"/>
  <c r="K151" i="257" s="1"/>
  <c r="A150" i="257" s="1"/>
  <c r="L144" i="256"/>
  <c r="N144" i="256"/>
  <c r="G157" i="257"/>
  <c r="C157" i="257" s="1"/>
  <c r="H155" i="257"/>
  <c r="R155" i="257" s="1"/>
  <c r="P156" i="257" s="1"/>
  <c r="G155" i="257"/>
  <c r="C155" i="257" s="1"/>
  <c r="G159" i="257"/>
  <c r="C159" i="257" s="1"/>
  <c r="G156" i="257"/>
  <c r="C156" i="257" s="1"/>
  <c r="J162" i="257"/>
  <c r="G158" i="257"/>
  <c r="C158" i="257" s="1"/>
  <c r="P151" i="256"/>
  <c r="M150" i="256" s="1"/>
  <c r="S150" i="256"/>
  <c r="K151" i="256" s="1"/>
  <c r="A150" i="256" s="1"/>
  <c r="N144" i="257"/>
  <c r="L144" i="257"/>
  <c r="J162" i="256"/>
  <c r="G157" i="256"/>
  <c r="C157" i="256" s="1"/>
  <c r="G156" i="256"/>
  <c r="C156" i="256" s="1"/>
  <c r="G158" i="256"/>
  <c r="C158" i="256" s="1"/>
  <c r="G159" i="256"/>
  <c r="C159" i="256" s="1"/>
  <c r="G155" i="256"/>
  <c r="C155" i="256" s="1"/>
  <c r="H155" i="256"/>
  <c r="R155" i="256" s="1"/>
  <c r="P156" i="256" s="1"/>
  <c r="L294" i="255"/>
  <c r="N294" i="255"/>
  <c r="G312" i="255"/>
  <c r="C312" i="255" s="1"/>
  <c r="J318" i="255"/>
  <c r="G313" i="255"/>
  <c r="C313" i="255" s="1"/>
  <c r="G311" i="255"/>
  <c r="C311" i="255" s="1"/>
  <c r="G315" i="255"/>
  <c r="C315" i="255" s="1"/>
  <c r="H311" i="255"/>
  <c r="R311" i="255" s="1"/>
  <c r="P312" i="255" s="1"/>
  <c r="G314" i="255"/>
  <c r="C314" i="255" s="1"/>
  <c r="P307" i="255"/>
  <c r="M306" i="255" s="1"/>
  <c r="S306" i="255"/>
  <c r="K307" i="255" s="1"/>
  <c r="A306" i="255" s="1"/>
  <c r="I515" i="257"/>
  <c r="J509" i="257"/>
  <c r="L300" i="255"/>
  <c r="N300" i="255"/>
  <c r="I95" i="249"/>
  <c r="I251" i="250"/>
  <c r="I569" i="251"/>
  <c r="L150" i="257" l="1"/>
  <c r="N150" i="257"/>
  <c r="S156" i="256"/>
  <c r="K157" i="256" s="1"/>
  <c r="A156" i="256" s="1"/>
  <c r="P157" i="256"/>
  <c r="M156" i="256" s="1"/>
  <c r="G164" i="257"/>
  <c r="C164" i="257" s="1"/>
  <c r="G163" i="257"/>
  <c r="C163" i="257" s="1"/>
  <c r="G161" i="257"/>
  <c r="C161" i="257" s="1"/>
  <c r="G162" i="257"/>
  <c r="C162" i="257" s="1"/>
  <c r="J168" i="257"/>
  <c r="H161" i="257"/>
  <c r="R161" i="257" s="1"/>
  <c r="P162" i="257" s="1"/>
  <c r="G165" i="257"/>
  <c r="C165" i="257" s="1"/>
  <c r="S156" i="257"/>
  <c r="K157" i="257" s="1"/>
  <c r="A156" i="257" s="1"/>
  <c r="P157" i="257"/>
  <c r="M156" i="257" s="1"/>
  <c r="G165" i="256"/>
  <c r="C165" i="256" s="1"/>
  <c r="H161" i="256"/>
  <c r="R161" i="256" s="1"/>
  <c r="P162" i="256" s="1"/>
  <c r="G161" i="256"/>
  <c r="C161" i="256" s="1"/>
  <c r="G164" i="256"/>
  <c r="C164" i="256" s="1"/>
  <c r="J168" i="256"/>
  <c r="G163" i="256"/>
  <c r="C163" i="256" s="1"/>
  <c r="G162" i="256"/>
  <c r="C162" i="256" s="1"/>
  <c r="L150" i="256"/>
  <c r="N150" i="256"/>
  <c r="S312" i="255"/>
  <c r="K313" i="255" s="1"/>
  <c r="A312" i="255" s="1"/>
  <c r="P313" i="255"/>
  <c r="M312" i="255" s="1"/>
  <c r="G321" i="255"/>
  <c r="C321" i="255" s="1"/>
  <c r="G320" i="255"/>
  <c r="C320" i="255" s="1"/>
  <c r="G317" i="255"/>
  <c r="C317" i="255" s="1"/>
  <c r="G319" i="255"/>
  <c r="C319" i="255" s="1"/>
  <c r="G318" i="255"/>
  <c r="C318" i="255" s="1"/>
  <c r="H317" i="255"/>
  <c r="R317" i="255" s="1"/>
  <c r="P318" i="255" s="1"/>
  <c r="J324" i="255"/>
  <c r="I521" i="257"/>
  <c r="J515" i="257"/>
  <c r="N306" i="255"/>
  <c r="L306" i="255"/>
  <c r="I257" i="250"/>
  <c r="I101" i="249"/>
  <c r="I575" i="251"/>
  <c r="L156" i="257" l="1"/>
  <c r="N156" i="257"/>
  <c r="G169" i="257"/>
  <c r="C169" i="257" s="1"/>
  <c r="J174" i="257"/>
  <c r="G167" i="257"/>
  <c r="C167" i="257" s="1"/>
  <c r="G168" i="257"/>
  <c r="C168" i="257" s="1"/>
  <c r="G170" i="257"/>
  <c r="C170" i="257" s="1"/>
  <c r="H167" i="257"/>
  <c r="R167" i="257" s="1"/>
  <c r="P168" i="257" s="1"/>
  <c r="G171" i="257"/>
  <c r="C171" i="257" s="1"/>
  <c r="G170" i="256"/>
  <c r="C170" i="256" s="1"/>
  <c r="G168" i="256"/>
  <c r="C168" i="256" s="1"/>
  <c r="G167" i="256"/>
  <c r="C167" i="256" s="1"/>
  <c r="G169" i="256"/>
  <c r="C169" i="256" s="1"/>
  <c r="J174" i="256"/>
  <c r="H167" i="256"/>
  <c r="R167" i="256" s="1"/>
  <c r="P168" i="256" s="1"/>
  <c r="G171" i="256"/>
  <c r="C171" i="256" s="1"/>
  <c r="S162" i="257"/>
  <c r="K163" i="257" s="1"/>
  <c r="A162" i="257" s="1"/>
  <c r="P163" i="257"/>
  <c r="M162" i="257" s="1"/>
  <c r="P163" i="256"/>
  <c r="M162" i="256" s="1"/>
  <c r="S162" i="256"/>
  <c r="K163" i="256" s="1"/>
  <c r="A162" i="256" s="1"/>
  <c r="L156" i="256"/>
  <c r="N156" i="256"/>
  <c r="P319" i="255"/>
  <c r="M318" i="255" s="1"/>
  <c r="S318" i="255"/>
  <c r="K319" i="255" s="1"/>
  <c r="A318" i="255" s="1"/>
  <c r="I527" i="257"/>
  <c r="J521" i="257"/>
  <c r="G323" i="255"/>
  <c r="C323" i="255" s="1"/>
  <c r="J330" i="255"/>
  <c r="G324" i="255"/>
  <c r="C324" i="255" s="1"/>
  <c r="H323" i="255"/>
  <c r="R323" i="255" s="1"/>
  <c r="P324" i="255" s="1"/>
  <c r="G326" i="255"/>
  <c r="C326" i="255" s="1"/>
  <c r="G327" i="255"/>
  <c r="C327" i="255" s="1"/>
  <c r="G325" i="255"/>
  <c r="C325" i="255" s="1"/>
  <c r="N312" i="255"/>
  <c r="L312" i="255"/>
  <c r="I107" i="249"/>
  <c r="I263" i="250"/>
  <c r="I581" i="251"/>
  <c r="N162" i="257" l="1"/>
  <c r="L162" i="257"/>
  <c r="G176" i="256"/>
  <c r="C176" i="256" s="1"/>
  <c r="G177" i="256"/>
  <c r="C177" i="256" s="1"/>
  <c r="H173" i="256"/>
  <c r="R173" i="256" s="1"/>
  <c r="P174" i="256" s="1"/>
  <c r="G175" i="256"/>
  <c r="C175" i="256" s="1"/>
  <c r="G174" i="256"/>
  <c r="C174" i="256" s="1"/>
  <c r="G173" i="256"/>
  <c r="C173" i="256" s="1"/>
  <c r="J180" i="256"/>
  <c r="L162" i="256"/>
  <c r="N162" i="256"/>
  <c r="P169" i="256"/>
  <c r="M168" i="256" s="1"/>
  <c r="S168" i="256"/>
  <c r="K169" i="256" s="1"/>
  <c r="A168" i="256" s="1"/>
  <c r="P169" i="257"/>
  <c r="M168" i="257" s="1"/>
  <c r="S168" i="257"/>
  <c r="K169" i="257" s="1"/>
  <c r="A168" i="257" s="1"/>
  <c r="H173" i="257"/>
  <c r="R173" i="257" s="1"/>
  <c r="P174" i="257" s="1"/>
  <c r="J180" i="257"/>
  <c r="G177" i="257"/>
  <c r="C177" i="257" s="1"/>
  <c r="G175" i="257"/>
  <c r="C175" i="257" s="1"/>
  <c r="G176" i="257"/>
  <c r="C176" i="257" s="1"/>
  <c r="G173" i="257"/>
  <c r="C173" i="257" s="1"/>
  <c r="G174" i="257"/>
  <c r="C174" i="257" s="1"/>
  <c r="G331" i="255"/>
  <c r="C331" i="255" s="1"/>
  <c r="G330" i="255"/>
  <c r="C330" i="255" s="1"/>
  <c r="J336" i="255"/>
  <c r="G329" i="255"/>
  <c r="C329" i="255" s="1"/>
  <c r="H329" i="255"/>
  <c r="R329" i="255" s="1"/>
  <c r="P330" i="255" s="1"/>
  <c r="G333" i="255"/>
  <c r="C333" i="255" s="1"/>
  <c r="G332" i="255"/>
  <c r="C332" i="255" s="1"/>
  <c r="L318" i="255"/>
  <c r="N318" i="255"/>
  <c r="I533" i="257"/>
  <c r="J527" i="257"/>
  <c r="P325" i="255"/>
  <c r="M324" i="255" s="1"/>
  <c r="S324" i="255"/>
  <c r="K325" i="255" s="1"/>
  <c r="A324" i="255" s="1"/>
  <c r="I269" i="250"/>
  <c r="I587" i="251"/>
  <c r="I113" i="249"/>
  <c r="H179" i="257" l="1"/>
  <c r="R179" i="257" s="1"/>
  <c r="P180" i="257" s="1"/>
  <c r="G180" i="257"/>
  <c r="C180" i="257" s="1"/>
  <c r="G182" i="257"/>
  <c r="C182" i="257" s="1"/>
  <c r="G183" i="257"/>
  <c r="C183" i="257" s="1"/>
  <c r="G181" i="257"/>
  <c r="C181" i="257" s="1"/>
  <c r="J186" i="257"/>
  <c r="G179" i="257"/>
  <c r="C179" i="257" s="1"/>
  <c r="G181" i="256"/>
  <c r="C181" i="256" s="1"/>
  <c r="G179" i="256"/>
  <c r="C179" i="256" s="1"/>
  <c r="G183" i="256"/>
  <c r="C183" i="256" s="1"/>
  <c r="H179" i="256"/>
  <c r="R179" i="256" s="1"/>
  <c r="P180" i="256" s="1"/>
  <c r="G180" i="256"/>
  <c r="C180" i="256" s="1"/>
  <c r="J186" i="256"/>
  <c r="G182" i="256"/>
  <c r="C182" i="256" s="1"/>
  <c r="S174" i="256"/>
  <c r="K175" i="256" s="1"/>
  <c r="A174" i="256" s="1"/>
  <c r="P175" i="256"/>
  <c r="M174" i="256" s="1"/>
  <c r="N168" i="257"/>
  <c r="L168" i="257"/>
  <c r="P175" i="257"/>
  <c r="M174" i="257" s="1"/>
  <c r="S174" i="257"/>
  <c r="K175" i="257" s="1"/>
  <c r="A174" i="257" s="1"/>
  <c r="N168" i="256"/>
  <c r="L168" i="256"/>
  <c r="S330" i="255"/>
  <c r="K331" i="255" s="1"/>
  <c r="A330" i="255" s="1"/>
  <c r="P331" i="255"/>
  <c r="M330" i="255" s="1"/>
  <c r="I539" i="257"/>
  <c r="J533" i="257"/>
  <c r="N324" i="255"/>
  <c r="L324" i="255"/>
  <c r="J342" i="255"/>
  <c r="G336" i="255"/>
  <c r="C336" i="255" s="1"/>
  <c r="G337" i="255"/>
  <c r="C337" i="255" s="1"/>
  <c r="G339" i="255"/>
  <c r="C339" i="255" s="1"/>
  <c r="G335" i="255"/>
  <c r="C335" i="255" s="1"/>
  <c r="G338" i="255"/>
  <c r="C338" i="255" s="1"/>
  <c r="H335" i="255"/>
  <c r="R335" i="255" s="1"/>
  <c r="P336" i="255" s="1"/>
  <c r="I593" i="251"/>
  <c r="I119" i="249"/>
  <c r="I275" i="250"/>
  <c r="H185" i="256" l="1"/>
  <c r="R185" i="256" s="1"/>
  <c r="P186" i="256" s="1"/>
  <c r="G187" i="256"/>
  <c r="C187" i="256" s="1"/>
  <c r="G188" i="256"/>
  <c r="C188" i="256" s="1"/>
  <c r="G189" i="256"/>
  <c r="C189" i="256" s="1"/>
  <c r="G185" i="256"/>
  <c r="C185" i="256" s="1"/>
  <c r="G186" i="256"/>
  <c r="C186" i="256" s="1"/>
  <c r="J192" i="256"/>
  <c r="S180" i="257"/>
  <c r="K181" i="257" s="1"/>
  <c r="A180" i="257" s="1"/>
  <c r="P181" i="257"/>
  <c r="M180" i="257" s="1"/>
  <c r="G188" i="257"/>
  <c r="C188" i="257" s="1"/>
  <c r="G186" i="257"/>
  <c r="C186" i="257" s="1"/>
  <c r="G189" i="257"/>
  <c r="C189" i="257" s="1"/>
  <c r="H185" i="257"/>
  <c r="R185" i="257" s="1"/>
  <c r="P186" i="257" s="1"/>
  <c r="G187" i="257"/>
  <c r="C187" i="257" s="1"/>
  <c r="G185" i="257"/>
  <c r="C185" i="257" s="1"/>
  <c r="J192" i="257"/>
  <c r="N174" i="257"/>
  <c r="L174" i="257"/>
  <c r="S180" i="256"/>
  <c r="K181" i="256" s="1"/>
  <c r="A180" i="256" s="1"/>
  <c r="P181" i="256"/>
  <c r="M180" i="256" s="1"/>
  <c r="L174" i="256"/>
  <c r="N174" i="256"/>
  <c r="S336" i="255"/>
  <c r="K337" i="255" s="1"/>
  <c r="A336" i="255" s="1"/>
  <c r="P337" i="255"/>
  <c r="M336" i="255" s="1"/>
  <c r="G342" i="255"/>
  <c r="C342" i="255" s="1"/>
  <c r="G345" i="255"/>
  <c r="C345" i="255" s="1"/>
  <c r="G343" i="255"/>
  <c r="C343" i="255" s="1"/>
  <c r="H341" i="255"/>
  <c r="R341" i="255" s="1"/>
  <c r="P342" i="255" s="1"/>
  <c r="G344" i="255"/>
  <c r="C344" i="255" s="1"/>
  <c r="J348" i="255"/>
  <c r="G341" i="255"/>
  <c r="C341" i="255" s="1"/>
  <c r="L330" i="255"/>
  <c r="N330" i="255"/>
  <c r="J539" i="257"/>
  <c r="I545" i="257"/>
  <c r="I125" i="249"/>
  <c r="I281" i="250"/>
  <c r="I599" i="251"/>
  <c r="S186" i="257" l="1"/>
  <c r="K187" i="257" s="1"/>
  <c r="A186" i="257" s="1"/>
  <c r="P187" i="257"/>
  <c r="M186" i="257" s="1"/>
  <c r="N180" i="257"/>
  <c r="L180" i="257"/>
  <c r="P187" i="256"/>
  <c r="M186" i="256" s="1"/>
  <c r="S186" i="256"/>
  <c r="K187" i="256" s="1"/>
  <c r="A186" i="256" s="1"/>
  <c r="G192" i="256"/>
  <c r="C192" i="256" s="1"/>
  <c r="G191" i="256"/>
  <c r="C191" i="256" s="1"/>
  <c r="G194" i="256"/>
  <c r="C194" i="256" s="1"/>
  <c r="G195" i="256"/>
  <c r="C195" i="256" s="1"/>
  <c r="H191" i="256"/>
  <c r="R191" i="256" s="1"/>
  <c r="P192" i="256" s="1"/>
  <c r="G193" i="256"/>
  <c r="C193" i="256" s="1"/>
  <c r="J198" i="256"/>
  <c r="N180" i="256"/>
  <c r="L180" i="256"/>
  <c r="G191" i="257"/>
  <c r="C191" i="257" s="1"/>
  <c r="J198" i="257"/>
  <c r="G192" i="257"/>
  <c r="C192" i="257" s="1"/>
  <c r="H191" i="257"/>
  <c r="R191" i="257" s="1"/>
  <c r="P192" i="257" s="1"/>
  <c r="G193" i="257"/>
  <c r="C193" i="257" s="1"/>
  <c r="G194" i="257"/>
  <c r="C194" i="257" s="1"/>
  <c r="G195" i="257"/>
  <c r="C195" i="257" s="1"/>
  <c r="J545" i="257"/>
  <c r="I551" i="257"/>
  <c r="G349" i="255"/>
  <c r="C349" i="255" s="1"/>
  <c r="G350" i="255"/>
  <c r="C350" i="255" s="1"/>
  <c r="G347" i="255"/>
  <c r="C347" i="255" s="1"/>
  <c r="H347" i="255"/>
  <c r="R347" i="255" s="1"/>
  <c r="P348" i="255" s="1"/>
  <c r="J354" i="255"/>
  <c r="G351" i="255"/>
  <c r="C351" i="255" s="1"/>
  <c r="G348" i="255"/>
  <c r="C348" i="255" s="1"/>
  <c r="L336" i="255"/>
  <c r="N336" i="255"/>
  <c r="S342" i="255"/>
  <c r="K343" i="255" s="1"/>
  <c r="A342" i="255" s="1"/>
  <c r="P343" i="255"/>
  <c r="M342" i="255" s="1"/>
  <c r="I287" i="250"/>
  <c r="I131" i="249"/>
  <c r="J204" i="257" l="1"/>
  <c r="G199" i="257"/>
  <c r="C199" i="257" s="1"/>
  <c r="G197" i="257"/>
  <c r="C197" i="257" s="1"/>
  <c r="H197" i="257"/>
  <c r="R197" i="257" s="1"/>
  <c r="P198" i="257" s="1"/>
  <c r="G198" i="257"/>
  <c r="C198" i="257" s="1"/>
  <c r="G200" i="257"/>
  <c r="C200" i="257" s="1"/>
  <c r="G201" i="257"/>
  <c r="C201" i="257" s="1"/>
  <c r="J204" i="256"/>
  <c r="G201" i="256"/>
  <c r="C201" i="256" s="1"/>
  <c r="G200" i="256"/>
  <c r="C200" i="256" s="1"/>
  <c r="G198" i="256"/>
  <c r="C198" i="256" s="1"/>
  <c r="H197" i="256"/>
  <c r="R197" i="256" s="1"/>
  <c r="P198" i="256" s="1"/>
  <c r="G197" i="256"/>
  <c r="C197" i="256" s="1"/>
  <c r="G199" i="256"/>
  <c r="C199" i="256" s="1"/>
  <c r="N186" i="256"/>
  <c r="L186" i="256"/>
  <c r="L186" i="257"/>
  <c r="N186" i="257"/>
  <c r="P193" i="257"/>
  <c r="M192" i="257" s="1"/>
  <c r="S192" i="257"/>
  <c r="K193" i="257" s="1"/>
  <c r="A192" i="257" s="1"/>
  <c r="S192" i="256"/>
  <c r="K193" i="256" s="1"/>
  <c r="A192" i="256" s="1"/>
  <c r="P193" i="256"/>
  <c r="M192" i="256" s="1"/>
  <c r="N342" i="255"/>
  <c r="L342" i="255"/>
  <c r="G354" i="255"/>
  <c r="C354" i="255" s="1"/>
  <c r="G353" i="255"/>
  <c r="C353" i="255" s="1"/>
  <c r="J360" i="255"/>
  <c r="G355" i="255"/>
  <c r="C355" i="255" s="1"/>
  <c r="H353" i="255"/>
  <c r="R353" i="255" s="1"/>
  <c r="P354" i="255" s="1"/>
  <c r="G357" i="255"/>
  <c r="C357" i="255" s="1"/>
  <c r="G356" i="255"/>
  <c r="C356" i="255" s="1"/>
  <c r="P349" i="255"/>
  <c r="M348" i="255" s="1"/>
  <c r="S348" i="255"/>
  <c r="K349" i="255" s="1"/>
  <c r="A348" i="255" s="1"/>
  <c r="I557" i="257"/>
  <c r="J551" i="257"/>
  <c r="I137" i="249"/>
  <c r="I293" i="250"/>
  <c r="G203" i="257" l="1"/>
  <c r="C203" i="257" s="1"/>
  <c r="G207" i="257"/>
  <c r="C207" i="257" s="1"/>
  <c r="J210" i="257"/>
  <c r="G205" i="257"/>
  <c r="C205" i="257" s="1"/>
  <c r="G204" i="257"/>
  <c r="C204" i="257" s="1"/>
  <c r="H203" i="257"/>
  <c r="R203" i="257" s="1"/>
  <c r="P204" i="257" s="1"/>
  <c r="G206" i="257"/>
  <c r="C206" i="257" s="1"/>
  <c r="L192" i="256"/>
  <c r="N192" i="256"/>
  <c r="L192" i="257"/>
  <c r="N192" i="257"/>
  <c r="P199" i="256"/>
  <c r="M198" i="256" s="1"/>
  <c r="S198" i="256"/>
  <c r="K199" i="256" s="1"/>
  <c r="A198" i="256" s="1"/>
  <c r="G204" i="256"/>
  <c r="C204" i="256" s="1"/>
  <c r="G205" i="256"/>
  <c r="C205" i="256" s="1"/>
  <c r="G207" i="256"/>
  <c r="C207" i="256" s="1"/>
  <c r="J210" i="256"/>
  <c r="H203" i="256"/>
  <c r="R203" i="256" s="1"/>
  <c r="P204" i="256" s="1"/>
  <c r="G206" i="256"/>
  <c r="C206" i="256" s="1"/>
  <c r="G203" i="256"/>
  <c r="C203" i="256" s="1"/>
  <c r="P199" i="257"/>
  <c r="M198" i="257" s="1"/>
  <c r="S198" i="257"/>
  <c r="K199" i="257" s="1"/>
  <c r="A198" i="257" s="1"/>
  <c r="G360" i="255"/>
  <c r="C360" i="255" s="1"/>
  <c r="G363" i="255"/>
  <c r="C363" i="255" s="1"/>
  <c r="G361" i="255"/>
  <c r="C361" i="255" s="1"/>
  <c r="J366" i="255"/>
  <c r="G359" i="255"/>
  <c r="C359" i="255" s="1"/>
  <c r="H359" i="255"/>
  <c r="R359" i="255" s="1"/>
  <c r="P360" i="255" s="1"/>
  <c r="G362" i="255"/>
  <c r="C362" i="255" s="1"/>
  <c r="I563" i="257"/>
  <c r="J557" i="257"/>
  <c r="S354" i="255"/>
  <c r="K355" i="255" s="1"/>
  <c r="A354" i="255" s="1"/>
  <c r="P355" i="255"/>
  <c r="M354" i="255" s="1"/>
  <c r="N348" i="255"/>
  <c r="L348" i="255"/>
  <c r="I143" i="249"/>
  <c r="I299" i="250"/>
  <c r="L198" i="257" l="1"/>
  <c r="N198" i="257"/>
  <c r="G213" i="256"/>
  <c r="C213" i="256" s="1"/>
  <c r="H209" i="256"/>
  <c r="R209" i="256" s="1"/>
  <c r="P210" i="256" s="1"/>
  <c r="G211" i="256"/>
  <c r="C211" i="256" s="1"/>
  <c r="G210" i="256"/>
  <c r="C210" i="256" s="1"/>
  <c r="J216" i="256"/>
  <c r="G209" i="256"/>
  <c r="C209" i="256" s="1"/>
  <c r="G212" i="256"/>
  <c r="C212" i="256" s="1"/>
  <c r="S204" i="256"/>
  <c r="K205" i="256" s="1"/>
  <c r="A204" i="256" s="1"/>
  <c r="P205" i="256"/>
  <c r="M204" i="256" s="1"/>
  <c r="S204" i="257"/>
  <c r="K205" i="257" s="1"/>
  <c r="A204" i="257" s="1"/>
  <c r="P205" i="257"/>
  <c r="M204" i="257" s="1"/>
  <c r="G209" i="257"/>
  <c r="C209" i="257" s="1"/>
  <c r="G212" i="257"/>
  <c r="C212" i="257" s="1"/>
  <c r="G210" i="257"/>
  <c r="C210" i="257" s="1"/>
  <c r="G213" i="257"/>
  <c r="C213" i="257" s="1"/>
  <c r="G211" i="257"/>
  <c r="C211" i="257" s="1"/>
  <c r="H209" i="257"/>
  <c r="R209" i="257" s="1"/>
  <c r="P210" i="257" s="1"/>
  <c r="J216" i="257"/>
  <c r="N198" i="256"/>
  <c r="L198" i="256"/>
  <c r="P361" i="255"/>
  <c r="M360" i="255" s="1"/>
  <c r="S360" i="255"/>
  <c r="K361" i="255" s="1"/>
  <c r="A360" i="255" s="1"/>
  <c r="N354" i="255"/>
  <c r="L354" i="255"/>
  <c r="I569" i="257"/>
  <c r="J563" i="257"/>
  <c r="G367" i="255"/>
  <c r="C367" i="255" s="1"/>
  <c r="G365" i="255"/>
  <c r="C365" i="255" s="1"/>
  <c r="G368" i="255"/>
  <c r="C368" i="255" s="1"/>
  <c r="H365" i="255"/>
  <c r="R365" i="255" s="1"/>
  <c r="P366" i="255" s="1"/>
  <c r="G369" i="255"/>
  <c r="C369" i="255" s="1"/>
  <c r="J372" i="255"/>
  <c r="G366" i="255"/>
  <c r="C366" i="255" s="1"/>
  <c r="I305" i="250"/>
  <c r="I149" i="249"/>
  <c r="N204" i="257" l="1"/>
  <c r="L204" i="257"/>
  <c r="P211" i="257"/>
  <c r="M210" i="257" s="1"/>
  <c r="S210" i="257"/>
  <c r="K211" i="257" s="1"/>
  <c r="A210" i="257" s="1"/>
  <c r="L204" i="256"/>
  <c r="N204" i="256"/>
  <c r="G218" i="256"/>
  <c r="C218" i="256" s="1"/>
  <c r="G216" i="256"/>
  <c r="C216" i="256" s="1"/>
  <c r="G217" i="256"/>
  <c r="C217" i="256" s="1"/>
  <c r="J222" i="256"/>
  <c r="H215" i="256"/>
  <c r="R215" i="256" s="1"/>
  <c r="P216" i="256" s="1"/>
  <c r="G219" i="256"/>
  <c r="C219" i="256" s="1"/>
  <c r="G215" i="256"/>
  <c r="C215" i="256" s="1"/>
  <c r="G215" i="257"/>
  <c r="C215" i="257" s="1"/>
  <c r="J222" i="257"/>
  <c r="G218" i="257"/>
  <c r="C218" i="257" s="1"/>
  <c r="G219" i="257"/>
  <c r="C219" i="257" s="1"/>
  <c r="G217" i="257"/>
  <c r="C217" i="257" s="1"/>
  <c r="H215" i="257"/>
  <c r="R215" i="257" s="1"/>
  <c r="P216" i="257" s="1"/>
  <c r="G216" i="257"/>
  <c r="C216" i="257" s="1"/>
  <c r="S210" i="256"/>
  <c r="K211" i="256" s="1"/>
  <c r="A210" i="256" s="1"/>
  <c r="P211" i="256"/>
  <c r="M210" i="256" s="1"/>
  <c r="P367" i="255"/>
  <c r="M366" i="255" s="1"/>
  <c r="S366" i="255"/>
  <c r="K367" i="255" s="1"/>
  <c r="A366" i="255" s="1"/>
  <c r="N360" i="255"/>
  <c r="L360" i="255"/>
  <c r="G372" i="255"/>
  <c r="C372" i="255" s="1"/>
  <c r="G371" i="255"/>
  <c r="C371" i="255" s="1"/>
  <c r="G373" i="255"/>
  <c r="C373" i="255" s="1"/>
  <c r="H371" i="255"/>
  <c r="R371" i="255" s="1"/>
  <c r="P372" i="255" s="1"/>
  <c r="G374" i="255"/>
  <c r="C374" i="255" s="1"/>
  <c r="G375" i="255"/>
  <c r="C375" i="255" s="1"/>
  <c r="J378" i="255"/>
  <c r="I575" i="257"/>
  <c r="J569" i="257"/>
  <c r="I155" i="249"/>
  <c r="I311" i="250"/>
  <c r="N210" i="256" l="1"/>
  <c r="L210" i="256"/>
  <c r="G224" i="256"/>
  <c r="C224" i="256" s="1"/>
  <c r="J228" i="256"/>
  <c r="G225" i="256"/>
  <c r="C225" i="256" s="1"/>
  <c r="H221" i="256"/>
  <c r="R221" i="256" s="1"/>
  <c r="P222" i="256" s="1"/>
  <c r="G221" i="256"/>
  <c r="C221" i="256" s="1"/>
  <c r="G222" i="256"/>
  <c r="C222" i="256" s="1"/>
  <c r="G223" i="256"/>
  <c r="C223" i="256" s="1"/>
  <c r="S216" i="257"/>
  <c r="K217" i="257" s="1"/>
  <c r="A216" i="257" s="1"/>
  <c r="P217" i="257"/>
  <c r="M216" i="257" s="1"/>
  <c r="G225" i="257"/>
  <c r="C225" i="257" s="1"/>
  <c r="G221" i="257"/>
  <c r="C221" i="257" s="1"/>
  <c r="G224" i="257"/>
  <c r="C224" i="257" s="1"/>
  <c r="G223" i="257"/>
  <c r="C223" i="257" s="1"/>
  <c r="G222" i="257"/>
  <c r="C222" i="257" s="1"/>
  <c r="H221" i="257"/>
  <c r="R221" i="257" s="1"/>
  <c r="P222" i="257" s="1"/>
  <c r="J228" i="257"/>
  <c r="S216" i="256"/>
  <c r="K217" i="256" s="1"/>
  <c r="A216" i="256" s="1"/>
  <c r="P217" i="256"/>
  <c r="M216" i="256" s="1"/>
  <c r="N210" i="257"/>
  <c r="L210" i="257"/>
  <c r="I581" i="257"/>
  <c r="J575" i="257"/>
  <c r="H377" i="255"/>
  <c r="R377" i="255" s="1"/>
  <c r="P378" i="255" s="1"/>
  <c r="G377" i="255"/>
  <c r="C377" i="255" s="1"/>
  <c r="G379" i="255"/>
  <c r="C379" i="255" s="1"/>
  <c r="J384" i="255"/>
  <c r="G381" i="255"/>
  <c r="C381" i="255" s="1"/>
  <c r="G378" i="255"/>
  <c r="C378" i="255" s="1"/>
  <c r="G380" i="255"/>
  <c r="C380" i="255" s="1"/>
  <c r="L366" i="255"/>
  <c r="N366" i="255"/>
  <c r="P373" i="255"/>
  <c r="M372" i="255" s="1"/>
  <c r="S372" i="255"/>
  <c r="K373" i="255" s="1"/>
  <c r="A372" i="255" s="1"/>
  <c r="I317" i="250"/>
  <c r="I161" i="249"/>
  <c r="P223" i="257" l="1"/>
  <c r="M222" i="257" s="1"/>
  <c r="S222" i="257"/>
  <c r="K223" i="257" s="1"/>
  <c r="A222" i="257" s="1"/>
  <c r="G227" i="257"/>
  <c r="C227" i="257" s="1"/>
  <c r="G231" i="257"/>
  <c r="C231" i="257" s="1"/>
  <c r="G228" i="257"/>
  <c r="C228" i="257" s="1"/>
  <c r="J234" i="257"/>
  <c r="G229" i="257"/>
  <c r="C229" i="257" s="1"/>
  <c r="H227" i="257"/>
  <c r="R227" i="257" s="1"/>
  <c r="P228" i="257" s="1"/>
  <c r="G230" i="257"/>
  <c r="C230" i="257" s="1"/>
  <c r="S222" i="256"/>
  <c r="K223" i="256" s="1"/>
  <c r="A222" i="256" s="1"/>
  <c r="P223" i="256"/>
  <c r="M222" i="256" s="1"/>
  <c r="L216" i="257"/>
  <c r="N216" i="257"/>
  <c r="N216" i="256"/>
  <c r="L216" i="256"/>
  <c r="G231" i="256"/>
  <c r="C231" i="256" s="1"/>
  <c r="J234" i="256"/>
  <c r="G230" i="256"/>
  <c r="C230" i="256" s="1"/>
  <c r="H227" i="256"/>
  <c r="R227" i="256" s="1"/>
  <c r="P228" i="256" s="1"/>
  <c r="G227" i="256"/>
  <c r="C227" i="256" s="1"/>
  <c r="G229" i="256"/>
  <c r="C229" i="256" s="1"/>
  <c r="G228" i="256"/>
  <c r="C228" i="256" s="1"/>
  <c r="G386" i="255"/>
  <c r="C386" i="255" s="1"/>
  <c r="H383" i="255"/>
  <c r="R383" i="255" s="1"/>
  <c r="P384" i="255" s="1"/>
  <c r="J390" i="255"/>
  <c r="G383" i="255"/>
  <c r="C383" i="255" s="1"/>
  <c r="G387" i="255"/>
  <c r="C387" i="255" s="1"/>
  <c r="G384" i="255"/>
  <c r="C384" i="255" s="1"/>
  <c r="G385" i="255"/>
  <c r="C385" i="255" s="1"/>
  <c r="S378" i="255"/>
  <c r="K379" i="255" s="1"/>
  <c r="A378" i="255" s="1"/>
  <c r="P379" i="255"/>
  <c r="M378" i="255" s="1"/>
  <c r="L372" i="255"/>
  <c r="N372" i="255"/>
  <c r="I587" i="257"/>
  <c r="J581" i="257"/>
  <c r="I167" i="249"/>
  <c r="I323" i="250"/>
  <c r="G233" i="256" l="1"/>
  <c r="C233" i="256" s="1"/>
  <c r="G236" i="256"/>
  <c r="C236" i="256" s="1"/>
  <c r="G234" i="256"/>
  <c r="C234" i="256" s="1"/>
  <c r="G235" i="256"/>
  <c r="C235" i="256" s="1"/>
  <c r="H233" i="256"/>
  <c r="R233" i="256" s="1"/>
  <c r="P234" i="256" s="1"/>
  <c r="J240" i="256"/>
  <c r="G237" i="256"/>
  <c r="C237" i="256" s="1"/>
  <c r="N222" i="257"/>
  <c r="L222" i="257"/>
  <c r="G233" i="257"/>
  <c r="C233" i="257" s="1"/>
  <c r="J240" i="257"/>
  <c r="G234" i="257"/>
  <c r="C234" i="257" s="1"/>
  <c r="G237" i="257"/>
  <c r="C237" i="257" s="1"/>
  <c r="G235" i="257"/>
  <c r="C235" i="257" s="1"/>
  <c r="G236" i="257"/>
  <c r="C236" i="257" s="1"/>
  <c r="H233" i="257"/>
  <c r="R233" i="257" s="1"/>
  <c r="P234" i="257" s="1"/>
  <c r="P229" i="256"/>
  <c r="M228" i="256" s="1"/>
  <c r="S228" i="256"/>
  <c r="K229" i="256" s="1"/>
  <c r="A228" i="256" s="1"/>
  <c r="N222" i="256"/>
  <c r="L222" i="256"/>
  <c r="S228" i="257"/>
  <c r="K229" i="257" s="1"/>
  <c r="A228" i="257" s="1"/>
  <c r="P229" i="257"/>
  <c r="M228" i="257" s="1"/>
  <c r="P385" i="255"/>
  <c r="M384" i="255" s="1"/>
  <c r="S384" i="255"/>
  <c r="K385" i="255" s="1"/>
  <c r="A384" i="255" s="1"/>
  <c r="G393" i="255"/>
  <c r="C393" i="255" s="1"/>
  <c r="G389" i="255"/>
  <c r="C389" i="255" s="1"/>
  <c r="H389" i="255"/>
  <c r="R389" i="255" s="1"/>
  <c r="P390" i="255" s="1"/>
  <c r="G392" i="255"/>
  <c r="C392" i="255" s="1"/>
  <c r="G391" i="255"/>
  <c r="C391" i="255" s="1"/>
  <c r="G390" i="255"/>
  <c r="C390" i="255" s="1"/>
  <c r="J396" i="255"/>
  <c r="I593" i="257"/>
  <c r="J587" i="257"/>
  <c r="N378" i="255"/>
  <c r="L378" i="255"/>
  <c r="I329" i="250"/>
  <c r="I173" i="249"/>
  <c r="N228" i="256" l="1"/>
  <c r="L228" i="256"/>
  <c r="P235" i="256"/>
  <c r="M234" i="256" s="1"/>
  <c r="S234" i="256"/>
  <c r="K235" i="256" s="1"/>
  <c r="A234" i="256" s="1"/>
  <c r="L228" i="257"/>
  <c r="N228" i="257"/>
  <c r="H239" i="256"/>
  <c r="R239" i="256" s="1"/>
  <c r="P240" i="256" s="1"/>
  <c r="G239" i="256"/>
  <c r="C239" i="256" s="1"/>
  <c r="G241" i="256"/>
  <c r="C241" i="256" s="1"/>
  <c r="G243" i="256"/>
  <c r="C243" i="256" s="1"/>
  <c r="J246" i="256"/>
  <c r="G242" i="256"/>
  <c r="C242" i="256" s="1"/>
  <c r="G240" i="256"/>
  <c r="C240" i="256" s="1"/>
  <c r="J246" i="257"/>
  <c r="H239" i="257"/>
  <c r="R239" i="257" s="1"/>
  <c r="P240" i="257" s="1"/>
  <c r="G241" i="257"/>
  <c r="C241" i="257" s="1"/>
  <c r="G242" i="257"/>
  <c r="C242" i="257" s="1"/>
  <c r="G243" i="257"/>
  <c r="C243" i="257" s="1"/>
  <c r="G240" i="257"/>
  <c r="C240" i="257" s="1"/>
  <c r="G239" i="257"/>
  <c r="C239" i="257" s="1"/>
  <c r="P235" i="257"/>
  <c r="M234" i="257" s="1"/>
  <c r="S234" i="257"/>
  <c r="K235" i="257" s="1"/>
  <c r="A234" i="257" s="1"/>
  <c r="L384" i="255"/>
  <c r="N384" i="255"/>
  <c r="I599" i="257"/>
  <c r="J593" i="257"/>
  <c r="G395" i="255"/>
  <c r="C395" i="255" s="1"/>
  <c r="G396" i="255"/>
  <c r="C396" i="255" s="1"/>
  <c r="J402" i="255"/>
  <c r="H395" i="255"/>
  <c r="R395" i="255" s="1"/>
  <c r="P396" i="255" s="1"/>
  <c r="G398" i="255"/>
  <c r="C398" i="255" s="1"/>
  <c r="G399" i="255"/>
  <c r="C399" i="255" s="1"/>
  <c r="G397" i="255"/>
  <c r="C397" i="255" s="1"/>
  <c r="P391" i="255"/>
  <c r="M390" i="255" s="1"/>
  <c r="S390" i="255"/>
  <c r="K391" i="255" s="1"/>
  <c r="A390" i="255" s="1"/>
  <c r="I179" i="249"/>
  <c r="I335" i="250"/>
  <c r="J599" i="257" l="1"/>
  <c r="N234" i="257"/>
  <c r="L234" i="257"/>
  <c r="G248" i="257"/>
  <c r="C248" i="257" s="1"/>
  <c r="H245" i="257"/>
  <c r="R245" i="257" s="1"/>
  <c r="P246" i="257" s="1"/>
  <c r="G245" i="257"/>
  <c r="C245" i="257" s="1"/>
  <c r="G249" i="257"/>
  <c r="C249" i="257" s="1"/>
  <c r="G247" i="257"/>
  <c r="C247" i="257" s="1"/>
  <c r="J252" i="257"/>
  <c r="G246" i="257"/>
  <c r="C246" i="257" s="1"/>
  <c r="S240" i="257"/>
  <c r="K241" i="257" s="1"/>
  <c r="A240" i="257" s="1"/>
  <c r="P241" i="257"/>
  <c r="M240" i="257" s="1"/>
  <c r="H245" i="256"/>
  <c r="R245" i="256" s="1"/>
  <c r="P246" i="256" s="1"/>
  <c r="G248" i="256"/>
  <c r="C248" i="256" s="1"/>
  <c r="G246" i="256"/>
  <c r="C246" i="256" s="1"/>
  <c r="G245" i="256"/>
  <c r="C245" i="256" s="1"/>
  <c r="G249" i="256"/>
  <c r="C249" i="256" s="1"/>
  <c r="J252" i="256"/>
  <c r="G247" i="256"/>
  <c r="C247" i="256" s="1"/>
  <c r="P241" i="256"/>
  <c r="M240" i="256" s="1"/>
  <c r="S240" i="256"/>
  <c r="K241" i="256" s="1"/>
  <c r="A240" i="256" s="1"/>
  <c r="N234" i="256"/>
  <c r="L234" i="256"/>
  <c r="G403" i="255"/>
  <c r="C403" i="255" s="1"/>
  <c r="G401" i="255"/>
  <c r="C401" i="255" s="1"/>
  <c r="H401" i="255"/>
  <c r="R401" i="255" s="1"/>
  <c r="P402" i="255" s="1"/>
  <c r="G402" i="255"/>
  <c r="C402" i="255" s="1"/>
  <c r="J408" i="255"/>
  <c r="G405" i="255"/>
  <c r="C405" i="255" s="1"/>
  <c r="G404" i="255"/>
  <c r="C404" i="255" s="1"/>
  <c r="N390" i="255"/>
  <c r="L390" i="255"/>
  <c r="P397" i="255"/>
  <c r="M396" i="255" s="1"/>
  <c r="S396" i="255"/>
  <c r="K397" i="255" s="1"/>
  <c r="A396" i="255" s="1"/>
  <c r="I341" i="250"/>
  <c r="I185" i="249"/>
  <c r="G253" i="256" l="1"/>
  <c r="C253" i="256" s="1"/>
  <c r="G255" i="256"/>
  <c r="C255" i="256" s="1"/>
  <c r="G254" i="256"/>
  <c r="C254" i="256" s="1"/>
  <c r="G252" i="256"/>
  <c r="C252" i="256" s="1"/>
  <c r="H251" i="256"/>
  <c r="R251" i="256" s="1"/>
  <c r="P252" i="256" s="1"/>
  <c r="J258" i="256"/>
  <c r="G251" i="256"/>
  <c r="C251" i="256" s="1"/>
  <c r="N240" i="256"/>
  <c r="L240" i="256"/>
  <c r="N240" i="257"/>
  <c r="L240" i="257"/>
  <c r="S246" i="256"/>
  <c r="K247" i="256" s="1"/>
  <c r="A246" i="256" s="1"/>
  <c r="P247" i="256"/>
  <c r="M246" i="256" s="1"/>
  <c r="G252" i="257"/>
  <c r="C252" i="257" s="1"/>
  <c r="G254" i="257"/>
  <c r="C254" i="257" s="1"/>
  <c r="G251" i="257"/>
  <c r="C251" i="257" s="1"/>
  <c r="G253" i="257"/>
  <c r="C253" i="257" s="1"/>
  <c r="J258" i="257"/>
  <c r="H251" i="257"/>
  <c r="R251" i="257" s="1"/>
  <c r="P252" i="257" s="1"/>
  <c r="G255" i="257"/>
  <c r="C255" i="257" s="1"/>
  <c r="P247" i="257"/>
  <c r="M246" i="257" s="1"/>
  <c r="S246" i="257"/>
  <c r="K247" i="257" s="1"/>
  <c r="A246" i="257" s="1"/>
  <c r="P403" i="255"/>
  <c r="M402" i="255" s="1"/>
  <c r="S402" i="255"/>
  <c r="K403" i="255" s="1"/>
  <c r="A402" i="255" s="1"/>
  <c r="N396" i="255"/>
  <c r="L396" i="255"/>
  <c r="J414" i="255"/>
  <c r="G411" i="255"/>
  <c r="C411" i="255" s="1"/>
  <c r="G409" i="255"/>
  <c r="C409" i="255" s="1"/>
  <c r="G410" i="255"/>
  <c r="C410" i="255" s="1"/>
  <c r="H407" i="255"/>
  <c r="R407" i="255" s="1"/>
  <c r="P408" i="255" s="1"/>
  <c r="G407" i="255"/>
  <c r="C407" i="255" s="1"/>
  <c r="G408" i="255"/>
  <c r="C408" i="255" s="1"/>
  <c r="I191" i="249"/>
  <c r="I347" i="250"/>
  <c r="L246" i="257" l="1"/>
  <c r="N246" i="257"/>
  <c r="L246" i="256"/>
  <c r="N246" i="256"/>
  <c r="S252" i="256"/>
  <c r="K253" i="256" s="1"/>
  <c r="A252" i="256" s="1"/>
  <c r="P253" i="256"/>
  <c r="M252" i="256" s="1"/>
  <c r="G257" i="257"/>
  <c r="C257" i="257" s="1"/>
  <c r="G258" i="257"/>
  <c r="C258" i="257" s="1"/>
  <c r="G259" i="257"/>
  <c r="C259" i="257" s="1"/>
  <c r="J264" i="257"/>
  <c r="H257" i="257"/>
  <c r="R257" i="257" s="1"/>
  <c r="P258" i="257" s="1"/>
  <c r="G260" i="257"/>
  <c r="C260" i="257" s="1"/>
  <c r="G261" i="257"/>
  <c r="C261" i="257" s="1"/>
  <c r="H257" i="256"/>
  <c r="R257" i="256" s="1"/>
  <c r="P258" i="256" s="1"/>
  <c r="G258" i="256"/>
  <c r="C258" i="256" s="1"/>
  <c r="G257" i="256"/>
  <c r="C257" i="256" s="1"/>
  <c r="G261" i="256"/>
  <c r="C261" i="256" s="1"/>
  <c r="G259" i="256"/>
  <c r="C259" i="256" s="1"/>
  <c r="J264" i="256"/>
  <c r="G260" i="256"/>
  <c r="C260" i="256" s="1"/>
  <c r="S252" i="257"/>
  <c r="K253" i="257" s="1"/>
  <c r="A252" i="257" s="1"/>
  <c r="P253" i="257"/>
  <c r="M252" i="257" s="1"/>
  <c r="N402" i="255"/>
  <c r="L402" i="255"/>
  <c r="S408" i="255"/>
  <c r="K409" i="255" s="1"/>
  <c r="A408" i="255" s="1"/>
  <c r="P409" i="255"/>
  <c r="M408" i="255" s="1"/>
  <c r="G416" i="255"/>
  <c r="C416" i="255" s="1"/>
  <c r="G413" i="255"/>
  <c r="C413" i="255" s="1"/>
  <c r="J420" i="255"/>
  <c r="G415" i="255"/>
  <c r="C415" i="255" s="1"/>
  <c r="G417" i="255"/>
  <c r="C417" i="255" s="1"/>
  <c r="G414" i="255"/>
  <c r="C414" i="255" s="1"/>
  <c r="H413" i="255"/>
  <c r="R413" i="255" s="1"/>
  <c r="P414" i="255" s="1"/>
  <c r="I353" i="250"/>
  <c r="I197" i="249"/>
  <c r="L252" i="257" l="1"/>
  <c r="N252" i="257"/>
  <c r="S258" i="256"/>
  <c r="K259" i="256" s="1"/>
  <c r="A258" i="256" s="1"/>
  <c r="P259" i="256"/>
  <c r="M258" i="256" s="1"/>
  <c r="G263" i="257"/>
  <c r="C263" i="257" s="1"/>
  <c r="J270" i="257"/>
  <c r="G266" i="257"/>
  <c r="C266" i="257" s="1"/>
  <c r="G267" i="257"/>
  <c r="C267" i="257" s="1"/>
  <c r="G265" i="257"/>
  <c r="C265" i="257" s="1"/>
  <c r="H263" i="257"/>
  <c r="R263" i="257" s="1"/>
  <c r="P264" i="257" s="1"/>
  <c r="G264" i="257"/>
  <c r="C264" i="257" s="1"/>
  <c r="N252" i="256"/>
  <c r="L252" i="256"/>
  <c r="G264" i="256"/>
  <c r="C264" i="256" s="1"/>
  <c r="G266" i="256"/>
  <c r="C266" i="256" s="1"/>
  <c r="J270" i="256"/>
  <c r="H263" i="256"/>
  <c r="R263" i="256" s="1"/>
  <c r="P264" i="256" s="1"/>
  <c r="G263" i="256"/>
  <c r="C263" i="256" s="1"/>
  <c r="G265" i="256"/>
  <c r="C265" i="256" s="1"/>
  <c r="G267" i="256"/>
  <c r="C267" i="256" s="1"/>
  <c r="S258" i="257"/>
  <c r="K259" i="257" s="1"/>
  <c r="A258" i="257" s="1"/>
  <c r="P259" i="257"/>
  <c r="M258" i="257" s="1"/>
  <c r="L408" i="255"/>
  <c r="N408" i="255"/>
  <c r="S414" i="255"/>
  <c r="K415" i="255" s="1"/>
  <c r="A414" i="255" s="1"/>
  <c r="P415" i="255"/>
  <c r="M414" i="255" s="1"/>
  <c r="G419" i="255"/>
  <c r="C419" i="255" s="1"/>
  <c r="G420" i="255"/>
  <c r="C420" i="255" s="1"/>
  <c r="G421" i="255"/>
  <c r="C421" i="255" s="1"/>
  <c r="J426" i="255"/>
  <c r="G422" i="255"/>
  <c r="C422" i="255" s="1"/>
  <c r="H419" i="255"/>
  <c r="R419" i="255" s="1"/>
  <c r="P420" i="255" s="1"/>
  <c r="G423" i="255"/>
  <c r="C423" i="255" s="1"/>
  <c r="I359" i="250"/>
  <c r="I203" i="249"/>
  <c r="P265" i="256" l="1"/>
  <c r="M264" i="256" s="1"/>
  <c r="S264" i="256"/>
  <c r="K265" i="256" s="1"/>
  <c r="A264" i="256" s="1"/>
  <c r="N258" i="257"/>
  <c r="L258" i="257"/>
  <c r="S264" i="257"/>
  <c r="K265" i="257" s="1"/>
  <c r="A264" i="257" s="1"/>
  <c r="P265" i="257"/>
  <c r="M264" i="257" s="1"/>
  <c r="G269" i="257"/>
  <c r="C269" i="257" s="1"/>
  <c r="G271" i="257"/>
  <c r="C271" i="257" s="1"/>
  <c r="G273" i="257"/>
  <c r="C273" i="257" s="1"/>
  <c r="G272" i="257"/>
  <c r="C272" i="257" s="1"/>
  <c r="H269" i="257"/>
  <c r="R269" i="257" s="1"/>
  <c r="P270" i="257" s="1"/>
  <c r="G270" i="257"/>
  <c r="C270" i="257" s="1"/>
  <c r="J276" i="257"/>
  <c r="J276" i="256"/>
  <c r="G271" i="256"/>
  <c r="C271" i="256" s="1"/>
  <c r="H269" i="256"/>
  <c r="R269" i="256" s="1"/>
  <c r="P270" i="256" s="1"/>
  <c r="G270" i="256"/>
  <c r="C270" i="256" s="1"/>
  <c r="G273" i="256"/>
  <c r="C273" i="256" s="1"/>
  <c r="G272" i="256"/>
  <c r="C272" i="256" s="1"/>
  <c r="G269" i="256"/>
  <c r="C269" i="256" s="1"/>
  <c r="N258" i="256"/>
  <c r="L258" i="256"/>
  <c r="S420" i="255"/>
  <c r="K421" i="255" s="1"/>
  <c r="A420" i="255" s="1"/>
  <c r="P421" i="255"/>
  <c r="M420" i="255" s="1"/>
  <c r="G426" i="255"/>
  <c r="C426" i="255" s="1"/>
  <c r="H425" i="255"/>
  <c r="R425" i="255" s="1"/>
  <c r="P426" i="255" s="1"/>
  <c r="G428" i="255"/>
  <c r="C428" i="255" s="1"/>
  <c r="J432" i="255"/>
  <c r="G429" i="255"/>
  <c r="C429" i="255" s="1"/>
  <c r="G427" i="255"/>
  <c r="C427" i="255" s="1"/>
  <c r="G425" i="255"/>
  <c r="C425" i="255" s="1"/>
  <c r="L414" i="255"/>
  <c r="N414" i="255"/>
  <c r="I209" i="249"/>
  <c r="I365" i="250"/>
  <c r="G275" i="257" l="1"/>
  <c r="C275" i="257" s="1"/>
  <c r="J282" i="257"/>
  <c r="G277" i="257"/>
  <c r="C277" i="257" s="1"/>
  <c r="G276" i="257"/>
  <c r="C276" i="257" s="1"/>
  <c r="G278" i="257"/>
  <c r="C278" i="257" s="1"/>
  <c r="G279" i="257"/>
  <c r="C279" i="257" s="1"/>
  <c r="H275" i="257"/>
  <c r="R275" i="257" s="1"/>
  <c r="P276" i="257" s="1"/>
  <c r="N264" i="256"/>
  <c r="L264" i="256"/>
  <c r="G275" i="256"/>
  <c r="C275" i="256" s="1"/>
  <c r="J282" i="256"/>
  <c r="G278" i="256"/>
  <c r="C278" i="256" s="1"/>
  <c r="H275" i="256"/>
  <c r="R275" i="256" s="1"/>
  <c r="P276" i="256" s="1"/>
  <c r="G276" i="256"/>
  <c r="C276" i="256" s="1"/>
  <c r="G279" i="256"/>
  <c r="C279" i="256" s="1"/>
  <c r="G277" i="256"/>
  <c r="C277" i="256" s="1"/>
  <c r="L264" i="257"/>
  <c r="N264" i="257"/>
  <c r="S270" i="257"/>
  <c r="K271" i="257" s="1"/>
  <c r="A270" i="257" s="1"/>
  <c r="P271" i="257"/>
  <c r="M270" i="257" s="1"/>
  <c r="P271" i="256"/>
  <c r="M270" i="256" s="1"/>
  <c r="S270" i="256"/>
  <c r="K271" i="256" s="1"/>
  <c r="A270" i="256" s="1"/>
  <c r="P427" i="255"/>
  <c r="M426" i="255" s="1"/>
  <c r="S426" i="255"/>
  <c r="K427" i="255" s="1"/>
  <c r="A426" i="255" s="1"/>
  <c r="G431" i="255"/>
  <c r="C431" i="255" s="1"/>
  <c r="G434" i="255"/>
  <c r="C434" i="255" s="1"/>
  <c r="J438" i="255"/>
  <c r="G435" i="255"/>
  <c r="C435" i="255" s="1"/>
  <c r="H431" i="255"/>
  <c r="R431" i="255" s="1"/>
  <c r="P432" i="255" s="1"/>
  <c r="G432" i="255"/>
  <c r="C432" i="255" s="1"/>
  <c r="G433" i="255"/>
  <c r="C433" i="255" s="1"/>
  <c r="N420" i="255"/>
  <c r="L420" i="255"/>
  <c r="I371" i="250"/>
  <c r="I215" i="249"/>
  <c r="L270" i="256" l="1"/>
  <c r="N270" i="256"/>
  <c r="P277" i="256"/>
  <c r="M276" i="256" s="1"/>
  <c r="S276" i="256"/>
  <c r="K277" i="256" s="1"/>
  <c r="A276" i="256" s="1"/>
  <c r="G283" i="257"/>
  <c r="C283" i="257" s="1"/>
  <c r="G282" i="257"/>
  <c r="C282" i="257" s="1"/>
  <c r="G284" i="257"/>
  <c r="C284" i="257" s="1"/>
  <c r="G281" i="257"/>
  <c r="C281" i="257" s="1"/>
  <c r="H281" i="257"/>
  <c r="R281" i="257" s="1"/>
  <c r="P282" i="257" s="1"/>
  <c r="G285" i="257"/>
  <c r="C285" i="257" s="1"/>
  <c r="J288" i="257"/>
  <c r="G285" i="256"/>
  <c r="C285" i="256" s="1"/>
  <c r="G284" i="256"/>
  <c r="C284" i="256" s="1"/>
  <c r="H281" i="256"/>
  <c r="R281" i="256" s="1"/>
  <c r="P282" i="256" s="1"/>
  <c r="G283" i="256"/>
  <c r="C283" i="256" s="1"/>
  <c r="G282" i="256"/>
  <c r="C282" i="256" s="1"/>
  <c r="J288" i="256"/>
  <c r="G281" i="256"/>
  <c r="C281" i="256" s="1"/>
  <c r="S276" i="257"/>
  <c r="K277" i="257" s="1"/>
  <c r="A276" i="257" s="1"/>
  <c r="P277" i="257"/>
  <c r="M276" i="257" s="1"/>
  <c r="L270" i="257"/>
  <c r="N270" i="257"/>
  <c r="N426" i="255"/>
  <c r="L426" i="255"/>
  <c r="P433" i="255"/>
  <c r="M432" i="255" s="1"/>
  <c r="S432" i="255"/>
  <c r="K433" i="255" s="1"/>
  <c r="A432" i="255" s="1"/>
  <c r="H437" i="255"/>
  <c r="R437" i="255" s="1"/>
  <c r="P438" i="255" s="1"/>
  <c r="G440" i="255"/>
  <c r="C440" i="255" s="1"/>
  <c r="J444" i="255"/>
  <c r="G439" i="255"/>
  <c r="C439" i="255" s="1"/>
  <c r="G441" i="255"/>
  <c r="C441" i="255" s="1"/>
  <c r="G438" i="255"/>
  <c r="C438" i="255" s="1"/>
  <c r="G437" i="255"/>
  <c r="C437" i="255" s="1"/>
  <c r="I221" i="249"/>
  <c r="I377" i="250"/>
  <c r="J294" i="256" l="1"/>
  <c r="G291" i="256"/>
  <c r="C291" i="256" s="1"/>
  <c r="H287" i="256"/>
  <c r="R287" i="256" s="1"/>
  <c r="P288" i="256" s="1"/>
  <c r="G287" i="256"/>
  <c r="C287" i="256" s="1"/>
  <c r="G289" i="256"/>
  <c r="C289" i="256" s="1"/>
  <c r="G288" i="256"/>
  <c r="C288" i="256" s="1"/>
  <c r="G290" i="256"/>
  <c r="C290" i="256" s="1"/>
  <c r="S282" i="257"/>
  <c r="K283" i="257" s="1"/>
  <c r="A282" i="257" s="1"/>
  <c r="P283" i="257"/>
  <c r="M282" i="257" s="1"/>
  <c r="S282" i="256"/>
  <c r="K283" i="256" s="1"/>
  <c r="A282" i="256" s="1"/>
  <c r="P283" i="256"/>
  <c r="M282" i="256" s="1"/>
  <c r="J294" i="257"/>
  <c r="G287" i="257"/>
  <c r="C287" i="257" s="1"/>
  <c r="G289" i="257"/>
  <c r="C289" i="257" s="1"/>
  <c r="H287" i="257"/>
  <c r="R287" i="257" s="1"/>
  <c r="P288" i="257" s="1"/>
  <c r="G288" i="257"/>
  <c r="C288" i="257" s="1"/>
  <c r="G291" i="257"/>
  <c r="C291" i="257" s="1"/>
  <c r="G290" i="257"/>
  <c r="C290" i="257" s="1"/>
  <c r="N276" i="256"/>
  <c r="L276" i="256"/>
  <c r="N276" i="257"/>
  <c r="L276" i="257"/>
  <c r="G446" i="255"/>
  <c r="C446" i="255" s="1"/>
  <c r="G447" i="255"/>
  <c r="C447" i="255" s="1"/>
  <c r="H443" i="255"/>
  <c r="R443" i="255" s="1"/>
  <c r="P444" i="255" s="1"/>
  <c r="G443" i="255"/>
  <c r="C443" i="255" s="1"/>
  <c r="J450" i="255"/>
  <c r="G445" i="255"/>
  <c r="C445" i="255" s="1"/>
  <c r="G444" i="255"/>
  <c r="C444" i="255" s="1"/>
  <c r="N432" i="255"/>
  <c r="L432" i="255"/>
  <c r="P439" i="255"/>
  <c r="M438" i="255" s="1"/>
  <c r="S438" i="255"/>
  <c r="K439" i="255" s="1"/>
  <c r="A438" i="255" s="1"/>
  <c r="I5" i="248"/>
  <c r="I227" i="249"/>
  <c r="I383" i="250"/>
  <c r="L282" i="257" l="1"/>
  <c r="N282" i="257"/>
  <c r="G294" i="256"/>
  <c r="C294" i="256" s="1"/>
  <c r="G296" i="256"/>
  <c r="C296" i="256" s="1"/>
  <c r="J300" i="256"/>
  <c r="G295" i="256"/>
  <c r="C295" i="256" s="1"/>
  <c r="G297" i="256"/>
  <c r="C297" i="256" s="1"/>
  <c r="G293" i="256"/>
  <c r="C293" i="256" s="1"/>
  <c r="H293" i="256"/>
  <c r="R293" i="256" s="1"/>
  <c r="P294" i="256" s="1"/>
  <c r="S288" i="257"/>
  <c r="K289" i="257" s="1"/>
  <c r="A288" i="257" s="1"/>
  <c r="P289" i="257"/>
  <c r="M288" i="257" s="1"/>
  <c r="N282" i="256"/>
  <c r="L282" i="256"/>
  <c r="S288" i="256"/>
  <c r="K289" i="256" s="1"/>
  <c r="A288" i="256" s="1"/>
  <c r="P289" i="256"/>
  <c r="M288" i="256" s="1"/>
  <c r="G296" i="257"/>
  <c r="C296" i="257" s="1"/>
  <c r="H293" i="257"/>
  <c r="R293" i="257" s="1"/>
  <c r="P294" i="257" s="1"/>
  <c r="G294" i="257"/>
  <c r="C294" i="257" s="1"/>
  <c r="J300" i="257"/>
  <c r="G293" i="257"/>
  <c r="C293" i="257" s="1"/>
  <c r="G295" i="257"/>
  <c r="C295" i="257" s="1"/>
  <c r="G297" i="257"/>
  <c r="C297" i="257" s="1"/>
  <c r="P445" i="255"/>
  <c r="M444" i="255" s="1"/>
  <c r="S444" i="255"/>
  <c r="K445" i="255" s="1"/>
  <c r="A444" i="255" s="1"/>
  <c r="L438" i="255"/>
  <c r="N438" i="255"/>
  <c r="G451" i="255"/>
  <c r="C451" i="255" s="1"/>
  <c r="G453" i="255"/>
  <c r="C453" i="255" s="1"/>
  <c r="H449" i="255"/>
  <c r="R449" i="255" s="1"/>
  <c r="P450" i="255" s="1"/>
  <c r="G450" i="255"/>
  <c r="C450" i="255" s="1"/>
  <c r="G452" i="255"/>
  <c r="C452" i="255" s="1"/>
  <c r="G449" i="255"/>
  <c r="C449" i="255" s="1"/>
  <c r="J456" i="255"/>
  <c r="I389" i="250"/>
  <c r="I233" i="249"/>
  <c r="I11" i="248"/>
  <c r="I17" i="248" s="1"/>
  <c r="S294" i="257" l="1"/>
  <c r="K295" i="257" s="1"/>
  <c r="A294" i="257" s="1"/>
  <c r="P295" i="257"/>
  <c r="M294" i="257" s="1"/>
  <c r="S294" i="256"/>
  <c r="K295" i="256" s="1"/>
  <c r="A294" i="256" s="1"/>
  <c r="P295" i="256"/>
  <c r="M294" i="256" s="1"/>
  <c r="G301" i="256"/>
  <c r="C301" i="256" s="1"/>
  <c r="G300" i="256"/>
  <c r="C300" i="256" s="1"/>
  <c r="G302" i="256"/>
  <c r="C302" i="256" s="1"/>
  <c r="H299" i="256"/>
  <c r="R299" i="256" s="1"/>
  <c r="P300" i="256" s="1"/>
  <c r="G299" i="256"/>
  <c r="C299" i="256" s="1"/>
  <c r="J306" i="256"/>
  <c r="G303" i="256"/>
  <c r="C303" i="256" s="1"/>
  <c r="G300" i="257"/>
  <c r="C300" i="257" s="1"/>
  <c r="G299" i="257"/>
  <c r="C299" i="257" s="1"/>
  <c r="G302" i="257"/>
  <c r="C302" i="257" s="1"/>
  <c r="H299" i="257"/>
  <c r="R299" i="257" s="1"/>
  <c r="P300" i="257" s="1"/>
  <c r="G301" i="257"/>
  <c r="C301" i="257" s="1"/>
  <c r="J306" i="257"/>
  <c r="G303" i="257"/>
  <c r="C303" i="257" s="1"/>
  <c r="L288" i="256"/>
  <c r="N288" i="256"/>
  <c r="N288" i="257"/>
  <c r="L288" i="257"/>
  <c r="G457" i="255"/>
  <c r="C457" i="255" s="1"/>
  <c r="J462" i="255"/>
  <c r="G459" i="255"/>
  <c r="C459" i="255" s="1"/>
  <c r="G456" i="255"/>
  <c r="C456" i="255" s="1"/>
  <c r="H455" i="255"/>
  <c r="R455" i="255" s="1"/>
  <c r="P456" i="255" s="1"/>
  <c r="G458" i="255"/>
  <c r="C458" i="255" s="1"/>
  <c r="G455" i="255"/>
  <c r="C455" i="255" s="1"/>
  <c r="S450" i="255"/>
  <c r="K451" i="255" s="1"/>
  <c r="A450" i="255" s="1"/>
  <c r="P451" i="255"/>
  <c r="M450" i="255" s="1"/>
  <c r="N444" i="255"/>
  <c r="L444" i="255"/>
  <c r="I239" i="249"/>
  <c r="I23" i="248"/>
  <c r="I395" i="250"/>
  <c r="G307" i="257" l="1"/>
  <c r="C307" i="257" s="1"/>
  <c r="G308" i="257"/>
  <c r="C308" i="257" s="1"/>
  <c r="G306" i="257"/>
  <c r="C306" i="257" s="1"/>
  <c r="H305" i="257"/>
  <c r="R305" i="257" s="1"/>
  <c r="P306" i="257" s="1"/>
  <c r="G309" i="257"/>
  <c r="C309" i="257" s="1"/>
  <c r="G305" i="257"/>
  <c r="C305" i="257" s="1"/>
  <c r="J312" i="257"/>
  <c r="G306" i="256"/>
  <c r="C306" i="256" s="1"/>
  <c r="G308" i="256"/>
  <c r="C308" i="256" s="1"/>
  <c r="G305" i="256"/>
  <c r="C305" i="256" s="1"/>
  <c r="H305" i="256"/>
  <c r="R305" i="256" s="1"/>
  <c r="P306" i="256" s="1"/>
  <c r="J312" i="256"/>
  <c r="G309" i="256"/>
  <c r="C309" i="256" s="1"/>
  <c r="G307" i="256"/>
  <c r="C307" i="256" s="1"/>
  <c r="N294" i="257"/>
  <c r="L294" i="257"/>
  <c r="P301" i="257"/>
  <c r="M300" i="257" s="1"/>
  <c r="S300" i="257"/>
  <c r="K301" i="257" s="1"/>
  <c r="A300" i="257" s="1"/>
  <c r="P301" i="256"/>
  <c r="M300" i="256" s="1"/>
  <c r="S300" i="256"/>
  <c r="K301" i="256" s="1"/>
  <c r="A300" i="256" s="1"/>
  <c r="N294" i="256"/>
  <c r="L294" i="256"/>
  <c r="N450" i="255"/>
  <c r="L450" i="255"/>
  <c r="S456" i="255"/>
  <c r="K457" i="255" s="1"/>
  <c r="A456" i="255" s="1"/>
  <c r="P457" i="255"/>
  <c r="M456" i="255" s="1"/>
  <c r="G464" i="255"/>
  <c r="C464" i="255" s="1"/>
  <c r="G463" i="255"/>
  <c r="C463" i="255" s="1"/>
  <c r="G465" i="255"/>
  <c r="C465" i="255" s="1"/>
  <c r="G461" i="255"/>
  <c r="C461" i="255" s="1"/>
  <c r="H461" i="255"/>
  <c r="R461" i="255" s="1"/>
  <c r="P462" i="255" s="1"/>
  <c r="G462" i="255"/>
  <c r="C462" i="255" s="1"/>
  <c r="J468" i="255"/>
  <c r="I29" i="248"/>
  <c r="I245" i="249"/>
  <c r="I401" i="250"/>
  <c r="L300" i="257" l="1"/>
  <c r="N300" i="257"/>
  <c r="L300" i="256"/>
  <c r="N300" i="256"/>
  <c r="P307" i="256"/>
  <c r="M306" i="256" s="1"/>
  <c r="S306" i="256"/>
  <c r="K307" i="256" s="1"/>
  <c r="A306" i="256" s="1"/>
  <c r="G312" i="257"/>
  <c r="C312" i="257" s="1"/>
  <c r="G311" i="257"/>
  <c r="C311" i="257" s="1"/>
  <c r="G315" i="257"/>
  <c r="C315" i="257" s="1"/>
  <c r="G314" i="257"/>
  <c r="C314" i="257" s="1"/>
  <c r="G313" i="257"/>
  <c r="C313" i="257" s="1"/>
  <c r="J318" i="257"/>
  <c r="H311" i="257"/>
  <c r="R311" i="257" s="1"/>
  <c r="P312" i="257" s="1"/>
  <c r="G312" i="256"/>
  <c r="C312" i="256" s="1"/>
  <c r="G313" i="256"/>
  <c r="C313" i="256" s="1"/>
  <c r="G315" i="256"/>
  <c r="C315" i="256" s="1"/>
  <c r="G311" i="256"/>
  <c r="C311" i="256" s="1"/>
  <c r="G314" i="256"/>
  <c r="C314" i="256" s="1"/>
  <c r="H311" i="256"/>
  <c r="R311" i="256" s="1"/>
  <c r="P312" i="256" s="1"/>
  <c r="J318" i="256"/>
  <c r="S306" i="257"/>
  <c r="K307" i="257" s="1"/>
  <c r="A306" i="257" s="1"/>
  <c r="P307" i="257"/>
  <c r="M306" i="257" s="1"/>
  <c r="P463" i="255"/>
  <c r="M462" i="255" s="1"/>
  <c r="S462" i="255"/>
  <c r="K463" i="255" s="1"/>
  <c r="A462" i="255" s="1"/>
  <c r="N456" i="255"/>
  <c r="L456" i="255"/>
  <c r="G467" i="255"/>
  <c r="C467" i="255" s="1"/>
  <c r="G470" i="255"/>
  <c r="C470" i="255" s="1"/>
  <c r="J474" i="255"/>
  <c r="H467" i="255"/>
  <c r="R467" i="255" s="1"/>
  <c r="P468" i="255" s="1"/>
  <c r="G469" i="255"/>
  <c r="C469" i="255" s="1"/>
  <c r="G471" i="255"/>
  <c r="C471" i="255" s="1"/>
  <c r="G468" i="255"/>
  <c r="C468" i="255" s="1"/>
  <c r="I251" i="249"/>
  <c r="I35" i="248"/>
  <c r="I407" i="250"/>
  <c r="S312" i="257" l="1"/>
  <c r="K313" i="257" s="1"/>
  <c r="A312" i="257" s="1"/>
  <c r="P313" i="257"/>
  <c r="M312" i="257" s="1"/>
  <c r="L306" i="256"/>
  <c r="N306" i="256"/>
  <c r="N306" i="257"/>
  <c r="L306" i="257"/>
  <c r="P313" i="256"/>
  <c r="M312" i="256" s="1"/>
  <c r="S312" i="256"/>
  <c r="K313" i="256" s="1"/>
  <c r="A312" i="256" s="1"/>
  <c r="G318" i="256"/>
  <c r="C318" i="256" s="1"/>
  <c r="G321" i="256"/>
  <c r="C321" i="256" s="1"/>
  <c r="G317" i="256"/>
  <c r="C317" i="256" s="1"/>
  <c r="G319" i="256"/>
  <c r="C319" i="256" s="1"/>
  <c r="G320" i="256"/>
  <c r="C320" i="256" s="1"/>
  <c r="J324" i="256"/>
  <c r="H317" i="256"/>
  <c r="R317" i="256" s="1"/>
  <c r="P318" i="256" s="1"/>
  <c r="G318" i="257"/>
  <c r="C318" i="257" s="1"/>
  <c r="G319" i="257"/>
  <c r="C319" i="257" s="1"/>
  <c r="G317" i="257"/>
  <c r="C317" i="257" s="1"/>
  <c r="H317" i="257"/>
  <c r="R317" i="257" s="1"/>
  <c r="P318" i="257" s="1"/>
  <c r="G320" i="257"/>
  <c r="C320" i="257" s="1"/>
  <c r="J324" i="257"/>
  <c r="G321" i="257"/>
  <c r="C321" i="257" s="1"/>
  <c r="H473" i="255"/>
  <c r="R473" i="255" s="1"/>
  <c r="P474" i="255" s="1"/>
  <c r="J480" i="255"/>
  <c r="G473" i="255"/>
  <c r="C473" i="255" s="1"/>
  <c r="G474" i="255"/>
  <c r="C474" i="255" s="1"/>
  <c r="G476" i="255"/>
  <c r="C476" i="255" s="1"/>
  <c r="G475" i="255"/>
  <c r="C475" i="255" s="1"/>
  <c r="G477" i="255"/>
  <c r="C477" i="255" s="1"/>
  <c r="P469" i="255"/>
  <c r="M468" i="255" s="1"/>
  <c r="S468" i="255"/>
  <c r="K469" i="255" s="1"/>
  <c r="A468" i="255" s="1"/>
  <c r="N462" i="255"/>
  <c r="L462" i="255"/>
  <c r="I41" i="248"/>
  <c r="I257" i="249"/>
  <c r="I413" i="250"/>
  <c r="J330" i="257" l="1"/>
  <c r="G325" i="257"/>
  <c r="C325" i="257" s="1"/>
  <c r="G326" i="257"/>
  <c r="C326" i="257" s="1"/>
  <c r="G323" i="257"/>
  <c r="C323" i="257" s="1"/>
  <c r="H323" i="257"/>
  <c r="R323" i="257" s="1"/>
  <c r="P324" i="257" s="1"/>
  <c r="G324" i="257"/>
  <c r="C324" i="257" s="1"/>
  <c r="G327" i="257"/>
  <c r="C327" i="257" s="1"/>
  <c r="H323" i="256"/>
  <c r="R323" i="256" s="1"/>
  <c r="P324" i="256" s="1"/>
  <c r="G323" i="256"/>
  <c r="C323" i="256" s="1"/>
  <c r="G325" i="256"/>
  <c r="C325" i="256" s="1"/>
  <c r="G326" i="256"/>
  <c r="C326" i="256" s="1"/>
  <c r="G327" i="256"/>
  <c r="C327" i="256" s="1"/>
  <c r="J330" i="256"/>
  <c r="G324" i="256"/>
  <c r="C324" i="256" s="1"/>
  <c r="L312" i="257"/>
  <c r="N312" i="257"/>
  <c r="P319" i="257"/>
  <c r="M318" i="257" s="1"/>
  <c r="S318" i="257"/>
  <c r="K319" i="257" s="1"/>
  <c r="A318" i="257" s="1"/>
  <c r="P319" i="256"/>
  <c r="M318" i="256" s="1"/>
  <c r="S318" i="256"/>
  <c r="K319" i="256" s="1"/>
  <c r="A318" i="256" s="1"/>
  <c r="N312" i="256"/>
  <c r="L312" i="256"/>
  <c r="G479" i="255"/>
  <c r="C479" i="255" s="1"/>
  <c r="G481" i="255"/>
  <c r="C481" i="255" s="1"/>
  <c r="J486" i="255"/>
  <c r="G480" i="255"/>
  <c r="C480" i="255" s="1"/>
  <c r="H479" i="255"/>
  <c r="R479" i="255" s="1"/>
  <c r="P480" i="255" s="1"/>
  <c r="G482" i="255"/>
  <c r="C482" i="255" s="1"/>
  <c r="G483" i="255"/>
  <c r="C483" i="255" s="1"/>
  <c r="S474" i="255"/>
  <c r="K475" i="255" s="1"/>
  <c r="A474" i="255" s="1"/>
  <c r="P475" i="255"/>
  <c r="M474" i="255" s="1"/>
  <c r="L468" i="255"/>
  <c r="N468" i="255"/>
  <c r="I263" i="249"/>
  <c r="I419" i="250"/>
  <c r="I47" i="248"/>
  <c r="N318" i="257" l="1"/>
  <c r="L318" i="257"/>
  <c r="H329" i="256"/>
  <c r="R329" i="256" s="1"/>
  <c r="P330" i="256" s="1"/>
  <c r="J336" i="256"/>
  <c r="G333" i="256"/>
  <c r="C333" i="256" s="1"/>
  <c r="G332" i="256"/>
  <c r="C332" i="256" s="1"/>
  <c r="G329" i="256"/>
  <c r="C329" i="256" s="1"/>
  <c r="G331" i="256"/>
  <c r="C331" i="256" s="1"/>
  <c r="G330" i="256"/>
  <c r="C330" i="256" s="1"/>
  <c r="S324" i="257"/>
  <c r="K325" i="257" s="1"/>
  <c r="A324" i="257" s="1"/>
  <c r="P325" i="257"/>
  <c r="M324" i="257" s="1"/>
  <c r="H329" i="257"/>
  <c r="R329" i="257" s="1"/>
  <c r="P330" i="257" s="1"/>
  <c r="G330" i="257"/>
  <c r="C330" i="257" s="1"/>
  <c r="J336" i="257"/>
  <c r="G329" i="257"/>
  <c r="C329" i="257" s="1"/>
  <c r="G333" i="257"/>
  <c r="C333" i="257" s="1"/>
  <c r="G331" i="257"/>
  <c r="C331" i="257" s="1"/>
  <c r="G332" i="257"/>
  <c r="C332" i="257" s="1"/>
  <c r="L318" i="256"/>
  <c r="N318" i="256"/>
  <c r="P325" i="256"/>
  <c r="M324" i="256" s="1"/>
  <c r="S324" i="256"/>
  <c r="K325" i="256" s="1"/>
  <c r="A324" i="256" s="1"/>
  <c r="G489" i="255"/>
  <c r="C489" i="255" s="1"/>
  <c r="G488" i="255"/>
  <c r="C488" i="255" s="1"/>
  <c r="G487" i="255"/>
  <c r="C487" i="255" s="1"/>
  <c r="H485" i="255"/>
  <c r="R485" i="255" s="1"/>
  <c r="P486" i="255" s="1"/>
  <c r="G485" i="255"/>
  <c r="C485" i="255" s="1"/>
  <c r="J492" i="255"/>
  <c r="G486" i="255"/>
  <c r="C486" i="255" s="1"/>
  <c r="L474" i="255"/>
  <c r="N474" i="255"/>
  <c r="P481" i="255"/>
  <c r="M480" i="255" s="1"/>
  <c r="S480" i="255"/>
  <c r="K481" i="255" s="1"/>
  <c r="A480" i="255" s="1"/>
  <c r="I425" i="250"/>
  <c r="I53" i="248"/>
  <c r="I269" i="249"/>
  <c r="L324" i="256" l="1"/>
  <c r="N324" i="256"/>
  <c r="H335" i="257"/>
  <c r="R335" i="257" s="1"/>
  <c r="P336" i="257" s="1"/>
  <c r="G335" i="257"/>
  <c r="C335" i="257" s="1"/>
  <c r="G338" i="257"/>
  <c r="C338" i="257" s="1"/>
  <c r="G336" i="257"/>
  <c r="C336" i="257" s="1"/>
  <c r="G339" i="257"/>
  <c r="C339" i="257" s="1"/>
  <c r="J342" i="257"/>
  <c r="G337" i="257"/>
  <c r="C337" i="257" s="1"/>
  <c r="N324" i="257"/>
  <c r="L324" i="257"/>
  <c r="P331" i="256"/>
  <c r="M330" i="256" s="1"/>
  <c r="S330" i="256"/>
  <c r="K331" i="256" s="1"/>
  <c r="A330" i="256" s="1"/>
  <c r="P331" i="257"/>
  <c r="M330" i="257" s="1"/>
  <c r="S330" i="257"/>
  <c r="K331" i="257" s="1"/>
  <c r="A330" i="257" s="1"/>
  <c r="G338" i="256"/>
  <c r="C338" i="256" s="1"/>
  <c r="J342" i="256"/>
  <c r="G339" i="256"/>
  <c r="C339" i="256" s="1"/>
  <c r="G335" i="256"/>
  <c r="C335" i="256" s="1"/>
  <c r="G337" i="256"/>
  <c r="C337" i="256" s="1"/>
  <c r="G336" i="256"/>
  <c r="C336" i="256" s="1"/>
  <c r="H335" i="256"/>
  <c r="R335" i="256" s="1"/>
  <c r="P336" i="256" s="1"/>
  <c r="N480" i="255"/>
  <c r="L480" i="255"/>
  <c r="G491" i="255"/>
  <c r="C491" i="255" s="1"/>
  <c r="G494" i="255"/>
  <c r="C494" i="255" s="1"/>
  <c r="G493" i="255"/>
  <c r="C493" i="255" s="1"/>
  <c r="G495" i="255"/>
  <c r="C495" i="255" s="1"/>
  <c r="H491" i="255"/>
  <c r="R491" i="255" s="1"/>
  <c r="P492" i="255" s="1"/>
  <c r="J498" i="255"/>
  <c r="G492" i="255"/>
  <c r="C492" i="255" s="1"/>
  <c r="P487" i="255"/>
  <c r="M486" i="255" s="1"/>
  <c r="S486" i="255"/>
  <c r="K487" i="255" s="1"/>
  <c r="A486" i="255" s="1"/>
  <c r="I59" i="248"/>
  <c r="I275" i="249"/>
  <c r="I431" i="250"/>
  <c r="G341" i="256" l="1"/>
  <c r="C341" i="256" s="1"/>
  <c r="G344" i="256"/>
  <c r="C344" i="256" s="1"/>
  <c r="G345" i="256"/>
  <c r="C345" i="256" s="1"/>
  <c r="J348" i="256"/>
  <c r="H341" i="256"/>
  <c r="R341" i="256" s="1"/>
  <c r="P342" i="256" s="1"/>
  <c r="G343" i="256"/>
  <c r="C343" i="256" s="1"/>
  <c r="G342" i="256"/>
  <c r="C342" i="256" s="1"/>
  <c r="P337" i="256"/>
  <c r="M336" i="256" s="1"/>
  <c r="S336" i="256"/>
  <c r="K337" i="256" s="1"/>
  <c r="A336" i="256" s="1"/>
  <c r="L330" i="257"/>
  <c r="N330" i="257"/>
  <c r="S336" i="257"/>
  <c r="K337" i="257" s="1"/>
  <c r="A336" i="257" s="1"/>
  <c r="P337" i="257"/>
  <c r="M336" i="257" s="1"/>
  <c r="L330" i="256"/>
  <c r="N330" i="256"/>
  <c r="G343" i="257"/>
  <c r="C343" i="257" s="1"/>
  <c r="G341" i="257"/>
  <c r="C341" i="257" s="1"/>
  <c r="G345" i="257"/>
  <c r="C345" i="257" s="1"/>
  <c r="G342" i="257"/>
  <c r="C342" i="257" s="1"/>
  <c r="H341" i="257"/>
  <c r="R341" i="257" s="1"/>
  <c r="P342" i="257" s="1"/>
  <c r="G344" i="257"/>
  <c r="C344" i="257" s="1"/>
  <c r="J348" i="257"/>
  <c r="S492" i="255"/>
  <c r="K493" i="255" s="1"/>
  <c r="A492" i="255" s="1"/>
  <c r="P493" i="255"/>
  <c r="M492" i="255" s="1"/>
  <c r="G499" i="255"/>
  <c r="C499" i="255" s="1"/>
  <c r="G500" i="255"/>
  <c r="C500" i="255" s="1"/>
  <c r="G498" i="255"/>
  <c r="C498" i="255" s="1"/>
  <c r="G501" i="255"/>
  <c r="C501" i="255" s="1"/>
  <c r="G497" i="255"/>
  <c r="C497" i="255" s="1"/>
  <c r="H497" i="255"/>
  <c r="R497" i="255" s="1"/>
  <c r="P498" i="255" s="1"/>
  <c r="J504" i="255"/>
  <c r="L486" i="255"/>
  <c r="N486" i="255"/>
  <c r="I437" i="250"/>
  <c r="I65" i="248"/>
  <c r="I281" i="249"/>
  <c r="N336" i="257" l="1"/>
  <c r="L336" i="257"/>
  <c r="P343" i="256"/>
  <c r="M342" i="256" s="1"/>
  <c r="S342" i="256"/>
  <c r="K343" i="256" s="1"/>
  <c r="A342" i="256" s="1"/>
  <c r="G350" i="257"/>
  <c r="C350" i="257" s="1"/>
  <c r="H347" i="257"/>
  <c r="R347" i="257" s="1"/>
  <c r="P348" i="257" s="1"/>
  <c r="J354" i="257"/>
  <c r="G349" i="257"/>
  <c r="C349" i="257" s="1"/>
  <c r="G348" i="257"/>
  <c r="C348" i="257" s="1"/>
  <c r="G347" i="257"/>
  <c r="C347" i="257" s="1"/>
  <c r="G351" i="257"/>
  <c r="C351" i="257" s="1"/>
  <c r="S342" i="257"/>
  <c r="K343" i="257" s="1"/>
  <c r="A342" i="257" s="1"/>
  <c r="P343" i="257"/>
  <c r="M342" i="257" s="1"/>
  <c r="L336" i="256"/>
  <c r="N336" i="256"/>
  <c r="G347" i="256"/>
  <c r="C347" i="256" s="1"/>
  <c r="G351" i="256"/>
  <c r="C351" i="256" s="1"/>
  <c r="G349" i="256"/>
  <c r="C349" i="256" s="1"/>
  <c r="G348" i="256"/>
  <c r="C348" i="256" s="1"/>
  <c r="J354" i="256"/>
  <c r="H347" i="256"/>
  <c r="R347" i="256" s="1"/>
  <c r="P348" i="256" s="1"/>
  <c r="G350" i="256"/>
  <c r="C350" i="256" s="1"/>
  <c r="S498" i="255"/>
  <c r="K499" i="255" s="1"/>
  <c r="A498" i="255" s="1"/>
  <c r="P499" i="255"/>
  <c r="M498" i="255" s="1"/>
  <c r="L492" i="255"/>
  <c r="N492" i="255"/>
  <c r="H503" i="255"/>
  <c r="R503" i="255" s="1"/>
  <c r="P504" i="255" s="1"/>
  <c r="G507" i="255"/>
  <c r="C507" i="255" s="1"/>
  <c r="G504" i="255"/>
  <c r="C504" i="255" s="1"/>
  <c r="J510" i="255"/>
  <c r="G503" i="255"/>
  <c r="C503" i="255" s="1"/>
  <c r="G506" i="255"/>
  <c r="C506" i="255" s="1"/>
  <c r="G505" i="255"/>
  <c r="C505" i="255" s="1"/>
  <c r="I71" i="248"/>
  <c r="I287" i="249"/>
  <c r="I443" i="250"/>
  <c r="S348" i="256" l="1"/>
  <c r="K349" i="256" s="1"/>
  <c r="A348" i="256" s="1"/>
  <c r="P349" i="256"/>
  <c r="M348" i="256" s="1"/>
  <c r="L342" i="257"/>
  <c r="N342" i="257"/>
  <c r="S348" i="257"/>
  <c r="K349" i="257" s="1"/>
  <c r="A348" i="257" s="1"/>
  <c r="P349" i="257"/>
  <c r="M348" i="257" s="1"/>
  <c r="G355" i="257"/>
  <c r="C355" i="257" s="1"/>
  <c r="G356" i="257"/>
  <c r="C356" i="257" s="1"/>
  <c r="G357" i="257"/>
  <c r="C357" i="257" s="1"/>
  <c r="G354" i="257"/>
  <c r="C354" i="257" s="1"/>
  <c r="H353" i="257"/>
  <c r="R353" i="257" s="1"/>
  <c r="P354" i="257" s="1"/>
  <c r="G353" i="257"/>
  <c r="C353" i="257" s="1"/>
  <c r="J360" i="257"/>
  <c r="L342" i="256"/>
  <c r="N342" i="256"/>
  <c r="G353" i="256"/>
  <c r="C353" i="256" s="1"/>
  <c r="G357" i="256"/>
  <c r="C357" i="256" s="1"/>
  <c r="G356" i="256"/>
  <c r="C356" i="256" s="1"/>
  <c r="J360" i="256"/>
  <c r="G354" i="256"/>
  <c r="C354" i="256" s="1"/>
  <c r="H353" i="256"/>
  <c r="R353" i="256" s="1"/>
  <c r="P354" i="256" s="1"/>
  <c r="G355" i="256"/>
  <c r="C355" i="256" s="1"/>
  <c r="G513" i="255"/>
  <c r="C513" i="255" s="1"/>
  <c r="H509" i="255"/>
  <c r="R509" i="255" s="1"/>
  <c r="P510" i="255" s="1"/>
  <c r="G511" i="255"/>
  <c r="C511" i="255" s="1"/>
  <c r="J516" i="255"/>
  <c r="G510" i="255"/>
  <c r="C510" i="255" s="1"/>
  <c r="G512" i="255"/>
  <c r="C512" i="255" s="1"/>
  <c r="G509" i="255"/>
  <c r="C509" i="255" s="1"/>
  <c r="N498" i="255"/>
  <c r="L498" i="255"/>
  <c r="S504" i="255"/>
  <c r="K505" i="255" s="1"/>
  <c r="A504" i="255" s="1"/>
  <c r="P505" i="255"/>
  <c r="M504" i="255" s="1"/>
  <c r="I293" i="249"/>
  <c r="I449" i="250"/>
  <c r="I77" i="248"/>
  <c r="S354" i="256" l="1"/>
  <c r="K355" i="256" s="1"/>
  <c r="A354" i="256" s="1"/>
  <c r="P355" i="256"/>
  <c r="M354" i="256" s="1"/>
  <c r="G361" i="257"/>
  <c r="C361" i="257" s="1"/>
  <c r="H359" i="257"/>
  <c r="R359" i="257" s="1"/>
  <c r="P360" i="257" s="1"/>
  <c r="G359" i="257"/>
  <c r="C359" i="257" s="1"/>
  <c r="G363" i="257"/>
  <c r="C363" i="257" s="1"/>
  <c r="G360" i="257"/>
  <c r="C360" i="257" s="1"/>
  <c r="J366" i="257"/>
  <c r="G362" i="257"/>
  <c r="C362" i="257" s="1"/>
  <c r="L348" i="257"/>
  <c r="N348" i="257"/>
  <c r="L348" i="256"/>
  <c r="N348" i="256"/>
  <c r="G362" i="256"/>
  <c r="C362" i="256" s="1"/>
  <c r="G363" i="256"/>
  <c r="C363" i="256" s="1"/>
  <c r="J366" i="256"/>
  <c r="G361" i="256"/>
  <c r="C361" i="256" s="1"/>
  <c r="G359" i="256"/>
  <c r="C359" i="256" s="1"/>
  <c r="H359" i="256"/>
  <c r="R359" i="256" s="1"/>
  <c r="P360" i="256" s="1"/>
  <c r="G360" i="256"/>
  <c r="C360" i="256" s="1"/>
  <c r="S354" i="257"/>
  <c r="K355" i="257" s="1"/>
  <c r="A354" i="257" s="1"/>
  <c r="P355" i="257"/>
  <c r="M354" i="257" s="1"/>
  <c r="N504" i="255"/>
  <c r="L504" i="255"/>
  <c r="S510" i="255"/>
  <c r="K511" i="255" s="1"/>
  <c r="A510" i="255" s="1"/>
  <c r="P511" i="255"/>
  <c r="M510" i="255" s="1"/>
  <c r="J522" i="255"/>
  <c r="G518" i="255"/>
  <c r="C518" i="255" s="1"/>
  <c r="G517" i="255"/>
  <c r="C517" i="255" s="1"/>
  <c r="G516" i="255"/>
  <c r="C516" i="255" s="1"/>
  <c r="G519" i="255"/>
  <c r="C519" i="255" s="1"/>
  <c r="G515" i="255"/>
  <c r="C515" i="255" s="1"/>
  <c r="H515" i="255"/>
  <c r="R515" i="255" s="1"/>
  <c r="P516" i="255" s="1"/>
  <c r="I455" i="250"/>
  <c r="I83" i="248"/>
  <c r="I299" i="249"/>
  <c r="N354" i="257" l="1"/>
  <c r="L354" i="257"/>
  <c r="N354" i="256"/>
  <c r="L354" i="256"/>
  <c r="S360" i="256"/>
  <c r="K361" i="256" s="1"/>
  <c r="A360" i="256" s="1"/>
  <c r="P361" i="256"/>
  <c r="M360" i="256" s="1"/>
  <c r="J372" i="256"/>
  <c r="G369" i="256"/>
  <c r="C369" i="256" s="1"/>
  <c r="G368" i="256"/>
  <c r="C368" i="256" s="1"/>
  <c r="H365" i="256"/>
  <c r="R365" i="256" s="1"/>
  <c r="P366" i="256" s="1"/>
  <c r="G367" i="256"/>
  <c r="C367" i="256" s="1"/>
  <c r="G366" i="256"/>
  <c r="C366" i="256" s="1"/>
  <c r="G365" i="256"/>
  <c r="C365" i="256" s="1"/>
  <c r="G368" i="257"/>
  <c r="C368" i="257" s="1"/>
  <c r="J372" i="257"/>
  <c r="G366" i="257"/>
  <c r="C366" i="257" s="1"/>
  <c r="G365" i="257"/>
  <c r="C365" i="257" s="1"/>
  <c r="G367" i="257"/>
  <c r="C367" i="257" s="1"/>
  <c r="G369" i="257"/>
  <c r="C369" i="257" s="1"/>
  <c r="H365" i="257"/>
  <c r="R365" i="257" s="1"/>
  <c r="P366" i="257" s="1"/>
  <c r="P361" i="257"/>
  <c r="M360" i="257" s="1"/>
  <c r="S360" i="257"/>
  <c r="K361" i="257" s="1"/>
  <c r="A360" i="257" s="1"/>
  <c r="S516" i="255"/>
  <c r="K517" i="255" s="1"/>
  <c r="A516" i="255" s="1"/>
  <c r="P517" i="255"/>
  <c r="M516" i="255" s="1"/>
  <c r="N510" i="255"/>
  <c r="L510" i="255"/>
  <c r="G522" i="255"/>
  <c r="C522" i="255" s="1"/>
  <c r="G524" i="255"/>
  <c r="C524" i="255" s="1"/>
  <c r="H521" i="255"/>
  <c r="R521" i="255" s="1"/>
  <c r="P522" i="255" s="1"/>
  <c r="G523" i="255"/>
  <c r="C523" i="255" s="1"/>
  <c r="G525" i="255"/>
  <c r="C525" i="255" s="1"/>
  <c r="J528" i="255"/>
  <c r="G521" i="255"/>
  <c r="C521" i="255" s="1"/>
  <c r="I89" i="248"/>
  <c r="I305" i="249"/>
  <c r="I461" i="250"/>
  <c r="L360" i="257" l="1"/>
  <c r="N360" i="257"/>
  <c r="S366" i="256"/>
  <c r="K367" i="256" s="1"/>
  <c r="A366" i="256" s="1"/>
  <c r="P367" i="256"/>
  <c r="M366" i="256" s="1"/>
  <c r="N360" i="256"/>
  <c r="L360" i="256"/>
  <c r="J378" i="257"/>
  <c r="G371" i="257"/>
  <c r="C371" i="257" s="1"/>
  <c r="G373" i="257"/>
  <c r="C373" i="257" s="1"/>
  <c r="G374" i="257"/>
  <c r="C374" i="257" s="1"/>
  <c r="H371" i="257"/>
  <c r="R371" i="257" s="1"/>
  <c r="P372" i="257" s="1"/>
  <c r="G375" i="257"/>
  <c r="C375" i="257" s="1"/>
  <c r="G372" i="257"/>
  <c r="C372" i="257" s="1"/>
  <c r="G374" i="256"/>
  <c r="C374" i="256" s="1"/>
  <c r="G373" i="256"/>
  <c r="C373" i="256" s="1"/>
  <c r="G372" i="256"/>
  <c r="C372" i="256" s="1"/>
  <c r="G371" i="256"/>
  <c r="C371" i="256" s="1"/>
  <c r="G375" i="256"/>
  <c r="C375" i="256" s="1"/>
  <c r="H371" i="256"/>
  <c r="R371" i="256" s="1"/>
  <c r="P372" i="256" s="1"/>
  <c r="J378" i="256"/>
  <c r="P367" i="257"/>
  <c r="M366" i="257" s="1"/>
  <c r="S366" i="257"/>
  <c r="K367" i="257" s="1"/>
  <c r="A366" i="257" s="1"/>
  <c r="J534" i="255"/>
  <c r="G528" i="255"/>
  <c r="C528" i="255" s="1"/>
  <c r="H527" i="255"/>
  <c r="R527" i="255" s="1"/>
  <c r="P528" i="255" s="1"/>
  <c r="G531" i="255"/>
  <c r="C531" i="255" s="1"/>
  <c r="G527" i="255"/>
  <c r="C527" i="255" s="1"/>
  <c r="G530" i="255"/>
  <c r="C530" i="255" s="1"/>
  <c r="G529" i="255"/>
  <c r="C529" i="255" s="1"/>
  <c r="P523" i="255"/>
  <c r="M522" i="255" s="1"/>
  <c r="S522" i="255"/>
  <c r="K523" i="255" s="1"/>
  <c r="A522" i="255" s="1"/>
  <c r="L516" i="255"/>
  <c r="N516" i="255"/>
  <c r="I311" i="249"/>
  <c r="I95" i="248"/>
  <c r="I467" i="250"/>
  <c r="N366" i="257" l="1"/>
  <c r="L366" i="257"/>
  <c r="P373" i="256"/>
  <c r="M372" i="256" s="1"/>
  <c r="S372" i="256"/>
  <c r="K373" i="256" s="1"/>
  <c r="A372" i="256" s="1"/>
  <c r="S372" i="257"/>
  <c r="K373" i="257" s="1"/>
  <c r="A372" i="257" s="1"/>
  <c r="P373" i="257"/>
  <c r="M372" i="257" s="1"/>
  <c r="G380" i="257"/>
  <c r="C380" i="257" s="1"/>
  <c r="H377" i="257"/>
  <c r="R377" i="257" s="1"/>
  <c r="P378" i="257" s="1"/>
  <c r="G379" i="257"/>
  <c r="C379" i="257" s="1"/>
  <c r="G378" i="257"/>
  <c r="C378" i="257" s="1"/>
  <c r="G381" i="257"/>
  <c r="C381" i="257" s="1"/>
  <c r="J384" i="257"/>
  <c r="G377" i="257"/>
  <c r="C377" i="257" s="1"/>
  <c r="J384" i="256"/>
  <c r="H377" i="256"/>
  <c r="R377" i="256" s="1"/>
  <c r="P378" i="256" s="1"/>
  <c r="G377" i="256"/>
  <c r="C377" i="256" s="1"/>
  <c r="G381" i="256"/>
  <c r="C381" i="256" s="1"/>
  <c r="G380" i="256"/>
  <c r="C380" i="256" s="1"/>
  <c r="G378" i="256"/>
  <c r="C378" i="256" s="1"/>
  <c r="G379" i="256"/>
  <c r="C379" i="256" s="1"/>
  <c r="N366" i="256"/>
  <c r="L366" i="256"/>
  <c r="N522" i="255"/>
  <c r="L522" i="255"/>
  <c r="G536" i="255"/>
  <c r="C536" i="255" s="1"/>
  <c r="J540" i="255"/>
  <c r="G534" i="255"/>
  <c r="C534" i="255" s="1"/>
  <c r="H533" i="255"/>
  <c r="R533" i="255" s="1"/>
  <c r="P534" i="255" s="1"/>
  <c r="G535" i="255"/>
  <c r="C535" i="255" s="1"/>
  <c r="G537" i="255"/>
  <c r="C537" i="255" s="1"/>
  <c r="G533" i="255"/>
  <c r="C533" i="255" s="1"/>
  <c r="S528" i="255"/>
  <c r="K529" i="255" s="1"/>
  <c r="A528" i="255" s="1"/>
  <c r="P529" i="255"/>
  <c r="M528" i="255" s="1"/>
  <c r="I101" i="248"/>
  <c r="I473" i="250"/>
  <c r="I317" i="249"/>
  <c r="H383" i="256" l="1"/>
  <c r="R383" i="256" s="1"/>
  <c r="P384" i="256" s="1"/>
  <c r="J390" i="256"/>
  <c r="G384" i="256"/>
  <c r="C384" i="256" s="1"/>
  <c r="G383" i="256"/>
  <c r="C383" i="256" s="1"/>
  <c r="G387" i="256"/>
  <c r="C387" i="256" s="1"/>
  <c r="G385" i="256"/>
  <c r="C385" i="256" s="1"/>
  <c r="G386" i="256"/>
  <c r="C386" i="256" s="1"/>
  <c r="N372" i="257"/>
  <c r="L372" i="257"/>
  <c r="S378" i="256"/>
  <c r="K379" i="256" s="1"/>
  <c r="A378" i="256" s="1"/>
  <c r="P379" i="256"/>
  <c r="M378" i="256" s="1"/>
  <c r="L372" i="256"/>
  <c r="N372" i="256"/>
  <c r="J390" i="257"/>
  <c r="G384" i="257"/>
  <c r="C384" i="257" s="1"/>
  <c r="G387" i="257"/>
  <c r="C387" i="257" s="1"/>
  <c r="H383" i="257"/>
  <c r="R383" i="257" s="1"/>
  <c r="P384" i="257" s="1"/>
  <c r="G383" i="257"/>
  <c r="C383" i="257" s="1"/>
  <c r="G386" i="257"/>
  <c r="C386" i="257" s="1"/>
  <c r="G385" i="257"/>
  <c r="C385" i="257" s="1"/>
  <c r="S378" i="257"/>
  <c r="K379" i="257" s="1"/>
  <c r="A378" i="257" s="1"/>
  <c r="P379" i="257"/>
  <c r="M378" i="257" s="1"/>
  <c r="L528" i="255"/>
  <c r="N528" i="255"/>
  <c r="H539" i="255"/>
  <c r="R539" i="255" s="1"/>
  <c r="P540" i="255" s="1"/>
  <c r="G542" i="255"/>
  <c r="C542" i="255" s="1"/>
  <c r="G539" i="255"/>
  <c r="C539" i="255" s="1"/>
  <c r="J546" i="255"/>
  <c r="G540" i="255"/>
  <c r="C540" i="255" s="1"/>
  <c r="G543" i="255"/>
  <c r="C543" i="255" s="1"/>
  <c r="G541" i="255"/>
  <c r="C541" i="255" s="1"/>
  <c r="P535" i="255"/>
  <c r="M534" i="255" s="1"/>
  <c r="S534" i="255"/>
  <c r="K535" i="255" s="1"/>
  <c r="A534" i="255" s="1"/>
  <c r="I479" i="250"/>
  <c r="I323" i="249"/>
  <c r="I107" i="248"/>
  <c r="S384" i="257" l="1"/>
  <c r="K385" i="257" s="1"/>
  <c r="A384" i="257" s="1"/>
  <c r="P385" i="257"/>
  <c r="M384" i="257" s="1"/>
  <c r="P385" i="256"/>
  <c r="M384" i="256" s="1"/>
  <c r="S384" i="256"/>
  <c r="K385" i="256" s="1"/>
  <c r="A384" i="256" s="1"/>
  <c r="L378" i="257"/>
  <c r="N378" i="257"/>
  <c r="J396" i="257"/>
  <c r="G389" i="257"/>
  <c r="C389" i="257" s="1"/>
  <c r="G392" i="257"/>
  <c r="C392" i="257" s="1"/>
  <c r="G390" i="257"/>
  <c r="C390" i="257" s="1"/>
  <c r="G391" i="257"/>
  <c r="C391" i="257" s="1"/>
  <c r="G393" i="257"/>
  <c r="C393" i="257" s="1"/>
  <c r="H389" i="257"/>
  <c r="R389" i="257" s="1"/>
  <c r="P390" i="257" s="1"/>
  <c r="G390" i="256"/>
  <c r="C390" i="256" s="1"/>
  <c r="G391" i="256"/>
  <c r="C391" i="256" s="1"/>
  <c r="H389" i="256"/>
  <c r="R389" i="256" s="1"/>
  <c r="P390" i="256" s="1"/>
  <c r="J396" i="256"/>
  <c r="G393" i="256"/>
  <c r="C393" i="256" s="1"/>
  <c r="G392" i="256"/>
  <c r="C392" i="256" s="1"/>
  <c r="G389" i="256"/>
  <c r="C389" i="256" s="1"/>
  <c r="N378" i="256"/>
  <c r="L378" i="256"/>
  <c r="L534" i="255"/>
  <c r="N534" i="255"/>
  <c r="S540" i="255"/>
  <c r="K541" i="255" s="1"/>
  <c r="A540" i="255" s="1"/>
  <c r="P541" i="255"/>
  <c r="M540" i="255" s="1"/>
  <c r="G546" i="255"/>
  <c r="C546" i="255" s="1"/>
  <c r="H545" i="255"/>
  <c r="R545" i="255" s="1"/>
  <c r="P546" i="255" s="1"/>
  <c r="G545" i="255"/>
  <c r="C545" i="255" s="1"/>
  <c r="J552" i="255"/>
  <c r="G547" i="255"/>
  <c r="C547" i="255" s="1"/>
  <c r="G548" i="255"/>
  <c r="C548" i="255" s="1"/>
  <c r="G549" i="255"/>
  <c r="C549" i="255" s="1"/>
  <c r="I485" i="250"/>
  <c r="I329" i="249"/>
  <c r="I113" i="248"/>
  <c r="G398" i="256" l="1"/>
  <c r="C398" i="256" s="1"/>
  <c r="G397" i="256"/>
  <c r="C397" i="256" s="1"/>
  <c r="J402" i="256"/>
  <c r="G395" i="256"/>
  <c r="C395" i="256" s="1"/>
  <c r="H395" i="256"/>
  <c r="R395" i="256" s="1"/>
  <c r="P396" i="256" s="1"/>
  <c r="G396" i="256"/>
  <c r="C396" i="256" s="1"/>
  <c r="G399" i="256"/>
  <c r="C399" i="256" s="1"/>
  <c r="P391" i="257"/>
  <c r="M390" i="257" s="1"/>
  <c r="S390" i="257"/>
  <c r="K391" i="257" s="1"/>
  <c r="A390" i="257" s="1"/>
  <c r="L384" i="257"/>
  <c r="N384" i="257"/>
  <c r="G397" i="257"/>
  <c r="C397" i="257" s="1"/>
  <c r="J402" i="257"/>
  <c r="G398" i="257"/>
  <c r="C398" i="257" s="1"/>
  <c r="G395" i="257"/>
  <c r="C395" i="257" s="1"/>
  <c r="H395" i="257"/>
  <c r="R395" i="257" s="1"/>
  <c r="P396" i="257" s="1"/>
  <c r="G399" i="257"/>
  <c r="C399" i="257" s="1"/>
  <c r="G396" i="257"/>
  <c r="C396" i="257" s="1"/>
  <c r="L384" i="256"/>
  <c r="N384" i="256"/>
  <c r="S390" i="256"/>
  <c r="K391" i="256" s="1"/>
  <c r="A390" i="256" s="1"/>
  <c r="P391" i="256"/>
  <c r="M390" i="256" s="1"/>
  <c r="N540" i="255"/>
  <c r="L540" i="255"/>
  <c r="S546" i="255"/>
  <c r="K547" i="255" s="1"/>
  <c r="A546" i="255" s="1"/>
  <c r="P547" i="255"/>
  <c r="M546" i="255" s="1"/>
  <c r="J558" i="255"/>
  <c r="H551" i="255"/>
  <c r="R551" i="255" s="1"/>
  <c r="P552" i="255" s="1"/>
  <c r="G553" i="255"/>
  <c r="C553" i="255" s="1"/>
  <c r="G555" i="255"/>
  <c r="C555" i="255" s="1"/>
  <c r="G554" i="255"/>
  <c r="C554" i="255" s="1"/>
  <c r="G552" i="255"/>
  <c r="C552" i="255" s="1"/>
  <c r="G551" i="255"/>
  <c r="C551" i="255" s="1"/>
  <c r="I335" i="249"/>
  <c r="I119" i="248"/>
  <c r="I491" i="250"/>
  <c r="G403" i="257" l="1"/>
  <c r="C403" i="257" s="1"/>
  <c r="G401" i="257"/>
  <c r="C401" i="257" s="1"/>
  <c r="H401" i="257"/>
  <c r="R401" i="257" s="1"/>
  <c r="P402" i="257" s="1"/>
  <c r="G405" i="257"/>
  <c r="C405" i="257" s="1"/>
  <c r="G402" i="257"/>
  <c r="C402" i="257" s="1"/>
  <c r="J408" i="257"/>
  <c r="G404" i="257"/>
  <c r="C404" i="257" s="1"/>
  <c r="P397" i="256"/>
  <c r="M396" i="256" s="1"/>
  <c r="S396" i="256"/>
  <c r="K397" i="256" s="1"/>
  <c r="A396" i="256" s="1"/>
  <c r="L390" i="256"/>
  <c r="N390" i="256"/>
  <c r="G403" i="256"/>
  <c r="C403" i="256" s="1"/>
  <c r="G402" i="256"/>
  <c r="C402" i="256" s="1"/>
  <c r="H401" i="256"/>
  <c r="R401" i="256" s="1"/>
  <c r="P402" i="256" s="1"/>
  <c r="G404" i="256"/>
  <c r="C404" i="256" s="1"/>
  <c r="J408" i="256"/>
  <c r="G405" i="256"/>
  <c r="C405" i="256" s="1"/>
  <c r="G401" i="256"/>
  <c r="C401" i="256" s="1"/>
  <c r="P397" i="257"/>
  <c r="M396" i="257" s="1"/>
  <c r="S396" i="257"/>
  <c r="K397" i="257" s="1"/>
  <c r="A396" i="257" s="1"/>
  <c r="N390" i="257"/>
  <c r="L390" i="257"/>
  <c r="N546" i="255"/>
  <c r="L546" i="255"/>
  <c r="J564" i="255"/>
  <c r="G561" i="255"/>
  <c r="C561" i="255" s="1"/>
  <c r="G558" i="255"/>
  <c r="C558" i="255" s="1"/>
  <c r="G557" i="255"/>
  <c r="C557" i="255" s="1"/>
  <c r="G559" i="255"/>
  <c r="C559" i="255" s="1"/>
  <c r="G560" i="255"/>
  <c r="C560" i="255" s="1"/>
  <c r="H557" i="255"/>
  <c r="R557" i="255" s="1"/>
  <c r="P558" i="255" s="1"/>
  <c r="P553" i="255"/>
  <c r="M552" i="255" s="1"/>
  <c r="S552" i="255"/>
  <c r="K553" i="255" s="1"/>
  <c r="A552" i="255" s="1"/>
  <c r="I125" i="248"/>
  <c r="I341" i="249"/>
  <c r="I497" i="250"/>
  <c r="P403" i="256" l="1"/>
  <c r="M402" i="256" s="1"/>
  <c r="S402" i="256"/>
  <c r="K403" i="256" s="1"/>
  <c r="A402" i="256" s="1"/>
  <c r="G407" i="257"/>
  <c r="C407" i="257" s="1"/>
  <c r="J414" i="257"/>
  <c r="G410" i="257"/>
  <c r="C410" i="257" s="1"/>
  <c r="G408" i="257"/>
  <c r="C408" i="257" s="1"/>
  <c r="H407" i="257"/>
  <c r="R407" i="257" s="1"/>
  <c r="P408" i="257" s="1"/>
  <c r="G411" i="257"/>
  <c r="C411" i="257" s="1"/>
  <c r="G409" i="257"/>
  <c r="C409" i="257" s="1"/>
  <c r="N396" i="257"/>
  <c r="L396" i="257"/>
  <c r="P403" i="257"/>
  <c r="M402" i="257" s="1"/>
  <c r="S402" i="257"/>
  <c r="K403" i="257" s="1"/>
  <c r="A402" i="257" s="1"/>
  <c r="G410" i="256"/>
  <c r="C410" i="256" s="1"/>
  <c r="J414" i="256"/>
  <c r="G409" i="256"/>
  <c r="C409" i="256" s="1"/>
  <c r="G411" i="256"/>
  <c r="C411" i="256" s="1"/>
  <c r="G408" i="256"/>
  <c r="C408" i="256" s="1"/>
  <c r="G407" i="256"/>
  <c r="C407" i="256" s="1"/>
  <c r="H407" i="256"/>
  <c r="R407" i="256" s="1"/>
  <c r="P408" i="256" s="1"/>
  <c r="N396" i="256"/>
  <c r="L396" i="256"/>
  <c r="N552" i="255"/>
  <c r="L552" i="255"/>
  <c r="H563" i="255"/>
  <c r="R563" i="255" s="1"/>
  <c r="P564" i="255" s="1"/>
  <c r="G565" i="255"/>
  <c r="C565" i="255" s="1"/>
  <c r="G564" i="255"/>
  <c r="C564" i="255" s="1"/>
  <c r="G566" i="255"/>
  <c r="C566" i="255" s="1"/>
  <c r="G563" i="255"/>
  <c r="C563" i="255" s="1"/>
  <c r="G567" i="255"/>
  <c r="C567" i="255" s="1"/>
  <c r="J570" i="255"/>
  <c r="P559" i="255"/>
  <c r="M558" i="255" s="1"/>
  <c r="S558" i="255"/>
  <c r="K559" i="255" s="1"/>
  <c r="A558" i="255" s="1"/>
  <c r="I347" i="249"/>
  <c r="I131" i="248"/>
  <c r="I503" i="250"/>
  <c r="L402" i="256" l="1"/>
  <c r="N402" i="256"/>
  <c r="G416" i="256"/>
  <c r="C416" i="256" s="1"/>
  <c r="G414" i="256"/>
  <c r="C414" i="256" s="1"/>
  <c r="G415" i="256"/>
  <c r="C415" i="256" s="1"/>
  <c r="H413" i="256"/>
  <c r="R413" i="256" s="1"/>
  <c r="P414" i="256" s="1"/>
  <c r="J420" i="256"/>
  <c r="G413" i="256"/>
  <c r="C413" i="256" s="1"/>
  <c r="G417" i="256"/>
  <c r="C417" i="256" s="1"/>
  <c r="P409" i="257"/>
  <c r="M408" i="257" s="1"/>
  <c r="S408" i="257"/>
  <c r="K409" i="257" s="1"/>
  <c r="A408" i="257" s="1"/>
  <c r="S408" i="256"/>
  <c r="K409" i="256" s="1"/>
  <c r="A408" i="256" s="1"/>
  <c r="P409" i="256"/>
  <c r="M408" i="256" s="1"/>
  <c r="N402" i="257"/>
  <c r="L402" i="257"/>
  <c r="H413" i="257"/>
  <c r="R413" i="257" s="1"/>
  <c r="P414" i="257" s="1"/>
  <c r="G415" i="257"/>
  <c r="C415" i="257" s="1"/>
  <c r="G416" i="257"/>
  <c r="C416" i="257" s="1"/>
  <c r="G417" i="257"/>
  <c r="C417" i="257" s="1"/>
  <c r="G413" i="257"/>
  <c r="C413" i="257" s="1"/>
  <c r="J420" i="257"/>
  <c r="G414" i="257"/>
  <c r="C414" i="257" s="1"/>
  <c r="J576" i="255"/>
  <c r="G569" i="255"/>
  <c r="C569" i="255" s="1"/>
  <c r="H569" i="255"/>
  <c r="R569" i="255" s="1"/>
  <c r="P570" i="255" s="1"/>
  <c r="G570" i="255"/>
  <c r="C570" i="255" s="1"/>
  <c r="G571" i="255"/>
  <c r="C571" i="255" s="1"/>
  <c r="G573" i="255"/>
  <c r="C573" i="255" s="1"/>
  <c r="G572" i="255"/>
  <c r="C572" i="255" s="1"/>
  <c r="L558" i="255"/>
  <c r="N558" i="255"/>
  <c r="P565" i="255"/>
  <c r="M564" i="255" s="1"/>
  <c r="S564" i="255"/>
  <c r="K565" i="255" s="1"/>
  <c r="A564" i="255" s="1"/>
  <c r="I137" i="248"/>
  <c r="I353" i="249"/>
  <c r="I509" i="250"/>
  <c r="H419" i="257" l="1"/>
  <c r="R419" i="257" s="1"/>
  <c r="P420" i="257" s="1"/>
  <c r="G419" i="257"/>
  <c r="C419" i="257" s="1"/>
  <c r="G423" i="257"/>
  <c r="C423" i="257" s="1"/>
  <c r="G420" i="257"/>
  <c r="C420" i="257" s="1"/>
  <c r="G422" i="257"/>
  <c r="C422" i="257" s="1"/>
  <c r="G421" i="257"/>
  <c r="C421" i="257" s="1"/>
  <c r="J426" i="257"/>
  <c r="N408" i="256"/>
  <c r="L408" i="256"/>
  <c r="L408" i="257"/>
  <c r="N408" i="257"/>
  <c r="P415" i="256"/>
  <c r="M414" i="256" s="1"/>
  <c r="S414" i="256"/>
  <c r="K415" i="256" s="1"/>
  <c r="A414" i="256" s="1"/>
  <c r="G422" i="256"/>
  <c r="C422" i="256" s="1"/>
  <c r="J426" i="256"/>
  <c r="G419" i="256"/>
  <c r="C419" i="256" s="1"/>
  <c r="H419" i="256"/>
  <c r="R419" i="256" s="1"/>
  <c r="P420" i="256" s="1"/>
  <c r="G420" i="256"/>
  <c r="C420" i="256" s="1"/>
  <c r="G423" i="256"/>
  <c r="C423" i="256" s="1"/>
  <c r="G421" i="256"/>
  <c r="C421" i="256" s="1"/>
  <c r="P415" i="257"/>
  <c r="M414" i="257" s="1"/>
  <c r="S414" i="257"/>
  <c r="K415" i="257" s="1"/>
  <c r="A414" i="257" s="1"/>
  <c r="N564" i="255"/>
  <c r="L564" i="255"/>
  <c r="J582" i="255"/>
  <c r="G576" i="255"/>
  <c r="C576" i="255" s="1"/>
  <c r="H575" i="255"/>
  <c r="R575" i="255" s="1"/>
  <c r="P576" i="255" s="1"/>
  <c r="G579" i="255"/>
  <c r="C579" i="255" s="1"/>
  <c r="G575" i="255"/>
  <c r="C575" i="255" s="1"/>
  <c r="G578" i="255"/>
  <c r="C578" i="255" s="1"/>
  <c r="G577" i="255"/>
  <c r="C577" i="255" s="1"/>
  <c r="S570" i="255"/>
  <c r="K571" i="255" s="1"/>
  <c r="A570" i="255" s="1"/>
  <c r="P571" i="255"/>
  <c r="M570" i="255" s="1"/>
  <c r="I359" i="249"/>
  <c r="I515" i="250"/>
  <c r="I143" i="248"/>
  <c r="S420" i="256" l="1"/>
  <c r="K421" i="256" s="1"/>
  <c r="A420" i="256" s="1"/>
  <c r="P421" i="256"/>
  <c r="M420" i="256" s="1"/>
  <c r="S420" i="257"/>
  <c r="K421" i="257" s="1"/>
  <c r="A420" i="257" s="1"/>
  <c r="P421" i="257"/>
  <c r="M420" i="257" s="1"/>
  <c r="G426" i="256"/>
  <c r="C426" i="256" s="1"/>
  <c r="G427" i="256"/>
  <c r="C427" i="256" s="1"/>
  <c r="G428" i="256"/>
  <c r="C428" i="256" s="1"/>
  <c r="J432" i="256"/>
  <c r="G429" i="256"/>
  <c r="C429" i="256" s="1"/>
  <c r="H425" i="256"/>
  <c r="R425" i="256" s="1"/>
  <c r="P426" i="256" s="1"/>
  <c r="G425" i="256"/>
  <c r="C425" i="256" s="1"/>
  <c r="G427" i="257"/>
  <c r="C427" i="257" s="1"/>
  <c r="G426" i="257"/>
  <c r="C426" i="257" s="1"/>
  <c r="J432" i="257"/>
  <c r="H425" i="257"/>
  <c r="R425" i="257" s="1"/>
  <c r="P426" i="257" s="1"/>
  <c r="G429" i="257"/>
  <c r="C429" i="257" s="1"/>
  <c r="G428" i="257"/>
  <c r="C428" i="257" s="1"/>
  <c r="G425" i="257"/>
  <c r="C425" i="257" s="1"/>
  <c r="N414" i="257"/>
  <c r="L414" i="257"/>
  <c r="N414" i="256"/>
  <c r="L414" i="256"/>
  <c r="G585" i="255"/>
  <c r="C585" i="255" s="1"/>
  <c r="H581" i="255"/>
  <c r="R581" i="255" s="1"/>
  <c r="P582" i="255" s="1"/>
  <c r="G582" i="255"/>
  <c r="C582" i="255" s="1"/>
  <c r="J588" i="255"/>
  <c r="G583" i="255"/>
  <c r="C583" i="255" s="1"/>
  <c r="G581" i="255"/>
  <c r="C581" i="255" s="1"/>
  <c r="G584" i="255"/>
  <c r="C584" i="255" s="1"/>
  <c r="P577" i="255"/>
  <c r="M576" i="255" s="1"/>
  <c r="S576" i="255"/>
  <c r="K577" i="255" s="1"/>
  <c r="A576" i="255" s="1"/>
  <c r="N570" i="255"/>
  <c r="L570" i="255"/>
  <c r="I521" i="250"/>
  <c r="I365" i="249"/>
  <c r="I149" i="248"/>
  <c r="H431" i="257" l="1"/>
  <c r="R431" i="257" s="1"/>
  <c r="P432" i="257" s="1"/>
  <c r="G434" i="257"/>
  <c r="C434" i="257" s="1"/>
  <c r="J438" i="257"/>
  <c r="G432" i="257"/>
  <c r="C432" i="257" s="1"/>
  <c r="G433" i="257"/>
  <c r="C433" i="257" s="1"/>
  <c r="G431" i="257"/>
  <c r="C431" i="257" s="1"/>
  <c r="G435" i="257"/>
  <c r="C435" i="257" s="1"/>
  <c r="S426" i="256"/>
  <c r="K427" i="256" s="1"/>
  <c r="A426" i="256" s="1"/>
  <c r="P427" i="256"/>
  <c r="M426" i="256" s="1"/>
  <c r="L420" i="256"/>
  <c r="N420" i="256"/>
  <c r="P427" i="257"/>
  <c r="M426" i="257" s="1"/>
  <c r="S426" i="257"/>
  <c r="K427" i="257" s="1"/>
  <c r="A426" i="257" s="1"/>
  <c r="G434" i="256"/>
  <c r="C434" i="256" s="1"/>
  <c r="G433" i="256"/>
  <c r="C433" i="256" s="1"/>
  <c r="G431" i="256"/>
  <c r="C431" i="256" s="1"/>
  <c r="J438" i="256"/>
  <c r="G435" i="256"/>
  <c r="C435" i="256" s="1"/>
  <c r="H431" i="256"/>
  <c r="R431" i="256" s="1"/>
  <c r="P432" i="256" s="1"/>
  <c r="G432" i="256"/>
  <c r="C432" i="256" s="1"/>
  <c r="N420" i="257"/>
  <c r="L420" i="257"/>
  <c r="L576" i="255"/>
  <c r="N576" i="255"/>
  <c r="P583" i="255"/>
  <c r="M582" i="255" s="1"/>
  <c r="S582" i="255"/>
  <c r="K583" i="255" s="1"/>
  <c r="A582" i="255" s="1"/>
  <c r="G589" i="255"/>
  <c r="C589" i="255" s="1"/>
  <c r="G591" i="255"/>
  <c r="C591" i="255" s="1"/>
  <c r="G590" i="255"/>
  <c r="C590" i="255" s="1"/>
  <c r="H587" i="255"/>
  <c r="R587" i="255" s="1"/>
  <c r="P588" i="255" s="1"/>
  <c r="G587" i="255"/>
  <c r="C587" i="255" s="1"/>
  <c r="J594" i="255"/>
  <c r="G588" i="255"/>
  <c r="C588" i="255" s="1"/>
  <c r="I371" i="249"/>
  <c r="I155" i="248"/>
  <c r="I527" i="250"/>
  <c r="G440" i="256" l="1"/>
  <c r="C440" i="256" s="1"/>
  <c r="H437" i="256"/>
  <c r="R437" i="256" s="1"/>
  <c r="P438" i="256" s="1"/>
  <c r="G438" i="256"/>
  <c r="C438" i="256" s="1"/>
  <c r="G441" i="256"/>
  <c r="C441" i="256" s="1"/>
  <c r="G437" i="256"/>
  <c r="C437" i="256" s="1"/>
  <c r="J444" i="256"/>
  <c r="G439" i="256"/>
  <c r="C439" i="256" s="1"/>
  <c r="N426" i="256"/>
  <c r="L426" i="256"/>
  <c r="P433" i="257"/>
  <c r="M432" i="257" s="1"/>
  <c r="S432" i="257"/>
  <c r="K433" i="257" s="1"/>
  <c r="A432" i="257" s="1"/>
  <c r="P433" i="256"/>
  <c r="M432" i="256" s="1"/>
  <c r="S432" i="256"/>
  <c r="K433" i="256" s="1"/>
  <c r="A432" i="256" s="1"/>
  <c r="H437" i="257"/>
  <c r="R437" i="257" s="1"/>
  <c r="P438" i="257" s="1"/>
  <c r="G437" i="257"/>
  <c r="C437" i="257" s="1"/>
  <c r="G440" i="257"/>
  <c r="C440" i="257" s="1"/>
  <c r="G438" i="257"/>
  <c r="C438" i="257" s="1"/>
  <c r="G441" i="257"/>
  <c r="C441" i="257" s="1"/>
  <c r="J444" i="257"/>
  <c r="G439" i="257"/>
  <c r="C439" i="257" s="1"/>
  <c r="L426" i="257"/>
  <c r="N426" i="257"/>
  <c r="S588" i="255"/>
  <c r="K589" i="255" s="1"/>
  <c r="A588" i="255" s="1"/>
  <c r="P589" i="255"/>
  <c r="M588" i="255" s="1"/>
  <c r="J600" i="255"/>
  <c r="G597" i="255"/>
  <c r="C597" i="255" s="1"/>
  <c r="G596" i="255"/>
  <c r="C596" i="255" s="1"/>
  <c r="H593" i="255"/>
  <c r="R593" i="255" s="1"/>
  <c r="P594" i="255" s="1"/>
  <c r="G593" i="255"/>
  <c r="C593" i="255" s="1"/>
  <c r="G594" i="255"/>
  <c r="C594" i="255" s="1"/>
  <c r="G595" i="255"/>
  <c r="C595" i="255" s="1"/>
  <c r="N582" i="255"/>
  <c r="L582" i="255"/>
  <c r="I161" i="248"/>
  <c r="I377" i="249"/>
  <c r="I533" i="250"/>
  <c r="S438" i="257" l="1"/>
  <c r="K439" i="257" s="1"/>
  <c r="A438" i="257" s="1"/>
  <c r="P439" i="257"/>
  <c r="M438" i="257" s="1"/>
  <c r="N432" i="257"/>
  <c r="L432" i="257"/>
  <c r="J450" i="256"/>
  <c r="H443" i="256"/>
  <c r="R443" i="256" s="1"/>
  <c r="P444" i="256" s="1"/>
  <c r="G445" i="256"/>
  <c r="C445" i="256" s="1"/>
  <c r="G447" i="256"/>
  <c r="C447" i="256" s="1"/>
  <c r="G446" i="256"/>
  <c r="C446" i="256" s="1"/>
  <c r="G443" i="256"/>
  <c r="C443" i="256" s="1"/>
  <c r="G444" i="256"/>
  <c r="C444" i="256" s="1"/>
  <c r="S438" i="256"/>
  <c r="K439" i="256" s="1"/>
  <c r="A438" i="256" s="1"/>
  <c r="P439" i="256"/>
  <c r="M438" i="256" s="1"/>
  <c r="J450" i="257"/>
  <c r="G443" i="257"/>
  <c r="C443" i="257" s="1"/>
  <c r="G447" i="257"/>
  <c r="C447" i="257" s="1"/>
  <c r="G445" i="257"/>
  <c r="C445" i="257" s="1"/>
  <c r="G444" i="257"/>
  <c r="C444" i="257" s="1"/>
  <c r="H443" i="257"/>
  <c r="R443" i="257" s="1"/>
  <c r="P444" i="257" s="1"/>
  <c r="G446" i="257"/>
  <c r="C446" i="257" s="1"/>
  <c r="L432" i="256"/>
  <c r="N432" i="256"/>
  <c r="P595" i="255"/>
  <c r="M594" i="255" s="1"/>
  <c r="S594" i="255"/>
  <c r="K595" i="255" s="1"/>
  <c r="A594" i="255" s="1"/>
  <c r="N588" i="255"/>
  <c r="L588" i="255"/>
  <c r="G600" i="255"/>
  <c r="C600" i="255" s="1"/>
  <c r="G602" i="255"/>
  <c r="C602" i="255" s="1"/>
  <c r="G601" i="255"/>
  <c r="C601" i="255" s="1"/>
  <c r="G599" i="255"/>
  <c r="C599" i="255" s="1"/>
  <c r="H599" i="255"/>
  <c r="G603" i="255"/>
  <c r="C603" i="255" s="1"/>
  <c r="I383" i="249"/>
  <c r="I167" i="248"/>
  <c r="I539" i="250"/>
  <c r="L438" i="256" l="1"/>
  <c r="N438" i="256"/>
  <c r="G451" i="256"/>
  <c r="C451" i="256" s="1"/>
  <c r="J456" i="256"/>
  <c r="G452" i="256"/>
  <c r="C452" i="256" s="1"/>
  <c r="H449" i="256"/>
  <c r="R449" i="256" s="1"/>
  <c r="P450" i="256" s="1"/>
  <c r="G449" i="256"/>
  <c r="C449" i="256" s="1"/>
  <c r="G450" i="256"/>
  <c r="C450" i="256" s="1"/>
  <c r="G453" i="256"/>
  <c r="C453" i="256" s="1"/>
  <c r="G449" i="257"/>
  <c r="C449" i="257" s="1"/>
  <c r="H449" i="257"/>
  <c r="R449" i="257" s="1"/>
  <c r="P450" i="257" s="1"/>
  <c r="G450" i="257"/>
  <c r="C450" i="257" s="1"/>
  <c r="G451" i="257"/>
  <c r="C451" i="257" s="1"/>
  <c r="J456" i="257"/>
  <c r="G453" i="257"/>
  <c r="C453" i="257" s="1"/>
  <c r="G452" i="257"/>
  <c r="C452" i="257" s="1"/>
  <c r="S444" i="256"/>
  <c r="K445" i="256" s="1"/>
  <c r="A444" i="256" s="1"/>
  <c r="P445" i="256"/>
  <c r="M444" i="256" s="1"/>
  <c r="N438" i="257"/>
  <c r="L438" i="257"/>
  <c r="P445" i="257"/>
  <c r="M444" i="257" s="1"/>
  <c r="S444" i="257"/>
  <c r="K445" i="257" s="1"/>
  <c r="A444" i="257" s="1"/>
  <c r="L594" i="255"/>
  <c r="N594" i="255"/>
  <c r="R599" i="255"/>
  <c r="P600" i="255" s="1"/>
  <c r="K2" i="255"/>
  <c r="I173" i="248"/>
  <c r="I389" i="249"/>
  <c r="I545" i="250"/>
  <c r="N444" i="257" l="1"/>
  <c r="L444" i="257"/>
  <c r="N444" i="256"/>
  <c r="L444" i="256"/>
  <c r="G455" i="257"/>
  <c r="C455" i="257" s="1"/>
  <c r="H455" i="257"/>
  <c r="R455" i="257" s="1"/>
  <c r="P456" i="257" s="1"/>
  <c r="J462" i="257"/>
  <c r="G456" i="257"/>
  <c r="C456" i="257" s="1"/>
  <c r="G458" i="257"/>
  <c r="C458" i="257" s="1"/>
  <c r="G457" i="257"/>
  <c r="C457" i="257" s="1"/>
  <c r="G459" i="257"/>
  <c r="C459" i="257" s="1"/>
  <c r="P451" i="256"/>
  <c r="M450" i="256" s="1"/>
  <c r="S450" i="256"/>
  <c r="K451" i="256" s="1"/>
  <c r="A450" i="256" s="1"/>
  <c r="P451" i="257"/>
  <c r="M450" i="257" s="1"/>
  <c r="S450" i="257"/>
  <c r="K451" i="257" s="1"/>
  <c r="A450" i="257" s="1"/>
  <c r="J462" i="256"/>
  <c r="G459" i="256"/>
  <c r="C459" i="256" s="1"/>
  <c r="G458" i="256"/>
  <c r="C458" i="256" s="1"/>
  <c r="H455" i="256"/>
  <c r="R455" i="256" s="1"/>
  <c r="P456" i="256" s="1"/>
  <c r="G456" i="256"/>
  <c r="C456" i="256" s="1"/>
  <c r="G457" i="256"/>
  <c r="C457" i="256" s="1"/>
  <c r="G455" i="256"/>
  <c r="C455" i="256" s="1"/>
  <c r="S600" i="255"/>
  <c r="K601" i="255" s="1"/>
  <c r="A600" i="255" s="1"/>
  <c r="P601" i="255"/>
  <c r="M600" i="255" s="1"/>
  <c r="T27" i="85"/>
  <c r="E27" i="85" s="1"/>
  <c r="V2" i="255"/>
  <c r="I395" i="249"/>
  <c r="I551" i="250"/>
  <c r="I179" i="248"/>
  <c r="N450" i="257" l="1"/>
  <c r="L450" i="257"/>
  <c r="P457" i="257"/>
  <c r="M456" i="257" s="1"/>
  <c r="S456" i="257"/>
  <c r="K457" i="257" s="1"/>
  <c r="A456" i="257" s="1"/>
  <c r="P457" i="256"/>
  <c r="M456" i="256" s="1"/>
  <c r="S456" i="256"/>
  <c r="K457" i="256" s="1"/>
  <c r="A456" i="256" s="1"/>
  <c r="J468" i="257"/>
  <c r="G464" i="257"/>
  <c r="C464" i="257" s="1"/>
  <c r="H461" i="257"/>
  <c r="R461" i="257" s="1"/>
  <c r="P462" i="257" s="1"/>
  <c r="G465" i="257"/>
  <c r="C465" i="257" s="1"/>
  <c r="G463" i="257"/>
  <c r="C463" i="257" s="1"/>
  <c r="G461" i="257"/>
  <c r="C461" i="257" s="1"/>
  <c r="G462" i="257"/>
  <c r="C462" i="257" s="1"/>
  <c r="G465" i="256"/>
  <c r="C465" i="256" s="1"/>
  <c r="G461" i="256"/>
  <c r="C461" i="256" s="1"/>
  <c r="G464" i="256"/>
  <c r="C464" i="256" s="1"/>
  <c r="G462" i="256"/>
  <c r="C462" i="256" s="1"/>
  <c r="H461" i="256"/>
  <c r="R461" i="256" s="1"/>
  <c r="P462" i="256" s="1"/>
  <c r="G463" i="256"/>
  <c r="C463" i="256" s="1"/>
  <c r="J468" i="256"/>
  <c r="N450" i="256"/>
  <c r="L450" i="256"/>
  <c r="N600" i="255"/>
  <c r="L600" i="255"/>
  <c r="L2" i="255" s="1"/>
  <c r="M2" i="255"/>
  <c r="V27" i="85" s="1"/>
  <c r="I557" i="250"/>
  <c r="I185" i="248"/>
  <c r="I401" i="249"/>
  <c r="S462" i="257" l="1"/>
  <c r="K463" i="257" s="1"/>
  <c r="A462" i="257" s="1"/>
  <c r="P463" i="257"/>
  <c r="M462" i="257" s="1"/>
  <c r="N456" i="256"/>
  <c r="L456" i="256"/>
  <c r="P463" i="256"/>
  <c r="M462" i="256" s="1"/>
  <c r="S462" i="256"/>
  <c r="K463" i="256" s="1"/>
  <c r="A462" i="256" s="1"/>
  <c r="G469" i="257"/>
  <c r="C469" i="257" s="1"/>
  <c r="G470" i="257"/>
  <c r="C470" i="257" s="1"/>
  <c r="H467" i="257"/>
  <c r="R467" i="257" s="1"/>
  <c r="P468" i="257" s="1"/>
  <c r="G468" i="257"/>
  <c r="C468" i="257" s="1"/>
  <c r="G471" i="257"/>
  <c r="C471" i="257" s="1"/>
  <c r="J474" i="257"/>
  <c r="G467" i="257"/>
  <c r="C467" i="257" s="1"/>
  <c r="L456" i="257"/>
  <c r="N456" i="257"/>
  <c r="J474" i="256"/>
  <c r="G470" i="256"/>
  <c r="C470" i="256" s="1"/>
  <c r="G471" i="256"/>
  <c r="C471" i="256" s="1"/>
  <c r="G468" i="256"/>
  <c r="C468" i="256" s="1"/>
  <c r="G467" i="256"/>
  <c r="C467" i="256" s="1"/>
  <c r="G469" i="256"/>
  <c r="C469" i="256" s="1"/>
  <c r="H467" i="256"/>
  <c r="R467" i="256" s="1"/>
  <c r="P468" i="256" s="1"/>
  <c r="U27" i="85"/>
  <c r="AU27" i="85" s="1"/>
  <c r="O2" i="255"/>
  <c r="Q2" i="255"/>
  <c r="I191" i="248"/>
  <c r="I407" i="249"/>
  <c r="I563" i="250"/>
  <c r="S468" i="257" l="1"/>
  <c r="K469" i="257" s="1"/>
  <c r="A468" i="257" s="1"/>
  <c r="P469" i="257"/>
  <c r="M468" i="257" s="1"/>
  <c r="L462" i="256"/>
  <c r="N462" i="256"/>
  <c r="S468" i="256"/>
  <c r="K469" i="256" s="1"/>
  <c r="A468" i="256" s="1"/>
  <c r="P469" i="256"/>
  <c r="M468" i="256" s="1"/>
  <c r="N462" i="257"/>
  <c r="L462" i="257"/>
  <c r="G473" i="256"/>
  <c r="C473" i="256" s="1"/>
  <c r="G477" i="256"/>
  <c r="C477" i="256" s="1"/>
  <c r="G476" i="256"/>
  <c r="C476" i="256" s="1"/>
  <c r="H473" i="256"/>
  <c r="R473" i="256" s="1"/>
  <c r="P474" i="256" s="1"/>
  <c r="G474" i="256"/>
  <c r="C474" i="256" s="1"/>
  <c r="G475" i="256"/>
  <c r="C475" i="256" s="1"/>
  <c r="J480" i="256"/>
  <c r="G477" i="257"/>
  <c r="C477" i="257" s="1"/>
  <c r="J480" i="257"/>
  <c r="G476" i="257"/>
  <c r="C476" i="257" s="1"/>
  <c r="G475" i="257"/>
  <c r="C475" i="257" s="1"/>
  <c r="H473" i="257"/>
  <c r="R473" i="257" s="1"/>
  <c r="P474" i="257" s="1"/>
  <c r="G473" i="257"/>
  <c r="C473" i="257" s="1"/>
  <c r="G474" i="257"/>
  <c r="C474" i="257" s="1"/>
  <c r="E1" i="255"/>
  <c r="Z27" i="85"/>
  <c r="R2" i="255"/>
  <c r="S2" i="255"/>
  <c r="X27" i="85"/>
  <c r="AB27" i="85" s="1"/>
  <c r="P2" i="255"/>
  <c r="Y27" i="85" s="1"/>
  <c r="I413" i="249"/>
  <c r="I569" i="250"/>
  <c r="I197" i="248"/>
  <c r="G482" i="257" l="1"/>
  <c r="C482" i="257" s="1"/>
  <c r="H479" i="257"/>
  <c r="R479" i="257" s="1"/>
  <c r="P480" i="257" s="1"/>
  <c r="G479" i="257"/>
  <c r="C479" i="257" s="1"/>
  <c r="G480" i="257"/>
  <c r="C480" i="257" s="1"/>
  <c r="G483" i="257"/>
  <c r="C483" i="257" s="1"/>
  <c r="J486" i="257"/>
  <c r="G481" i="257"/>
  <c r="C481" i="257" s="1"/>
  <c r="N468" i="256"/>
  <c r="L468" i="256"/>
  <c r="N468" i="257"/>
  <c r="L468" i="257"/>
  <c r="G480" i="256"/>
  <c r="C480" i="256" s="1"/>
  <c r="G481" i="256"/>
  <c r="C481" i="256" s="1"/>
  <c r="J486" i="256"/>
  <c r="G483" i="256"/>
  <c r="C483" i="256" s="1"/>
  <c r="G479" i="256"/>
  <c r="C479" i="256" s="1"/>
  <c r="H479" i="256"/>
  <c r="R479" i="256" s="1"/>
  <c r="P480" i="256" s="1"/>
  <c r="G482" i="256"/>
  <c r="C482" i="256" s="1"/>
  <c r="P475" i="257"/>
  <c r="M474" i="257" s="1"/>
  <c r="S474" i="257"/>
  <c r="K475" i="257" s="1"/>
  <c r="A474" i="257" s="1"/>
  <c r="P475" i="256"/>
  <c r="M474" i="256" s="1"/>
  <c r="S474" i="256"/>
  <c r="K475" i="256" s="1"/>
  <c r="A474" i="256" s="1"/>
  <c r="AA27" i="85"/>
  <c r="T2" i="255"/>
  <c r="U2" i="255" s="1"/>
  <c r="W2" i="255" s="1"/>
  <c r="X2" i="255" s="1"/>
  <c r="C2" i="255" s="1"/>
  <c r="AM27" i="85"/>
  <c r="O27" i="85" s="1"/>
  <c r="AL27" i="85"/>
  <c r="N27" i="85" s="1"/>
  <c r="AF27" i="85"/>
  <c r="H27" i="85" s="1"/>
  <c r="AG27" i="85"/>
  <c r="I27" i="85" s="1"/>
  <c r="AK27" i="85"/>
  <c r="M27" i="85" s="1"/>
  <c r="AN27" i="85"/>
  <c r="P27" i="85" s="1"/>
  <c r="AE27" i="85"/>
  <c r="G27" i="85" s="1"/>
  <c r="AH27" i="85"/>
  <c r="J27" i="85" s="1"/>
  <c r="AI27" i="85"/>
  <c r="K27" i="85" s="1"/>
  <c r="AJ27" i="85"/>
  <c r="L27" i="85" s="1"/>
  <c r="I575" i="250"/>
  <c r="I203" i="248"/>
  <c r="I419" i="249"/>
  <c r="L474" i="256" l="1"/>
  <c r="N474" i="256"/>
  <c r="S480" i="256"/>
  <c r="K481" i="256" s="1"/>
  <c r="A480" i="256" s="1"/>
  <c r="P481" i="256"/>
  <c r="M480" i="256" s="1"/>
  <c r="G489" i="256"/>
  <c r="C489" i="256" s="1"/>
  <c r="J492" i="256"/>
  <c r="G488" i="256"/>
  <c r="C488" i="256" s="1"/>
  <c r="G487" i="256"/>
  <c r="C487" i="256" s="1"/>
  <c r="H485" i="256"/>
  <c r="R485" i="256" s="1"/>
  <c r="P486" i="256" s="1"/>
  <c r="G485" i="256"/>
  <c r="C485" i="256" s="1"/>
  <c r="G486" i="256"/>
  <c r="C486" i="256" s="1"/>
  <c r="G486" i="257"/>
  <c r="C486" i="257" s="1"/>
  <c r="J492" i="257"/>
  <c r="G488" i="257"/>
  <c r="C488" i="257" s="1"/>
  <c r="H485" i="257"/>
  <c r="R485" i="257" s="1"/>
  <c r="P486" i="257" s="1"/>
  <c r="G489" i="257"/>
  <c r="C489" i="257" s="1"/>
  <c r="G487" i="257"/>
  <c r="C487" i="257" s="1"/>
  <c r="G485" i="257"/>
  <c r="C485" i="257" s="1"/>
  <c r="P481" i="257"/>
  <c r="M480" i="257" s="1"/>
  <c r="S480" i="257"/>
  <c r="K481" i="257" s="1"/>
  <c r="A480" i="257" s="1"/>
  <c r="L474" i="257"/>
  <c r="N474" i="257"/>
  <c r="AQ27" i="85"/>
  <c r="AR27" i="85"/>
  <c r="AC27" i="85"/>
  <c r="AD27" i="85" s="1"/>
  <c r="AP27" i="85"/>
  <c r="AS27" i="85"/>
  <c r="AO27" i="85"/>
  <c r="I209" i="248"/>
  <c r="I425" i="249"/>
  <c r="I581" i="250"/>
  <c r="G494" i="257" l="1"/>
  <c r="C494" i="257" s="1"/>
  <c r="J498" i="257"/>
  <c r="G493" i="257"/>
  <c r="C493" i="257" s="1"/>
  <c r="G491" i="257"/>
  <c r="C491" i="257" s="1"/>
  <c r="G495" i="257"/>
  <c r="C495" i="257" s="1"/>
  <c r="H491" i="257"/>
  <c r="R491" i="257" s="1"/>
  <c r="P492" i="257" s="1"/>
  <c r="G492" i="257"/>
  <c r="C492" i="257" s="1"/>
  <c r="P487" i="256"/>
  <c r="M486" i="256" s="1"/>
  <c r="S486" i="256"/>
  <c r="K487" i="256" s="1"/>
  <c r="A486" i="256" s="1"/>
  <c r="J498" i="256"/>
  <c r="G495" i="256"/>
  <c r="C495" i="256" s="1"/>
  <c r="G494" i="256"/>
  <c r="C494" i="256" s="1"/>
  <c r="H491" i="256"/>
  <c r="R491" i="256" s="1"/>
  <c r="P492" i="256" s="1"/>
  <c r="G491" i="256"/>
  <c r="C491" i="256" s="1"/>
  <c r="G493" i="256"/>
  <c r="C493" i="256" s="1"/>
  <c r="G492" i="256"/>
  <c r="C492" i="256" s="1"/>
  <c r="N480" i="257"/>
  <c r="L480" i="257"/>
  <c r="S486" i="257"/>
  <c r="K487" i="257" s="1"/>
  <c r="A486" i="257" s="1"/>
  <c r="P487" i="257"/>
  <c r="M486" i="257" s="1"/>
  <c r="L480" i="256"/>
  <c r="N480" i="256"/>
  <c r="AT27" i="85"/>
  <c r="R27" i="85" s="1"/>
  <c r="I431" i="249"/>
  <c r="I587" i="250"/>
  <c r="I215" i="248"/>
  <c r="P493" i="256" l="1"/>
  <c r="M492" i="256" s="1"/>
  <c r="S492" i="256"/>
  <c r="K493" i="256" s="1"/>
  <c r="A492" i="256" s="1"/>
  <c r="H497" i="256"/>
  <c r="R497" i="256" s="1"/>
  <c r="P498" i="256" s="1"/>
  <c r="G500" i="256"/>
  <c r="C500" i="256" s="1"/>
  <c r="G498" i="256"/>
  <c r="C498" i="256" s="1"/>
  <c r="G499" i="256"/>
  <c r="C499" i="256" s="1"/>
  <c r="G497" i="256"/>
  <c r="C497" i="256" s="1"/>
  <c r="G501" i="256"/>
  <c r="C501" i="256" s="1"/>
  <c r="J504" i="256"/>
  <c r="S492" i="257"/>
  <c r="K493" i="257" s="1"/>
  <c r="A492" i="257" s="1"/>
  <c r="P493" i="257"/>
  <c r="M492" i="257" s="1"/>
  <c r="G497" i="257"/>
  <c r="C497" i="257" s="1"/>
  <c r="G499" i="257"/>
  <c r="C499" i="257" s="1"/>
  <c r="G500" i="257"/>
  <c r="C500" i="257" s="1"/>
  <c r="G498" i="257"/>
  <c r="C498" i="257" s="1"/>
  <c r="J504" i="257"/>
  <c r="H497" i="257"/>
  <c r="R497" i="257" s="1"/>
  <c r="P498" i="257" s="1"/>
  <c r="G501" i="257"/>
  <c r="C501" i="257" s="1"/>
  <c r="L486" i="257"/>
  <c r="N486" i="257"/>
  <c r="N486" i="256"/>
  <c r="L486" i="256"/>
  <c r="I593" i="250"/>
  <c r="I221" i="248"/>
  <c r="I437" i="249"/>
  <c r="S498" i="257" l="1"/>
  <c r="K499" i="257" s="1"/>
  <c r="A498" i="257" s="1"/>
  <c r="P499" i="257"/>
  <c r="M498" i="257" s="1"/>
  <c r="J510" i="256"/>
  <c r="G504" i="256"/>
  <c r="C504" i="256" s="1"/>
  <c r="G503" i="256"/>
  <c r="C503" i="256" s="1"/>
  <c r="H503" i="256"/>
  <c r="R503" i="256" s="1"/>
  <c r="P504" i="256" s="1"/>
  <c r="G505" i="256"/>
  <c r="C505" i="256" s="1"/>
  <c r="G507" i="256"/>
  <c r="C507" i="256" s="1"/>
  <c r="G506" i="256"/>
  <c r="C506" i="256" s="1"/>
  <c r="L492" i="256"/>
  <c r="N492" i="256"/>
  <c r="N492" i="257"/>
  <c r="L492" i="257"/>
  <c r="S498" i="256"/>
  <c r="K499" i="256" s="1"/>
  <c r="A498" i="256" s="1"/>
  <c r="P499" i="256"/>
  <c r="M498" i="256" s="1"/>
  <c r="G503" i="257"/>
  <c r="C503" i="257" s="1"/>
  <c r="G505" i="257"/>
  <c r="C505" i="257" s="1"/>
  <c r="G506" i="257"/>
  <c r="C506" i="257" s="1"/>
  <c r="H503" i="257"/>
  <c r="J510" i="257"/>
  <c r="G504" i="257"/>
  <c r="C504" i="257" s="1"/>
  <c r="G507" i="257"/>
  <c r="C507" i="257" s="1"/>
  <c r="I227" i="248"/>
  <c r="I443" i="249"/>
  <c r="I599" i="250"/>
  <c r="P505" i="256" l="1"/>
  <c r="M504" i="256" s="1"/>
  <c r="S504" i="256"/>
  <c r="K505" i="256" s="1"/>
  <c r="A504" i="256" s="1"/>
  <c r="L498" i="257"/>
  <c r="N498" i="257"/>
  <c r="R503" i="257"/>
  <c r="P504" i="257" s="1"/>
  <c r="N498" i="256"/>
  <c r="L498" i="256"/>
  <c r="G510" i="256"/>
  <c r="C510" i="256" s="1"/>
  <c r="G511" i="256"/>
  <c r="C511" i="256" s="1"/>
  <c r="G513" i="256"/>
  <c r="C513" i="256" s="1"/>
  <c r="G509" i="256"/>
  <c r="C509" i="256" s="1"/>
  <c r="J516" i="256"/>
  <c r="H509" i="256"/>
  <c r="G512" i="256"/>
  <c r="C512" i="256" s="1"/>
  <c r="G511" i="257"/>
  <c r="C511" i="257" s="1"/>
  <c r="G512" i="257"/>
  <c r="C512" i="257" s="1"/>
  <c r="G509" i="257"/>
  <c r="C509" i="257" s="1"/>
  <c r="H509" i="257"/>
  <c r="R509" i="257" s="1"/>
  <c r="P510" i="257" s="1"/>
  <c r="J516" i="257"/>
  <c r="G510" i="257"/>
  <c r="C510" i="257" s="1"/>
  <c r="G513" i="257"/>
  <c r="C513" i="257" s="1"/>
  <c r="I449" i="249"/>
  <c r="I233" i="248"/>
  <c r="G518" i="256" l="1"/>
  <c r="C518" i="256" s="1"/>
  <c r="J522" i="256"/>
  <c r="G519" i="256"/>
  <c r="C519" i="256" s="1"/>
  <c r="G517" i="256"/>
  <c r="C517" i="256" s="1"/>
  <c r="G515" i="256"/>
  <c r="C515" i="256" s="1"/>
  <c r="G516" i="256"/>
  <c r="C516" i="256" s="1"/>
  <c r="H515" i="256"/>
  <c r="R515" i="256" s="1"/>
  <c r="P516" i="256" s="1"/>
  <c r="S504" i="257"/>
  <c r="K505" i="257" s="1"/>
  <c r="A504" i="257" s="1"/>
  <c r="P505" i="257"/>
  <c r="M504" i="257" s="1"/>
  <c r="N504" i="256"/>
  <c r="L504" i="256"/>
  <c r="R509" i="256"/>
  <c r="P510" i="256" s="1"/>
  <c r="S510" i="257"/>
  <c r="K511" i="257" s="1"/>
  <c r="A510" i="257" s="1"/>
  <c r="P511" i="257"/>
  <c r="M510" i="257" s="1"/>
  <c r="H515" i="257"/>
  <c r="R515" i="257" s="1"/>
  <c r="P516" i="257" s="1"/>
  <c r="G518" i="257"/>
  <c r="C518" i="257" s="1"/>
  <c r="G516" i="257"/>
  <c r="C516" i="257" s="1"/>
  <c r="G515" i="257"/>
  <c r="C515" i="257" s="1"/>
  <c r="G517" i="257"/>
  <c r="C517" i="257" s="1"/>
  <c r="J522" i="257"/>
  <c r="G519" i="257"/>
  <c r="C519" i="257" s="1"/>
  <c r="I239" i="248"/>
  <c r="I455" i="249"/>
  <c r="L504" i="257" l="1"/>
  <c r="N504" i="257"/>
  <c r="P517" i="257"/>
  <c r="M516" i="257" s="1"/>
  <c r="S516" i="257"/>
  <c r="K517" i="257" s="1"/>
  <c r="A516" i="257" s="1"/>
  <c r="H521" i="256"/>
  <c r="G521" i="256"/>
  <c r="C521" i="256" s="1"/>
  <c r="G525" i="256"/>
  <c r="C525" i="256" s="1"/>
  <c r="G522" i="256"/>
  <c r="C522" i="256" s="1"/>
  <c r="G523" i="256"/>
  <c r="C523" i="256" s="1"/>
  <c r="J528" i="256"/>
  <c r="G524" i="256"/>
  <c r="C524" i="256" s="1"/>
  <c r="G523" i="257"/>
  <c r="C523" i="257" s="1"/>
  <c r="G525" i="257"/>
  <c r="C525" i="257" s="1"/>
  <c r="G522" i="257"/>
  <c r="C522" i="257" s="1"/>
  <c r="G521" i="257"/>
  <c r="C521" i="257" s="1"/>
  <c r="H521" i="257"/>
  <c r="R521" i="257" s="1"/>
  <c r="P522" i="257" s="1"/>
  <c r="G524" i="257"/>
  <c r="C524" i="257" s="1"/>
  <c r="J528" i="257"/>
  <c r="S516" i="256"/>
  <c r="K517" i="256" s="1"/>
  <c r="A516" i="256" s="1"/>
  <c r="P517" i="256"/>
  <c r="M516" i="256" s="1"/>
  <c r="L510" i="257"/>
  <c r="N510" i="257"/>
  <c r="S510" i="256"/>
  <c r="K511" i="256" s="1"/>
  <c r="A510" i="256" s="1"/>
  <c r="P511" i="256"/>
  <c r="M510" i="256" s="1"/>
  <c r="I461" i="249"/>
  <c r="I245" i="248"/>
  <c r="P523" i="257" l="1"/>
  <c r="M522" i="257" s="1"/>
  <c r="S522" i="257"/>
  <c r="K523" i="257" s="1"/>
  <c r="A522" i="257" s="1"/>
  <c r="R521" i="256"/>
  <c r="P522" i="256" s="1"/>
  <c r="L510" i="256"/>
  <c r="N510" i="256"/>
  <c r="G529" i="256"/>
  <c r="C529" i="256" s="1"/>
  <c r="H527" i="256"/>
  <c r="R527" i="256" s="1"/>
  <c r="P528" i="256" s="1"/>
  <c r="G527" i="256"/>
  <c r="C527" i="256" s="1"/>
  <c r="G530" i="256"/>
  <c r="C530" i="256" s="1"/>
  <c r="J534" i="256"/>
  <c r="G528" i="256"/>
  <c r="C528" i="256" s="1"/>
  <c r="G531" i="256"/>
  <c r="C531" i="256" s="1"/>
  <c r="N516" i="256"/>
  <c r="L516" i="256"/>
  <c r="G528" i="257"/>
  <c r="C528" i="257" s="1"/>
  <c r="G527" i="257"/>
  <c r="C527" i="257" s="1"/>
  <c r="H527" i="257"/>
  <c r="R527" i="257" s="1"/>
  <c r="P528" i="257" s="1"/>
  <c r="G531" i="257"/>
  <c r="C531" i="257" s="1"/>
  <c r="G529" i="257"/>
  <c r="C529" i="257" s="1"/>
  <c r="J534" i="257"/>
  <c r="G530" i="257"/>
  <c r="C530" i="257" s="1"/>
  <c r="L516" i="257"/>
  <c r="N516" i="257"/>
  <c r="I251" i="248"/>
  <c r="I467" i="249"/>
  <c r="J540" i="256" l="1"/>
  <c r="G535" i="256"/>
  <c r="C535" i="256" s="1"/>
  <c r="H533" i="256"/>
  <c r="G536" i="256"/>
  <c r="C536" i="256" s="1"/>
  <c r="G533" i="256"/>
  <c r="C533" i="256" s="1"/>
  <c r="G537" i="256"/>
  <c r="C537" i="256" s="1"/>
  <c r="G534" i="256"/>
  <c r="C534" i="256" s="1"/>
  <c r="S528" i="256"/>
  <c r="K529" i="256" s="1"/>
  <c r="A528" i="256" s="1"/>
  <c r="P529" i="256"/>
  <c r="M528" i="256" s="1"/>
  <c r="N522" i="257"/>
  <c r="L522" i="257"/>
  <c r="G534" i="257"/>
  <c r="C534" i="257" s="1"/>
  <c r="G537" i="257"/>
  <c r="C537" i="257" s="1"/>
  <c r="H533" i="257"/>
  <c r="R533" i="257" s="1"/>
  <c r="P534" i="257" s="1"/>
  <c r="G536" i="257"/>
  <c r="C536" i="257" s="1"/>
  <c r="G533" i="257"/>
  <c r="C533" i="257" s="1"/>
  <c r="G535" i="257"/>
  <c r="C535" i="257" s="1"/>
  <c r="J540" i="257"/>
  <c r="P529" i="257"/>
  <c r="M528" i="257" s="1"/>
  <c r="S528" i="257"/>
  <c r="K529" i="257" s="1"/>
  <c r="A528" i="257" s="1"/>
  <c r="S522" i="256"/>
  <c r="K523" i="256" s="1"/>
  <c r="A522" i="256" s="1"/>
  <c r="P523" i="256"/>
  <c r="M522" i="256" s="1"/>
  <c r="I473" i="249"/>
  <c r="I257" i="248"/>
  <c r="L522" i="256" l="1"/>
  <c r="N522" i="256"/>
  <c r="G541" i="256"/>
  <c r="C541" i="256" s="1"/>
  <c r="G542" i="256"/>
  <c r="C542" i="256" s="1"/>
  <c r="G540" i="256"/>
  <c r="C540" i="256" s="1"/>
  <c r="G539" i="256"/>
  <c r="C539" i="256" s="1"/>
  <c r="G543" i="256"/>
  <c r="C543" i="256" s="1"/>
  <c r="J546" i="256"/>
  <c r="H539" i="256"/>
  <c r="R539" i="256" s="1"/>
  <c r="P540" i="256" s="1"/>
  <c r="J546" i="257"/>
  <c r="G543" i="257"/>
  <c r="C543" i="257" s="1"/>
  <c r="G539" i="257"/>
  <c r="C539" i="257" s="1"/>
  <c r="G542" i="257"/>
  <c r="C542" i="257" s="1"/>
  <c r="G540" i="257"/>
  <c r="C540" i="257" s="1"/>
  <c r="H539" i="257"/>
  <c r="R539" i="257" s="1"/>
  <c r="P540" i="257" s="1"/>
  <c r="G541" i="257"/>
  <c r="C541" i="257" s="1"/>
  <c r="L528" i="256"/>
  <c r="N528" i="256"/>
  <c r="S534" i="257"/>
  <c r="K535" i="257" s="1"/>
  <c r="A534" i="257" s="1"/>
  <c r="P535" i="257"/>
  <c r="M534" i="257" s="1"/>
  <c r="N528" i="257"/>
  <c r="L528" i="257"/>
  <c r="R533" i="256"/>
  <c r="P534" i="256" s="1"/>
  <c r="I263" i="248"/>
  <c r="I479" i="249"/>
  <c r="P541" i="257" l="1"/>
  <c r="M540" i="257" s="1"/>
  <c r="S540" i="257"/>
  <c r="K541" i="257" s="1"/>
  <c r="A540" i="257" s="1"/>
  <c r="G545" i="256"/>
  <c r="C545" i="256" s="1"/>
  <c r="J552" i="256"/>
  <c r="G547" i="256"/>
  <c r="C547" i="256" s="1"/>
  <c r="H545" i="256"/>
  <c r="G546" i="256"/>
  <c r="C546" i="256" s="1"/>
  <c r="G549" i="256"/>
  <c r="C549" i="256" s="1"/>
  <c r="G548" i="256"/>
  <c r="C548" i="256" s="1"/>
  <c r="L534" i="257"/>
  <c r="N534" i="257"/>
  <c r="S540" i="256"/>
  <c r="K541" i="256" s="1"/>
  <c r="A540" i="256" s="1"/>
  <c r="P541" i="256"/>
  <c r="M540" i="256" s="1"/>
  <c r="P535" i="256"/>
  <c r="M534" i="256" s="1"/>
  <c r="S534" i="256"/>
  <c r="K535" i="256" s="1"/>
  <c r="A534" i="256" s="1"/>
  <c r="G545" i="257"/>
  <c r="C545" i="257" s="1"/>
  <c r="G549" i="257"/>
  <c r="C549" i="257" s="1"/>
  <c r="J552" i="257"/>
  <c r="H545" i="257"/>
  <c r="R545" i="257" s="1"/>
  <c r="P546" i="257" s="1"/>
  <c r="G546" i="257"/>
  <c r="C546" i="257" s="1"/>
  <c r="G547" i="257"/>
  <c r="C547" i="257" s="1"/>
  <c r="G548" i="257"/>
  <c r="C548" i="257" s="1"/>
  <c r="I485" i="249"/>
  <c r="I269" i="248"/>
  <c r="J558" i="256" l="1"/>
  <c r="H551" i="256"/>
  <c r="R551" i="256" s="1"/>
  <c r="P552" i="256" s="1"/>
  <c r="G553" i="256"/>
  <c r="C553" i="256" s="1"/>
  <c r="G551" i="256"/>
  <c r="C551" i="256" s="1"/>
  <c r="G555" i="256"/>
  <c r="C555" i="256" s="1"/>
  <c r="G554" i="256"/>
  <c r="C554" i="256" s="1"/>
  <c r="G552" i="256"/>
  <c r="C552" i="256" s="1"/>
  <c r="L540" i="256"/>
  <c r="N540" i="256"/>
  <c r="N540" i="257"/>
  <c r="L540" i="257"/>
  <c r="G553" i="257"/>
  <c r="C553" i="257" s="1"/>
  <c r="G552" i="257"/>
  <c r="C552" i="257" s="1"/>
  <c r="G551" i="257"/>
  <c r="C551" i="257" s="1"/>
  <c r="G554" i="257"/>
  <c r="C554" i="257" s="1"/>
  <c r="H551" i="257"/>
  <c r="R551" i="257" s="1"/>
  <c r="P552" i="257" s="1"/>
  <c r="G555" i="257"/>
  <c r="C555" i="257" s="1"/>
  <c r="J558" i="257"/>
  <c r="L534" i="256"/>
  <c r="N534" i="256"/>
  <c r="R545" i="256"/>
  <c r="P546" i="256" s="1"/>
  <c r="P547" i="257"/>
  <c r="M546" i="257" s="1"/>
  <c r="S546" i="257"/>
  <c r="K547" i="257" s="1"/>
  <c r="A546" i="257" s="1"/>
  <c r="I275" i="248"/>
  <c r="I491" i="249"/>
  <c r="G560" i="256" l="1"/>
  <c r="C560" i="256" s="1"/>
  <c r="G557" i="256"/>
  <c r="C557" i="256" s="1"/>
  <c r="G561" i="256"/>
  <c r="C561" i="256" s="1"/>
  <c r="H557" i="256"/>
  <c r="G559" i="256"/>
  <c r="C559" i="256" s="1"/>
  <c r="J564" i="256"/>
  <c r="G558" i="256"/>
  <c r="C558" i="256" s="1"/>
  <c r="P547" i="256"/>
  <c r="M546" i="256" s="1"/>
  <c r="S546" i="256"/>
  <c r="K547" i="256" s="1"/>
  <c r="A546" i="256" s="1"/>
  <c r="G561" i="257"/>
  <c r="C561" i="257" s="1"/>
  <c r="J564" i="257"/>
  <c r="G558" i="257"/>
  <c r="C558" i="257" s="1"/>
  <c r="G560" i="257"/>
  <c r="C560" i="257" s="1"/>
  <c r="G557" i="257"/>
  <c r="C557" i="257" s="1"/>
  <c r="H557" i="257"/>
  <c r="R557" i="257" s="1"/>
  <c r="P558" i="257" s="1"/>
  <c r="G559" i="257"/>
  <c r="C559" i="257" s="1"/>
  <c r="P553" i="256"/>
  <c r="M552" i="256" s="1"/>
  <c r="S552" i="256"/>
  <c r="K553" i="256" s="1"/>
  <c r="A552" i="256" s="1"/>
  <c r="L546" i="257"/>
  <c r="N546" i="257"/>
  <c r="P553" i="257"/>
  <c r="M552" i="257" s="1"/>
  <c r="S552" i="257"/>
  <c r="K553" i="257" s="1"/>
  <c r="A552" i="257" s="1"/>
  <c r="I497" i="249"/>
  <c r="I281" i="248"/>
  <c r="N552" i="256" l="1"/>
  <c r="L552" i="256"/>
  <c r="G563" i="256"/>
  <c r="C563" i="256" s="1"/>
  <c r="G566" i="256"/>
  <c r="C566" i="256" s="1"/>
  <c r="G567" i="256"/>
  <c r="C567" i="256" s="1"/>
  <c r="J570" i="256"/>
  <c r="H563" i="256"/>
  <c r="R563" i="256" s="1"/>
  <c r="P564" i="256" s="1"/>
  <c r="G565" i="256"/>
  <c r="C565" i="256" s="1"/>
  <c r="G564" i="256"/>
  <c r="C564" i="256" s="1"/>
  <c r="L552" i="257"/>
  <c r="N552" i="257"/>
  <c r="G565" i="257"/>
  <c r="C565" i="257" s="1"/>
  <c r="G567" i="257"/>
  <c r="C567" i="257" s="1"/>
  <c r="G563" i="257"/>
  <c r="C563" i="257" s="1"/>
  <c r="G566" i="257"/>
  <c r="C566" i="257" s="1"/>
  <c r="J570" i="257"/>
  <c r="G564" i="257"/>
  <c r="C564" i="257" s="1"/>
  <c r="H563" i="257"/>
  <c r="R563" i="257" s="1"/>
  <c r="P564" i="257" s="1"/>
  <c r="S558" i="257"/>
  <c r="K559" i="257" s="1"/>
  <c r="A558" i="257" s="1"/>
  <c r="P559" i="257"/>
  <c r="M558" i="257" s="1"/>
  <c r="L546" i="256"/>
  <c r="N546" i="256"/>
  <c r="R557" i="256"/>
  <c r="P558" i="256" s="1"/>
  <c r="I287" i="248"/>
  <c r="I503" i="249"/>
  <c r="S564" i="257" l="1"/>
  <c r="K565" i="257" s="1"/>
  <c r="A564" i="257" s="1"/>
  <c r="P565" i="257"/>
  <c r="M564" i="257" s="1"/>
  <c r="G573" i="256"/>
  <c r="C573" i="256" s="1"/>
  <c r="J576" i="256"/>
  <c r="H569" i="256"/>
  <c r="R569" i="256" s="1"/>
  <c r="P570" i="256" s="1"/>
  <c r="G572" i="256"/>
  <c r="C572" i="256" s="1"/>
  <c r="G571" i="256"/>
  <c r="C571" i="256" s="1"/>
  <c r="G569" i="256"/>
  <c r="C569" i="256" s="1"/>
  <c r="G570" i="256"/>
  <c r="C570" i="256" s="1"/>
  <c r="S564" i="256"/>
  <c r="K565" i="256" s="1"/>
  <c r="A564" i="256" s="1"/>
  <c r="P565" i="256"/>
  <c r="M564" i="256" s="1"/>
  <c r="S558" i="256"/>
  <c r="K559" i="256" s="1"/>
  <c r="A558" i="256" s="1"/>
  <c r="P559" i="256"/>
  <c r="M558" i="256" s="1"/>
  <c r="N558" i="257"/>
  <c r="L558" i="257"/>
  <c r="G569" i="257"/>
  <c r="C569" i="257" s="1"/>
  <c r="H569" i="257"/>
  <c r="R569" i="257" s="1"/>
  <c r="P570" i="257" s="1"/>
  <c r="G570" i="257"/>
  <c r="C570" i="257" s="1"/>
  <c r="J576" i="257"/>
  <c r="G573" i="257"/>
  <c r="C573" i="257" s="1"/>
  <c r="G571" i="257"/>
  <c r="C571" i="257" s="1"/>
  <c r="G572" i="257"/>
  <c r="C572" i="257" s="1"/>
  <c r="I293" i="248"/>
  <c r="I509" i="249"/>
  <c r="P571" i="256" l="1"/>
  <c r="M570" i="256" s="1"/>
  <c r="S570" i="256"/>
  <c r="K571" i="256" s="1"/>
  <c r="A570" i="256" s="1"/>
  <c r="P571" i="257"/>
  <c r="M570" i="257" s="1"/>
  <c r="S570" i="257"/>
  <c r="K571" i="257" s="1"/>
  <c r="A570" i="257" s="1"/>
  <c r="N558" i="256"/>
  <c r="L558" i="256"/>
  <c r="L564" i="257"/>
  <c r="N564" i="257"/>
  <c r="G575" i="257"/>
  <c r="C575" i="257" s="1"/>
  <c r="H575" i="257"/>
  <c r="R575" i="257" s="1"/>
  <c r="P576" i="257" s="1"/>
  <c r="G576" i="257"/>
  <c r="C576" i="257" s="1"/>
  <c r="G579" i="257"/>
  <c r="C579" i="257" s="1"/>
  <c r="J582" i="257"/>
  <c r="G577" i="257"/>
  <c r="C577" i="257" s="1"/>
  <c r="G578" i="257"/>
  <c r="C578" i="257" s="1"/>
  <c r="N564" i="256"/>
  <c r="L564" i="256"/>
  <c r="G578" i="256"/>
  <c r="C578" i="256" s="1"/>
  <c r="H575" i="256"/>
  <c r="R575" i="256" s="1"/>
  <c r="P576" i="256" s="1"/>
  <c r="G575" i="256"/>
  <c r="C575" i="256" s="1"/>
  <c r="G577" i="256"/>
  <c r="C577" i="256" s="1"/>
  <c r="J582" i="256"/>
  <c r="G576" i="256"/>
  <c r="C576" i="256" s="1"/>
  <c r="G579" i="256"/>
  <c r="C579" i="256" s="1"/>
  <c r="I515" i="249"/>
  <c r="I299" i="248"/>
  <c r="N570" i="256" l="1"/>
  <c r="L570" i="256"/>
  <c r="G585" i="256"/>
  <c r="C585" i="256" s="1"/>
  <c r="G584" i="256"/>
  <c r="C584" i="256" s="1"/>
  <c r="G582" i="256"/>
  <c r="C582" i="256" s="1"/>
  <c r="G581" i="256"/>
  <c r="C581" i="256" s="1"/>
  <c r="G583" i="256"/>
  <c r="C583" i="256" s="1"/>
  <c r="J588" i="256"/>
  <c r="H581" i="256"/>
  <c r="R581" i="256" s="1"/>
  <c r="P582" i="256" s="1"/>
  <c r="G581" i="257"/>
  <c r="C581" i="257" s="1"/>
  <c r="G584" i="257"/>
  <c r="C584" i="257" s="1"/>
  <c r="J588" i="257"/>
  <c r="G582" i="257"/>
  <c r="C582" i="257" s="1"/>
  <c r="G583" i="257"/>
  <c r="C583" i="257" s="1"/>
  <c r="H581" i="257"/>
  <c r="R581" i="257" s="1"/>
  <c r="P582" i="257" s="1"/>
  <c r="G585" i="257"/>
  <c r="C585" i="257" s="1"/>
  <c r="L570" i="257"/>
  <c r="N570" i="257"/>
  <c r="S576" i="257"/>
  <c r="K577" i="257" s="1"/>
  <c r="A576" i="257" s="1"/>
  <c r="P577" i="257"/>
  <c r="M576" i="257" s="1"/>
  <c r="S576" i="256"/>
  <c r="K577" i="256" s="1"/>
  <c r="A576" i="256" s="1"/>
  <c r="P577" i="256"/>
  <c r="M576" i="256" s="1"/>
  <c r="I305" i="248"/>
  <c r="I521" i="249"/>
  <c r="S582" i="256" l="1"/>
  <c r="K583" i="256" s="1"/>
  <c r="A582" i="256" s="1"/>
  <c r="P583" i="256"/>
  <c r="M582" i="256" s="1"/>
  <c r="L576" i="256"/>
  <c r="N576" i="256"/>
  <c r="S582" i="257"/>
  <c r="K583" i="257" s="1"/>
  <c r="A582" i="257" s="1"/>
  <c r="P583" i="257"/>
  <c r="M582" i="257" s="1"/>
  <c r="L576" i="257"/>
  <c r="N576" i="257"/>
  <c r="G587" i="257"/>
  <c r="C587" i="257" s="1"/>
  <c r="H587" i="257"/>
  <c r="R587" i="257" s="1"/>
  <c r="P588" i="257" s="1"/>
  <c r="J594" i="257"/>
  <c r="G590" i="257"/>
  <c r="C590" i="257" s="1"/>
  <c r="G588" i="257"/>
  <c r="C588" i="257" s="1"/>
  <c r="G589" i="257"/>
  <c r="C589" i="257" s="1"/>
  <c r="G591" i="257"/>
  <c r="C591" i="257" s="1"/>
  <c r="G590" i="256"/>
  <c r="C590" i="256" s="1"/>
  <c r="G589" i="256"/>
  <c r="C589" i="256" s="1"/>
  <c r="G591" i="256"/>
  <c r="C591" i="256" s="1"/>
  <c r="J594" i="256"/>
  <c r="G588" i="256"/>
  <c r="C588" i="256" s="1"/>
  <c r="G587" i="256"/>
  <c r="C587" i="256" s="1"/>
  <c r="H587" i="256"/>
  <c r="R587" i="256" s="1"/>
  <c r="P588" i="256" s="1"/>
  <c r="I527" i="249"/>
  <c r="I311" i="248"/>
  <c r="P589" i="257" l="1"/>
  <c r="M588" i="257" s="1"/>
  <c r="S588" i="257"/>
  <c r="K589" i="257" s="1"/>
  <c r="A588" i="257" s="1"/>
  <c r="N582" i="257"/>
  <c r="L582" i="257"/>
  <c r="L582" i="256"/>
  <c r="N582" i="256"/>
  <c r="S588" i="256"/>
  <c r="K589" i="256" s="1"/>
  <c r="A588" i="256" s="1"/>
  <c r="P589" i="256"/>
  <c r="M588" i="256" s="1"/>
  <c r="G596" i="256"/>
  <c r="C596" i="256" s="1"/>
  <c r="G594" i="256"/>
  <c r="C594" i="256" s="1"/>
  <c r="H593" i="256"/>
  <c r="R593" i="256" s="1"/>
  <c r="P594" i="256" s="1"/>
  <c r="J600" i="256"/>
  <c r="G593" i="256"/>
  <c r="C593" i="256" s="1"/>
  <c r="G597" i="256"/>
  <c r="C597" i="256" s="1"/>
  <c r="G595" i="256"/>
  <c r="C595" i="256" s="1"/>
  <c r="J600" i="257"/>
  <c r="G595" i="257"/>
  <c r="C595" i="257" s="1"/>
  <c r="G594" i="257"/>
  <c r="C594" i="257" s="1"/>
  <c r="G596" i="257"/>
  <c r="C596" i="257" s="1"/>
  <c r="G593" i="257"/>
  <c r="C593" i="257" s="1"/>
  <c r="H593" i="257"/>
  <c r="R593" i="257" s="1"/>
  <c r="P594" i="257" s="1"/>
  <c r="G597" i="257"/>
  <c r="C597" i="257" s="1"/>
  <c r="I317" i="248"/>
  <c r="I533" i="249"/>
  <c r="S594" i="257" l="1"/>
  <c r="K595" i="257" s="1"/>
  <c r="A594" i="257" s="1"/>
  <c r="P595" i="257"/>
  <c r="M594" i="257" s="1"/>
  <c r="L588" i="257"/>
  <c r="N588" i="257"/>
  <c r="S594" i="256"/>
  <c r="K595" i="256" s="1"/>
  <c r="A594" i="256" s="1"/>
  <c r="P595" i="256"/>
  <c r="M594" i="256" s="1"/>
  <c r="G600" i="257"/>
  <c r="C600" i="257" s="1"/>
  <c r="G601" i="257"/>
  <c r="C601" i="257" s="1"/>
  <c r="H599" i="257"/>
  <c r="G603" i="257"/>
  <c r="C603" i="257" s="1"/>
  <c r="G602" i="257"/>
  <c r="C602" i="257" s="1"/>
  <c r="G599" i="257"/>
  <c r="C599" i="257" s="1"/>
  <c r="H599" i="256"/>
  <c r="G602" i="256"/>
  <c r="C602" i="256" s="1"/>
  <c r="G599" i="256"/>
  <c r="C599" i="256" s="1"/>
  <c r="G603" i="256"/>
  <c r="C603" i="256" s="1"/>
  <c r="G600" i="256"/>
  <c r="C600" i="256" s="1"/>
  <c r="G601" i="256"/>
  <c r="C601" i="256" s="1"/>
  <c r="N588" i="256"/>
  <c r="L588" i="256"/>
  <c r="I539" i="249"/>
  <c r="I323" i="248"/>
  <c r="R599" i="256" l="1"/>
  <c r="P600" i="256" s="1"/>
  <c r="K2" i="256"/>
  <c r="R599" i="257"/>
  <c r="P600" i="257" s="1"/>
  <c r="K2" i="257"/>
  <c r="L594" i="256"/>
  <c r="N594" i="256"/>
  <c r="N594" i="257"/>
  <c r="L594" i="257"/>
  <c r="I329" i="248"/>
  <c r="I545" i="249"/>
  <c r="S600" i="256" l="1"/>
  <c r="K601" i="256" s="1"/>
  <c r="A600" i="256" s="1"/>
  <c r="P601" i="256"/>
  <c r="M600" i="256" s="1"/>
  <c r="T28" i="85"/>
  <c r="E28" i="85" s="1"/>
  <c r="V2" i="256"/>
  <c r="S600" i="257"/>
  <c r="K601" i="257" s="1"/>
  <c r="A600" i="257" s="1"/>
  <c r="P601" i="257"/>
  <c r="M600" i="257" s="1"/>
  <c r="T29" i="85"/>
  <c r="E29" i="85" s="1"/>
  <c r="V2" i="257"/>
  <c r="I551" i="249"/>
  <c r="I335" i="248"/>
  <c r="N600" i="256" l="1"/>
  <c r="L600" i="256"/>
  <c r="L2" i="256" s="1"/>
  <c r="M2" i="256"/>
  <c r="V28" i="85" s="1"/>
  <c r="L600" i="257"/>
  <c r="L2" i="257" s="1"/>
  <c r="N600" i="257"/>
  <c r="M2" i="257"/>
  <c r="V29" i="85" s="1"/>
  <c r="I341" i="248"/>
  <c r="I557" i="249"/>
  <c r="U28" i="85" l="1"/>
  <c r="AU28" i="85" s="1"/>
  <c r="O2" i="256"/>
  <c r="Q2" i="256"/>
  <c r="O2" i="257"/>
  <c r="U29" i="85"/>
  <c r="AU29" i="85" s="1"/>
  <c r="R29" i="85" s="1"/>
  <c r="Q2" i="257"/>
  <c r="I563" i="249"/>
  <c r="I347" i="248"/>
  <c r="Z29" i="85" l="1"/>
  <c r="R2" i="257"/>
  <c r="S2" i="257"/>
  <c r="E1" i="257"/>
  <c r="S2" i="256"/>
  <c r="Z28" i="85"/>
  <c r="R2" i="256"/>
  <c r="E1" i="256"/>
  <c r="P2" i="256"/>
  <c r="Y28" i="85" s="1"/>
  <c r="X28" i="85"/>
  <c r="AB28" i="85" s="1"/>
  <c r="P2" i="257"/>
  <c r="Y29" i="85" s="1"/>
  <c r="X29" i="85"/>
  <c r="I353" i="248"/>
  <c r="I569" i="249"/>
  <c r="AB29" i="85" l="1"/>
  <c r="AM29" i="85" s="1"/>
  <c r="O29" i="85" s="1"/>
  <c r="AA29" i="85"/>
  <c r="T2" i="257"/>
  <c r="U2" i="257" s="1"/>
  <c r="W2" i="257" s="1"/>
  <c r="X2" i="257" s="1"/>
  <c r="C2" i="257" s="1"/>
  <c r="AI28" i="85"/>
  <c r="K28" i="85" s="1"/>
  <c r="AF28" i="85"/>
  <c r="H28" i="85" s="1"/>
  <c r="AJ28" i="85"/>
  <c r="L28" i="85" s="1"/>
  <c r="AE28" i="85"/>
  <c r="G28" i="85" s="1"/>
  <c r="AN28" i="85"/>
  <c r="P28" i="85" s="1"/>
  <c r="AK28" i="85"/>
  <c r="M28" i="85" s="1"/>
  <c r="AM28" i="85"/>
  <c r="O28" i="85" s="1"/>
  <c r="AL28" i="85"/>
  <c r="N28" i="85" s="1"/>
  <c r="AH28" i="85"/>
  <c r="J28" i="85" s="1"/>
  <c r="AG28" i="85"/>
  <c r="I28" i="85" s="1"/>
  <c r="AA28" i="85"/>
  <c r="T2" i="256"/>
  <c r="U2" i="256" s="1"/>
  <c r="W2" i="256" s="1"/>
  <c r="X2" i="256" s="1"/>
  <c r="C2" i="256" s="1"/>
  <c r="I575" i="249"/>
  <c r="I359" i="248"/>
  <c r="AJ29" i="85" l="1"/>
  <c r="L29" i="85" s="1"/>
  <c r="AL29" i="85"/>
  <c r="N29" i="85" s="1"/>
  <c r="AH29" i="85"/>
  <c r="J29" i="85" s="1"/>
  <c r="AI29" i="85"/>
  <c r="K29" i="85" s="1"/>
  <c r="AF29" i="85"/>
  <c r="H29" i="85" s="1"/>
  <c r="AN29" i="85"/>
  <c r="P29" i="85" s="1"/>
  <c r="AG29" i="85"/>
  <c r="I29" i="85" s="1"/>
  <c r="AE29" i="85"/>
  <c r="G29" i="85" s="1"/>
  <c r="AK29" i="85"/>
  <c r="M29" i="85" s="1"/>
  <c r="AP28" i="85"/>
  <c r="AQ28" i="85"/>
  <c r="AO28" i="85"/>
  <c r="AS28" i="85"/>
  <c r="AC28" i="85"/>
  <c r="AD28" i="85" s="1"/>
  <c r="AR28" i="85"/>
  <c r="AP29" i="85"/>
  <c r="AQ29" i="85"/>
  <c r="AS29" i="85"/>
  <c r="AC29" i="85"/>
  <c r="AD29" i="85" s="1"/>
  <c r="AO29" i="85"/>
  <c r="AR29" i="85"/>
  <c r="I365" i="248"/>
  <c r="I581" i="249"/>
  <c r="AT29" i="85" l="1"/>
  <c r="AT28" i="85"/>
  <c r="R28" i="85" s="1"/>
  <c r="I587" i="249"/>
  <c r="I371" i="248"/>
  <c r="I377" i="248" l="1"/>
  <c r="I593" i="249"/>
  <c r="I599" i="249" l="1"/>
  <c r="I383" i="248"/>
  <c r="I389" i="248" l="1"/>
  <c r="I395" i="248" l="1"/>
  <c r="I401" i="248" l="1"/>
  <c r="I407" i="248" l="1"/>
  <c r="I413" i="248" l="1"/>
  <c r="I419" i="248" l="1"/>
  <c r="I425" i="248" l="1"/>
  <c r="I431" i="248" l="1"/>
  <c r="I437" i="248" l="1"/>
  <c r="I443" i="248" l="1"/>
  <c r="I449" i="248" l="1"/>
  <c r="I455" i="248" l="1"/>
  <c r="I461" i="248" l="1"/>
  <c r="I467" i="248" l="1"/>
  <c r="I473" i="248" l="1"/>
  <c r="I479" i="248" l="1"/>
  <c r="I485" i="248" l="1"/>
  <c r="I491" i="248" l="1"/>
  <c r="I497" i="248" l="1"/>
  <c r="I503" i="248" l="1"/>
  <c r="I509" i="248" l="1"/>
  <c r="I515" i="248" l="1"/>
  <c r="I521" i="248" l="1"/>
  <c r="I527" i="248" l="1"/>
  <c r="I533" i="248" l="1"/>
  <c r="I539" i="248" l="1"/>
  <c r="I545" i="248" l="1"/>
  <c r="I551" i="248" l="1"/>
  <c r="I557" i="248" l="1"/>
  <c r="I5" i="247" l="1"/>
  <c r="I563" i="248"/>
  <c r="I569" i="248" l="1"/>
  <c r="I11" i="247"/>
  <c r="I17" i="247" l="1"/>
  <c r="I575" i="248"/>
  <c r="I581" i="248" l="1"/>
  <c r="I23" i="247"/>
  <c r="I29" i="247" l="1"/>
  <c r="I587" i="248"/>
  <c r="I593" i="248" l="1"/>
  <c r="I35" i="247"/>
  <c r="I599" i="248" l="1"/>
  <c r="I41" i="247"/>
  <c r="I47" i="247" l="1"/>
  <c r="I53" i="247" l="1"/>
  <c r="I59" i="247" l="1"/>
  <c r="I65" i="247" l="1"/>
  <c r="I71" i="247" l="1"/>
  <c r="I77" i="247" l="1"/>
  <c r="I83" i="247" l="1"/>
  <c r="I89" i="247" l="1"/>
  <c r="I95" i="247" l="1"/>
  <c r="I101" i="247" l="1"/>
  <c r="I107" i="247" l="1"/>
  <c r="I113" i="247" l="1"/>
  <c r="I119" i="247" l="1"/>
  <c r="I125" i="247" l="1"/>
  <c r="I131" i="247" l="1"/>
  <c r="I137" i="247" l="1"/>
  <c r="I143" i="247" l="1"/>
  <c r="I149" i="247" l="1"/>
  <c r="I155" i="247" l="1"/>
  <c r="I161" i="247" l="1"/>
  <c r="I167" i="247" l="1"/>
  <c r="I173" i="247" l="1"/>
  <c r="I179" i="247" l="1"/>
  <c r="I185" i="247" l="1"/>
  <c r="I191" i="247" l="1"/>
  <c r="I197" i="247" l="1"/>
  <c r="I203" i="247" l="1"/>
  <c r="I209" i="247" l="1"/>
  <c r="I215" i="247" l="1"/>
  <c r="I221" i="247" l="1"/>
  <c r="I227" i="247" l="1"/>
  <c r="I233" i="247" l="1"/>
  <c r="I239" i="247" l="1"/>
  <c r="I245" i="247" l="1"/>
  <c r="I251" i="247" l="1"/>
  <c r="I257" i="247" l="1"/>
  <c r="I263" i="247" l="1"/>
  <c r="I269" i="247" l="1"/>
  <c r="I275" i="247" l="1"/>
  <c r="I281" i="247" l="1"/>
  <c r="I287" i="247" l="1"/>
  <c r="I293" i="247" l="1"/>
  <c r="I299" i="247" l="1"/>
  <c r="I305" i="247" l="1"/>
  <c r="I311" i="247" l="1"/>
  <c r="I317" i="247" l="1"/>
  <c r="I323" i="247" l="1"/>
  <c r="I329" i="247" l="1"/>
  <c r="I335" i="247" l="1"/>
  <c r="I341" i="247" l="1"/>
  <c r="I347" i="247" l="1"/>
  <c r="I353" i="247" l="1"/>
  <c r="I359" i="247" l="1"/>
  <c r="I365" i="247" l="1"/>
  <c r="I371" i="247" l="1"/>
  <c r="I377" i="247" l="1"/>
  <c r="I383" i="247" l="1"/>
  <c r="I389" i="247" l="1"/>
  <c r="I395" i="247" l="1"/>
  <c r="I401" i="247" l="1"/>
  <c r="I407" i="247" l="1"/>
  <c r="I5" i="246"/>
  <c r="I11" i="246" l="1"/>
  <c r="I413" i="247"/>
  <c r="I419" i="247" l="1"/>
  <c r="I17" i="246"/>
  <c r="I23" i="246" l="1"/>
  <c r="I29" i="246" s="1"/>
  <c r="I35" i="246" s="1"/>
  <c r="I425" i="247"/>
  <c r="I431" i="247" l="1"/>
  <c r="I41" i="246"/>
  <c r="I47" i="246" l="1"/>
  <c r="I437" i="247"/>
  <c r="I443" i="247" l="1"/>
  <c r="I53" i="246"/>
  <c r="I59" i="246" l="1"/>
  <c r="I449" i="247"/>
  <c r="I455" i="247" l="1"/>
  <c r="I65" i="246"/>
  <c r="I461" i="247" l="1"/>
  <c r="I71" i="246"/>
  <c r="I467" i="247" l="1"/>
  <c r="I77" i="246"/>
  <c r="I83" i="246" l="1"/>
  <c r="I473" i="247"/>
  <c r="I479" i="247" l="1"/>
  <c r="I89" i="246"/>
  <c r="I95" i="246" l="1"/>
  <c r="I485" i="247"/>
  <c r="I491" i="247" l="1"/>
  <c r="I101" i="246"/>
  <c r="I107" i="246" l="1"/>
  <c r="I497" i="247"/>
  <c r="I503" i="247" l="1"/>
  <c r="I113" i="246"/>
  <c r="I119" i="246" l="1"/>
  <c r="I509" i="247"/>
  <c r="I515" i="247" l="1"/>
  <c r="I125" i="246"/>
  <c r="I131" i="246" l="1"/>
  <c r="I521" i="247"/>
  <c r="I527" i="247" l="1"/>
  <c r="I137" i="246"/>
  <c r="I533" i="247" l="1"/>
  <c r="I143" i="246"/>
  <c r="I149" i="246" l="1"/>
  <c r="I539" i="247"/>
  <c r="I545" i="247" l="1"/>
  <c r="I155" i="246"/>
  <c r="I161" i="246" l="1"/>
  <c r="I551" i="247"/>
  <c r="I557" i="247" l="1"/>
  <c r="I167" i="246"/>
  <c r="I173" i="246" l="1"/>
  <c r="I563" i="247"/>
  <c r="I569" i="247" l="1"/>
  <c r="I179" i="246"/>
  <c r="I185" i="246" l="1"/>
  <c r="I575" i="247"/>
  <c r="I581" i="247" l="1"/>
  <c r="I191" i="246"/>
  <c r="I197" i="246" l="1"/>
  <c r="I587" i="247"/>
  <c r="I593" i="247" l="1"/>
  <c r="I203" i="246"/>
  <c r="I209" i="246" l="1"/>
  <c r="I599" i="247"/>
  <c r="I215" i="246" l="1"/>
  <c r="I221" i="246" l="1"/>
  <c r="I227" i="246" l="1"/>
  <c r="I233" i="246" l="1"/>
  <c r="I239" i="246" l="1"/>
  <c r="I245" i="246" l="1"/>
  <c r="I251" i="246" l="1"/>
  <c r="I257" i="246" l="1"/>
  <c r="I263" i="246" l="1"/>
  <c r="I269" i="246" l="1"/>
  <c r="I275" i="246" l="1"/>
  <c r="I281" i="246" l="1"/>
  <c r="I287" i="246" l="1"/>
  <c r="I293" i="246" l="1"/>
  <c r="I299" i="246" l="1"/>
  <c r="I305" i="246" l="1"/>
  <c r="I311" i="246" l="1"/>
  <c r="I317" i="246" l="1"/>
  <c r="I323" i="246" l="1"/>
  <c r="I329" i="246" l="1"/>
  <c r="I335" i="246" l="1"/>
  <c r="I341" i="246" l="1"/>
  <c r="I347" i="246" l="1"/>
  <c r="I353" i="246" l="1"/>
  <c r="I359" i="246" l="1"/>
  <c r="I365" i="246" l="1"/>
  <c r="I371" i="246" l="1"/>
  <c r="I377" i="246" l="1"/>
  <c r="I383" i="246" l="1"/>
  <c r="I389" i="246" l="1"/>
  <c r="I395" i="246" l="1"/>
  <c r="I401" i="246" l="1"/>
  <c r="I407" i="246" l="1"/>
  <c r="I413" i="246" l="1"/>
  <c r="I419" i="246" l="1"/>
  <c r="I425" i="246" l="1"/>
  <c r="I5" i="245" l="1"/>
  <c r="I431" i="246"/>
  <c r="I11" i="245" l="1"/>
  <c r="I437" i="246"/>
  <c r="I17" i="245" l="1"/>
  <c r="I443" i="246"/>
  <c r="I449" i="246" l="1"/>
  <c r="I23" i="245"/>
  <c r="I29" i="245" l="1"/>
  <c r="I455" i="246"/>
  <c r="I35" i="245" l="1"/>
  <c r="I461" i="246"/>
  <c r="I467" i="246" l="1"/>
  <c r="I41" i="245"/>
  <c r="I47" i="245" l="1"/>
  <c r="I473" i="246"/>
  <c r="I479" i="246" l="1"/>
  <c r="I53" i="245"/>
  <c r="I59" i="245" l="1"/>
  <c r="I485" i="246"/>
  <c r="I491" i="246" l="1"/>
  <c r="I65" i="245"/>
  <c r="I71" i="245" l="1"/>
  <c r="I497" i="246"/>
  <c r="I77" i="245" l="1"/>
  <c r="I503" i="246"/>
  <c r="I509" i="246" l="1"/>
  <c r="I83" i="245"/>
  <c r="I89" i="245" l="1"/>
  <c r="I515" i="246"/>
  <c r="I521" i="246" l="1"/>
  <c r="I95" i="245"/>
  <c r="I101" i="245" l="1"/>
  <c r="I527" i="246"/>
  <c r="I533" i="246" l="1"/>
  <c r="I107" i="245"/>
  <c r="I113" i="245" l="1"/>
  <c r="I539" i="246"/>
  <c r="I545" i="246" l="1"/>
  <c r="I119" i="245"/>
  <c r="I125" i="245" l="1"/>
  <c r="I551" i="246"/>
  <c r="I557" i="246" l="1"/>
  <c r="I131" i="245"/>
  <c r="I137" i="245" l="1"/>
  <c r="I563" i="246"/>
  <c r="I569" i="246" l="1"/>
  <c r="I143" i="245"/>
  <c r="I149" i="245" l="1"/>
  <c r="I575" i="246"/>
  <c r="I581" i="246" l="1"/>
  <c r="I155" i="245"/>
  <c r="I161" i="245" l="1"/>
  <c r="I587" i="246"/>
  <c r="I593" i="246" l="1"/>
  <c r="I167" i="245"/>
  <c r="I173" i="245" l="1"/>
  <c r="I599" i="246"/>
  <c r="I179" i="245" l="1"/>
  <c r="I185" i="245" l="1"/>
  <c r="I191" i="245" l="1"/>
  <c r="I197" i="245" l="1"/>
  <c r="I203" i="245" l="1"/>
  <c r="I209" i="245" l="1"/>
  <c r="I215" i="245" l="1"/>
  <c r="I221" i="245" l="1"/>
  <c r="I227" i="245" l="1"/>
  <c r="I233" i="245" l="1"/>
  <c r="I239" i="245" l="1"/>
  <c r="I245" i="245" l="1"/>
  <c r="I251" i="245" l="1"/>
  <c r="I257" i="245" l="1"/>
  <c r="I263" i="245" l="1"/>
  <c r="I269" i="245" l="1"/>
  <c r="I275" i="245" l="1"/>
  <c r="I281" i="245" l="1"/>
  <c r="I287" i="245" l="1"/>
  <c r="I293" i="245" l="1"/>
  <c r="I299" i="245" l="1"/>
  <c r="I305" i="245" l="1"/>
  <c r="I311" i="245" l="1"/>
  <c r="I317" i="245" l="1"/>
  <c r="I323" i="245" l="1"/>
  <c r="I329" i="245" l="1"/>
  <c r="I335" i="245" l="1"/>
  <c r="I341" i="245" l="1"/>
  <c r="I347" i="245" l="1"/>
  <c r="I353" i="245" l="1"/>
  <c r="I359" i="245" l="1"/>
  <c r="I365" i="245" l="1"/>
  <c r="I371" i="245" l="1"/>
  <c r="I377" i="245" l="1"/>
  <c r="I383" i="245" l="1"/>
  <c r="I389" i="245" l="1"/>
  <c r="I395" i="245" l="1"/>
  <c r="I401" i="245" l="1"/>
  <c r="I407" i="245" l="1"/>
  <c r="I413" i="245" l="1"/>
  <c r="I419" i="245" l="1"/>
  <c r="I425" i="245" l="1"/>
  <c r="I431" i="245" l="1"/>
  <c r="I437" i="245" l="1"/>
  <c r="I443" i="245" l="1"/>
  <c r="I449" i="245" l="1"/>
  <c r="I455" i="245" l="1"/>
  <c r="I461" i="245" l="1"/>
  <c r="I467" i="245" l="1"/>
  <c r="I473" i="245" l="1"/>
  <c r="I479" i="245" l="1"/>
  <c r="I5" i="244" l="1"/>
  <c r="I485" i="245"/>
  <c r="I491" i="245" l="1"/>
  <c r="I11" i="244"/>
  <c r="I17" i="244" l="1"/>
  <c r="I497" i="245"/>
  <c r="I503" i="245" l="1"/>
  <c r="I23" i="244"/>
  <c r="I29" i="244" s="1"/>
  <c r="I35" i="244" s="1"/>
  <c r="I41" i="244" l="1"/>
  <c r="I509" i="245"/>
  <c r="I515" i="245" l="1"/>
  <c r="I47" i="244"/>
  <c r="I53" i="244" l="1"/>
  <c r="I521" i="245"/>
  <c r="I527" i="245" l="1"/>
  <c r="I59" i="244"/>
  <c r="I65" i="244" l="1"/>
  <c r="I533" i="245"/>
  <c r="I539" i="245" l="1"/>
  <c r="I71" i="244"/>
  <c r="I77" i="244" l="1"/>
  <c r="I545" i="245"/>
  <c r="I551" i="245" l="1"/>
  <c r="I83" i="244"/>
  <c r="I89" i="244" l="1"/>
  <c r="I557" i="245"/>
  <c r="I563" i="245" l="1"/>
  <c r="I95" i="244"/>
  <c r="I101" i="244" l="1"/>
  <c r="I569" i="245"/>
  <c r="I575" i="245" l="1"/>
  <c r="I107" i="244"/>
  <c r="I113" i="244" l="1"/>
  <c r="I581" i="245"/>
  <c r="I587" i="245" l="1"/>
  <c r="I119" i="244"/>
  <c r="I125" i="244" l="1"/>
  <c r="I593" i="245"/>
  <c r="I599" i="245" l="1"/>
  <c r="I131" i="244"/>
  <c r="I137" i="244" l="1"/>
  <c r="I143" i="244" l="1"/>
  <c r="I149" i="244" l="1"/>
  <c r="I155" i="244" l="1"/>
  <c r="I161" i="244" l="1"/>
  <c r="I167" i="244" l="1"/>
  <c r="I173" i="244" l="1"/>
  <c r="I179" i="244" l="1"/>
  <c r="I185" i="244" l="1"/>
  <c r="I191" i="244" l="1"/>
  <c r="I197" i="244" l="1"/>
  <c r="I203" i="244" l="1"/>
  <c r="I209" i="244" l="1"/>
  <c r="I215" i="244" l="1"/>
  <c r="I221" i="244" l="1"/>
  <c r="I227" i="244" l="1"/>
  <c r="I233" i="244" l="1"/>
  <c r="I239" i="244" l="1"/>
  <c r="I245" i="244" l="1"/>
  <c r="I251" i="244" l="1"/>
  <c r="I257" i="244" l="1"/>
  <c r="I263" i="244" l="1"/>
  <c r="I269" i="244" l="1"/>
  <c r="I275" i="244" l="1"/>
  <c r="I281" i="244" l="1"/>
  <c r="I287" i="244" l="1"/>
  <c r="I293" i="244" l="1"/>
  <c r="I299" i="244" l="1"/>
  <c r="I305" i="244" l="1"/>
  <c r="I311" i="244" l="1"/>
  <c r="I317" i="244" l="1"/>
  <c r="I323" i="244" l="1"/>
  <c r="I329" i="244" l="1"/>
  <c r="I335" i="244" l="1"/>
  <c r="I341" i="244" l="1"/>
  <c r="I347" i="244" l="1"/>
  <c r="I353" i="244" l="1"/>
  <c r="I359" i="244" l="1"/>
  <c r="I365" i="244" l="1"/>
  <c r="I371" i="244" l="1"/>
  <c r="I377" i="244" l="1"/>
  <c r="I383" i="244" l="1"/>
  <c r="I389" i="244" l="1"/>
  <c r="I395" i="244" l="1"/>
  <c r="I401" i="244" l="1"/>
  <c r="I407" i="244" l="1"/>
  <c r="I413" i="244" l="1"/>
  <c r="I419" i="244" l="1"/>
  <c r="I425" i="244" l="1"/>
  <c r="I431" i="244" l="1"/>
  <c r="I437" i="244" l="1"/>
  <c r="I443" i="244" l="1"/>
  <c r="I449" i="244" l="1"/>
  <c r="I455" i="244" l="1"/>
  <c r="I461" i="244" l="1"/>
  <c r="I467" i="244" l="1"/>
  <c r="I473" i="244" l="1"/>
  <c r="I479" i="244" l="1"/>
  <c r="I5" i="243" l="1"/>
  <c r="I11" i="243" s="1"/>
  <c r="I17" i="243" s="1"/>
  <c r="I23" i="243" s="1"/>
  <c r="I29" i="243" s="1"/>
  <c r="I35" i="243" s="1"/>
  <c r="I41" i="243" s="1"/>
  <c r="I47" i="243" s="1"/>
  <c r="I53" i="243" s="1"/>
  <c r="I59" i="243" s="1"/>
  <c r="I65" i="243" s="1"/>
  <c r="I71" i="243" s="1"/>
  <c r="I77" i="243" s="1"/>
  <c r="I83" i="243" s="1"/>
  <c r="I89" i="243" s="1"/>
  <c r="I95" i="243" s="1"/>
  <c r="I101" i="243" s="1"/>
  <c r="I107" i="243" s="1"/>
  <c r="I113" i="243" s="1"/>
  <c r="I119" i="243" s="1"/>
  <c r="I125" i="243" s="1"/>
  <c r="I131" i="243" s="1"/>
  <c r="I137" i="243" s="1"/>
  <c r="I143" i="243" s="1"/>
  <c r="I149" i="243" s="1"/>
  <c r="I155" i="243" s="1"/>
  <c r="I161" i="243" s="1"/>
  <c r="I167" i="243" s="1"/>
  <c r="I173" i="243" s="1"/>
  <c r="I179" i="243" s="1"/>
  <c r="I185" i="243" s="1"/>
  <c r="I191" i="243" s="1"/>
  <c r="I197" i="243" s="1"/>
  <c r="I203" i="243" s="1"/>
  <c r="I209" i="243" s="1"/>
  <c r="I215" i="243" s="1"/>
  <c r="I221" i="243" s="1"/>
  <c r="I227" i="243" s="1"/>
  <c r="I233" i="243" s="1"/>
  <c r="I239" i="243" s="1"/>
  <c r="I245" i="243" s="1"/>
  <c r="I485" i="244"/>
  <c r="I491" i="244" l="1"/>
  <c r="I251" i="243"/>
  <c r="I257" i="243" l="1"/>
  <c r="I497" i="244"/>
  <c r="I503" i="244" l="1"/>
  <c r="I263" i="243"/>
  <c r="I269" i="243" l="1"/>
  <c r="I509" i="244"/>
  <c r="I515" i="244" l="1"/>
  <c r="I275" i="243"/>
  <c r="I281" i="243" l="1"/>
  <c r="I521" i="244"/>
  <c r="I527" i="244" l="1"/>
  <c r="I287" i="243"/>
  <c r="I533" i="244" l="1"/>
  <c r="I293" i="243"/>
  <c r="I299" i="243" l="1"/>
  <c r="I539" i="244"/>
  <c r="I305" i="243" l="1"/>
  <c r="I545" i="244"/>
  <c r="I551" i="244" l="1"/>
  <c r="I311" i="243"/>
  <c r="I557" i="244" l="1"/>
  <c r="I317" i="243"/>
  <c r="I323" i="243" l="1"/>
  <c r="I563" i="244"/>
  <c r="I569" i="244" l="1"/>
  <c r="I329" i="243"/>
  <c r="I575" i="244" l="1"/>
  <c r="I335" i="243"/>
  <c r="I341" i="243" l="1"/>
  <c r="I581" i="244"/>
  <c r="I347" i="243" l="1"/>
  <c r="I587" i="244"/>
  <c r="I353" i="243" l="1"/>
  <c r="I593" i="244"/>
  <c r="I599" i="244" l="1"/>
  <c r="I359" i="243"/>
  <c r="I365" i="243" l="1"/>
  <c r="I371" i="243" l="1"/>
  <c r="I377" i="243" l="1"/>
  <c r="I383" i="243" l="1"/>
  <c r="I389" i="243" l="1"/>
  <c r="I395" i="243" l="1"/>
  <c r="I401" i="243" l="1"/>
  <c r="I407" i="243" l="1"/>
  <c r="I413" i="243" l="1"/>
  <c r="I419" i="243" l="1"/>
  <c r="I425" i="243" l="1"/>
  <c r="I431" i="243" l="1"/>
  <c r="I437" i="243" l="1"/>
  <c r="I443" i="243" l="1"/>
  <c r="I449" i="243" l="1"/>
  <c r="I455" i="243" l="1"/>
  <c r="I461" i="243" l="1"/>
  <c r="I467" i="243" l="1"/>
  <c r="I473" i="243" l="1"/>
  <c r="I479" i="243" l="1"/>
  <c r="I485" i="243" l="1"/>
  <c r="I491" i="243" l="1"/>
  <c r="I497" i="243" l="1"/>
  <c r="I503" i="243" l="1"/>
  <c r="I509" i="243" l="1"/>
  <c r="I515" i="243" l="1"/>
  <c r="I521" i="243" l="1"/>
  <c r="I527" i="243" l="1"/>
  <c r="I533" i="243" l="1"/>
  <c r="I539" i="243" l="1"/>
  <c r="I545" i="243" l="1"/>
  <c r="I551" i="243" l="1"/>
  <c r="I557" i="243" l="1"/>
  <c r="I563" i="243" l="1"/>
  <c r="I569" i="243" l="1"/>
  <c r="I575" i="243" l="1"/>
  <c r="I581" i="243" l="1"/>
  <c r="I587" i="243" l="1"/>
  <c r="I593" i="243" l="1"/>
  <c r="I599" i="243" l="1"/>
  <c r="I5" i="241" l="1"/>
  <c r="I11" i="241" s="1"/>
  <c r="I17" i="241" s="1"/>
  <c r="I23" i="241" s="1"/>
  <c r="I29" i="241" s="1"/>
  <c r="I35" i="241" s="1"/>
  <c r="I41" i="241" s="1"/>
  <c r="I47" i="241" s="1"/>
  <c r="I53" i="241" s="1"/>
  <c r="I59" i="241" s="1"/>
  <c r="I65" i="241" s="1"/>
  <c r="I71" i="241" s="1"/>
  <c r="I77" i="241" s="1"/>
  <c r="I83" i="241" s="1"/>
  <c r="I89" i="241" s="1"/>
  <c r="I95" i="241" s="1"/>
  <c r="I101" i="241" s="1"/>
  <c r="I107" i="241" s="1"/>
  <c r="I113" i="241" s="1"/>
  <c r="I119" i="241" s="1"/>
  <c r="I125" i="241" s="1"/>
  <c r="I131" i="241" s="1"/>
  <c r="I137" i="241" s="1"/>
  <c r="I143" i="241" s="1"/>
  <c r="I149" i="241" s="1"/>
  <c r="I155" i="241" s="1"/>
  <c r="I161" i="241" s="1"/>
  <c r="I167" i="241" s="1"/>
  <c r="I173" i="241" s="1"/>
  <c r="I179" i="241" s="1"/>
  <c r="I185" i="241" s="1"/>
  <c r="I191" i="241" s="1"/>
  <c r="I197" i="241" s="1"/>
  <c r="I203" i="241" s="1"/>
  <c r="I209" i="241" s="1"/>
  <c r="I215" i="241" s="1"/>
  <c r="I221" i="241" s="1"/>
  <c r="I227" i="241" s="1"/>
  <c r="I233" i="241" s="1"/>
  <c r="I239" i="241" s="1"/>
  <c r="I245" i="241" s="1"/>
  <c r="I251" i="241" s="1"/>
  <c r="I257" i="241" s="1"/>
  <c r="I263" i="241" s="1"/>
  <c r="I269" i="241" s="1"/>
  <c r="I275" i="241" s="1"/>
  <c r="I281" i="241" s="1"/>
  <c r="I287" i="241" s="1"/>
  <c r="I293" i="241" s="1"/>
  <c r="I299" i="241" s="1"/>
  <c r="I305" i="241" s="1"/>
  <c r="I311" i="241" s="1"/>
  <c r="I317" i="241" s="1"/>
  <c r="I323" i="241" s="1"/>
  <c r="I329" i="241" s="1"/>
  <c r="I335" i="241" s="1"/>
  <c r="I341" i="241" s="1"/>
  <c r="I347" i="241" s="1"/>
  <c r="I353" i="241" s="1"/>
  <c r="I359" i="241" s="1"/>
  <c r="I365" i="241" s="1"/>
  <c r="I371" i="241" s="1"/>
  <c r="I377" i="241" s="1"/>
  <c r="I383" i="241" s="1"/>
  <c r="I389" i="241" s="1"/>
  <c r="I395" i="241" s="1"/>
  <c r="I401" i="241" s="1"/>
  <c r="I407" i="241" s="1"/>
  <c r="I413" i="241" s="1"/>
  <c r="I419" i="241" s="1"/>
  <c r="I425" i="241" s="1"/>
  <c r="I431" i="241" s="1"/>
  <c r="I437" i="241" l="1"/>
  <c r="I443" i="241" l="1"/>
  <c r="I449" i="241" l="1"/>
  <c r="I455" i="241" l="1"/>
  <c r="I461" i="241" l="1"/>
  <c r="I467" i="241" l="1"/>
  <c r="I473" i="241" l="1"/>
  <c r="I479" i="241" l="1"/>
  <c r="I485" i="241" l="1"/>
  <c r="I491" i="241" l="1"/>
  <c r="I497" i="241" l="1"/>
  <c r="I503" i="241" l="1"/>
  <c r="I509" i="241" l="1"/>
  <c r="I515" i="241" l="1"/>
  <c r="I521" i="241" l="1"/>
  <c r="I527" i="241" l="1"/>
  <c r="I533" i="241" l="1"/>
  <c r="I5" i="242" l="1"/>
  <c r="I11" i="242" s="1"/>
  <c r="I17" i="242" s="1"/>
  <c r="I23" i="242" s="1"/>
  <c r="I29" i="242" s="1"/>
  <c r="I35" i="242" s="1"/>
  <c r="I41" i="242" s="1"/>
  <c r="I47" i="242" s="1"/>
  <c r="I53" i="242" s="1"/>
  <c r="I59" i="242" s="1"/>
  <c r="I65" i="242" s="1"/>
  <c r="I71" i="242" s="1"/>
  <c r="I77" i="242" s="1"/>
  <c r="I83" i="242" s="1"/>
  <c r="I89" i="242" s="1"/>
  <c r="I95" i="242" s="1"/>
  <c r="I101" i="242" s="1"/>
  <c r="I107" i="242" s="1"/>
  <c r="I113" i="242" s="1"/>
  <c r="I119" i="242" s="1"/>
  <c r="I125" i="242" s="1"/>
  <c r="I131" i="242" s="1"/>
  <c r="I137" i="242" s="1"/>
  <c r="I143" i="242" s="1"/>
  <c r="I149" i="242" s="1"/>
  <c r="I155" i="242" s="1"/>
  <c r="I161" i="242" s="1"/>
  <c r="I167" i="242" s="1"/>
  <c r="I173" i="242" s="1"/>
  <c r="I179" i="242" s="1"/>
  <c r="I185" i="242" s="1"/>
  <c r="I191" i="242" s="1"/>
  <c r="I197" i="242" s="1"/>
  <c r="I203" i="242" s="1"/>
  <c r="I209" i="242" s="1"/>
  <c r="I215" i="242" s="1"/>
  <c r="I221" i="242" s="1"/>
  <c r="I227" i="242" s="1"/>
  <c r="I233" i="242" s="1"/>
  <c r="I239" i="242" s="1"/>
  <c r="I245" i="242" s="1"/>
  <c r="I251" i="242" s="1"/>
  <c r="I257" i="242" s="1"/>
  <c r="I263" i="242" s="1"/>
  <c r="I269" i="242" s="1"/>
  <c r="I275" i="242" s="1"/>
  <c r="I281" i="242" s="1"/>
  <c r="I287" i="242" s="1"/>
  <c r="I293" i="242" s="1"/>
  <c r="I299" i="242" s="1"/>
  <c r="I305" i="242" s="1"/>
  <c r="I311" i="242" s="1"/>
  <c r="I317" i="242" s="1"/>
  <c r="I323" i="242" s="1"/>
  <c r="I329" i="242" s="1"/>
  <c r="I335" i="242" s="1"/>
  <c r="I341" i="242" s="1"/>
  <c r="I347" i="242" s="1"/>
  <c r="I353" i="242" s="1"/>
  <c r="I359" i="242" s="1"/>
  <c r="I365" i="242" s="1"/>
  <c r="I371" i="242" s="1"/>
  <c r="I377" i="242" s="1"/>
  <c r="I383" i="242" s="1"/>
  <c r="I389" i="242" s="1"/>
  <c r="I395" i="242" s="1"/>
  <c r="I401" i="242" s="1"/>
  <c r="I407" i="242" s="1"/>
  <c r="I413" i="242" s="1"/>
  <c r="I419" i="242" s="1"/>
  <c r="I425" i="242" s="1"/>
  <c r="I431" i="242" s="1"/>
  <c r="I437" i="242" s="1"/>
  <c r="I539" i="241"/>
  <c r="I545" i="241" l="1"/>
  <c r="I443" i="242"/>
  <c r="I551" i="241" l="1"/>
  <c r="I449" i="242"/>
  <c r="I455" i="242" l="1"/>
  <c r="I557" i="241"/>
  <c r="I461" i="242" l="1"/>
  <c r="I563" i="241"/>
  <c r="I467" i="242" l="1"/>
  <c r="I569" i="241"/>
  <c r="I575" i="241" l="1"/>
  <c r="I473" i="242"/>
  <c r="I581" i="241" l="1"/>
  <c r="I479" i="242"/>
  <c r="I587" i="241" l="1"/>
  <c r="I485" i="242"/>
  <c r="I593" i="241" l="1"/>
  <c r="I491" i="242"/>
  <c r="I599" i="241" l="1"/>
  <c r="I497" i="242"/>
  <c r="I503" i="242" l="1"/>
  <c r="I509" i="242" l="1"/>
  <c r="I515" i="242" l="1"/>
  <c r="I521" i="242" l="1"/>
  <c r="I527" i="242" l="1"/>
  <c r="I533" i="242" l="1"/>
  <c r="I539" i="242" l="1"/>
  <c r="I545" i="242" l="1"/>
  <c r="I551" i="242" l="1"/>
  <c r="I557" i="242" l="1"/>
  <c r="I563" i="242" l="1"/>
  <c r="I569" i="242" l="1"/>
  <c r="I575" i="242" l="1"/>
  <c r="I581" i="242" l="1"/>
  <c r="I587" i="242" l="1"/>
  <c r="I593" i="242" l="1"/>
  <c r="I599" i="242" l="1"/>
  <c r="I582" i="229" l="1"/>
  <c r="C582" i="229" s="1"/>
  <c r="I532" i="229"/>
  <c r="T533" i="229" s="1"/>
  <c r="R534" i="229" s="1"/>
  <c r="I530" i="229"/>
  <c r="C530" i="229" s="1"/>
  <c r="I522" i="229"/>
  <c r="C522" i="229" s="1"/>
  <c r="I504" i="229"/>
  <c r="C504" i="229" s="1"/>
  <c r="I501" i="229"/>
  <c r="C501" i="229" s="1"/>
  <c r="I499" i="229"/>
  <c r="C499" i="229" s="1"/>
  <c r="I496" i="229"/>
  <c r="T497" i="229" s="1"/>
  <c r="R498" i="229" s="1"/>
  <c r="I411" i="229"/>
  <c r="C411" i="229" s="1"/>
  <c r="I409" i="229"/>
  <c r="C409" i="229" s="1"/>
  <c r="I407" i="229"/>
  <c r="C407" i="229" s="1"/>
  <c r="I396" i="229"/>
  <c r="C396" i="229" s="1"/>
  <c r="I585" i="229"/>
  <c r="C585" i="229" s="1"/>
  <c r="I583" i="229"/>
  <c r="C583" i="229" s="1"/>
  <c r="I581" i="229"/>
  <c r="C581" i="229" s="1"/>
  <c r="I536" i="229"/>
  <c r="C536" i="229" s="1"/>
  <c r="I528" i="229"/>
  <c r="C528" i="229" s="1"/>
  <c r="I525" i="229"/>
  <c r="C525" i="229" s="1"/>
  <c r="I523" i="229"/>
  <c r="C523" i="229" s="1"/>
  <c r="I521" i="229"/>
  <c r="C521" i="229" s="1"/>
  <c r="I507" i="229"/>
  <c r="C507" i="229" s="1"/>
  <c r="I505" i="229"/>
  <c r="C505" i="229" s="1"/>
  <c r="I503" i="229"/>
  <c r="C503" i="229" s="1"/>
  <c r="I482" i="229"/>
  <c r="C482" i="229" s="1"/>
  <c r="I470" i="229"/>
  <c r="C470" i="229" s="1"/>
  <c r="I406" i="229"/>
  <c r="T407" i="229" s="1"/>
  <c r="R408" i="229" s="1"/>
  <c r="I399" i="229"/>
  <c r="C399" i="229" s="1"/>
  <c r="I397" i="229"/>
  <c r="C397" i="229" s="1"/>
  <c r="I394" i="229"/>
  <c r="T395" i="229" s="1"/>
  <c r="R396" i="229" s="1"/>
  <c r="I366" i="229"/>
  <c r="C366" i="229" s="1"/>
  <c r="I336" i="229"/>
  <c r="C336" i="229" s="1"/>
  <c r="I321" i="229"/>
  <c r="C321" i="229" s="1"/>
  <c r="I319" i="229"/>
  <c r="C319" i="229" s="1"/>
  <c r="I316" i="229"/>
  <c r="T317" i="229" s="1"/>
  <c r="R318" i="229" s="1"/>
  <c r="I276" i="229"/>
  <c r="C276" i="229" s="1"/>
  <c r="I273" i="229"/>
  <c r="C273" i="229" s="1"/>
  <c r="I271" i="229"/>
  <c r="C271" i="229" s="1"/>
  <c r="I268" i="229"/>
  <c r="T269" i="229" s="1"/>
  <c r="R270" i="229" s="1"/>
  <c r="I266" i="229"/>
  <c r="C266" i="229" s="1"/>
  <c r="I174" i="229"/>
  <c r="C174" i="229" s="1"/>
  <c r="I160" i="229"/>
  <c r="T161" i="229" s="1"/>
  <c r="R162" i="229" s="1"/>
  <c r="I147" i="229"/>
  <c r="C147" i="229" s="1"/>
  <c r="I145" i="229"/>
  <c r="C145" i="229" s="1"/>
  <c r="I142" i="229"/>
  <c r="T143" i="229" s="1"/>
  <c r="R144" i="229" s="1"/>
  <c r="I135" i="229"/>
  <c r="C135" i="229" s="1"/>
  <c r="I133" i="229"/>
  <c r="C133" i="229" s="1"/>
  <c r="I84" i="229"/>
  <c r="C84" i="229" s="1"/>
  <c r="I76" i="229"/>
  <c r="T77" i="229" s="1"/>
  <c r="R78" i="229" s="1"/>
  <c r="I74" i="229"/>
  <c r="C74" i="229" s="1"/>
  <c r="I71" i="229"/>
  <c r="C71" i="229" s="1"/>
  <c r="I580" i="229"/>
  <c r="T581" i="229" s="1"/>
  <c r="R582" i="229" s="1"/>
  <c r="I534" i="229"/>
  <c r="C534" i="229" s="1"/>
  <c r="I531" i="229"/>
  <c r="C531" i="229" s="1"/>
  <c r="I529" i="229"/>
  <c r="C529" i="229" s="1"/>
  <c r="I527" i="229"/>
  <c r="C527" i="229" s="1"/>
  <c r="I520" i="229"/>
  <c r="T521" i="229" s="1"/>
  <c r="R522" i="229" s="1"/>
  <c r="I502" i="229"/>
  <c r="T503" i="229" s="1"/>
  <c r="R504" i="229" s="1"/>
  <c r="I500" i="229"/>
  <c r="C500" i="229" s="1"/>
  <c r="I480" i="229"/>
  <c r="C480" i="229" s="1"/>
  <c r="I468" i="229"/>
  <c r="C468" i="229" s="1"/>
  <c r="I410" i="229"/>
  <c r="C410" i="229" s="1"/>
  <c r="I369" i="229"/>
  <c r="C369" i="229" s="1"/>
  <c r="I367" i="229"/>
  <c r="C367" i="229" s="1"/>
  <c r="I365" i="229"/>
  <c r="C365" i="229" s="1"/>
  <c r="I339" i="229"/>
  <c r="C339" i="229" s="1"/>
  <c r="I337" i="229"/>
  <c r="C337" i="229" s="1"/>
  <c r="I334" i="229"/>
  <c r="T335" i="229" s="1"/>
  <c r="R336" i="229" s="1"/>
  <c r="I279" i="229"/>
  <c r="C279" i="229" s="1"/>
  <c r="I277" i="229"/>
  <c r="C277" i="229" s="1"/>
  <c r="I275" i="229"/>
  <c r="C275" i="229" s="1"/>
  <c r="I264" i="229"/>
  <c r="C264" i="229" s="1"/>
  <c r="I177" i="229"/>
  <c r="C177" i="229" s="1"/>
  <c r="I175" i="229"/>
  <c r="C175" i="229" s="1"/>
  <c r="I173" i="229"/>
  <c r="C173" i="229" s="1"/>
  <c r="I584" i="229"/>
  <c r="C584" i="229" s="1"/>
  <c r="I537" i="229"/>
  <c r="C537" i="229" s="1"/>
  <c r="I535" i="229"/>
  <c r="C535" i="229" s="1"/>
  <c r="I533" i="229"/>
  <c r="C533" i="229" s="1"/>
  <c r="I526" i="229"/>
  <c r="T527" i="229" s="1"/>
  <c r="R528" i="229" s="1"/>
  <c r="I524" i="229"/>
  <c r="C524" i="229" s="1"/>
  <c r="I506" i="229"/>
  <c r="C506" i="229" s="1"/>
  <c r="I498" i="229"/>
  <c r="C498" i="229" s="1"/>
  <c r="I483" i="229"/>
  <c r="C483" i="229" s="1"/>
  <c r="I481" i="229"/>
  <c r="C481" i="229" s="1"/>
  <c r="I478" i="229"/>
  <c r="T479" i="229" s="1"/>
  <c r="R480" i="229" s="1"/>
  <c r="I471" i="229"/>
  <c r="C471" i="229" s="1"/>
  <c r="I469" i="229"/>
  <c r="C469" i="229" s="1"/>
  <c r="I466" i="229"/>
  <c r="T467" i="229" s="1"/>
  <c r="R468" i="229" s="1"/>
  <c r="I408" i="229"/>
  <c r="C408" i="229" s="1"/>
  <c r="I398" i="229"/>
  <c r="C398" i="229" s="1"/>
  <c r="I364" i="229"/>
  <c r="T365" i="229" s="1"/>
  <c r="R366" i="229" s="1"/>
  <c r="I320" i="229"/>
  <c r="C320" i="229" s="1"/>
  <c r="I368" i="229"/>
  <c r="C368" i="229" s="1"/>
  <c r="I267" i="229"/>
  <c r="C267" i="229" s="1"/>
  <c r="I176" i="229"/>
  <c r="C176" i="229" s="1"/>
  <c r="I172" i="229"/>
  <c r="T173" i="229" s="1"/>
  <c r="R174" i="229" s="1"/>
  <c r="I164" i="229"/>
  <c r="C164" i="229" s="1"/>
  <c r="I87" i="229"/>
  <c r="C87" i="229" s="1"/>
  <c r="I85" i="229"/>
  <c r="C85" i="229" s="1"/>
  <c r="I78" i="229"/>
  <c r="C78" i="229" s="1"/>
  <c r="I70" i="229"/>
  <c r="T71" i="229" s="1"/>
  <c r="R72" i="229" s="1"/>
  <c r="I15" i="229"/>
  <c r="C15" i="229" s="1"/>
  <c r="I13" i="229"/>
  <c r="C13" i="229" s="1"/>
  <c r="I162" i="229"/>
  <c r="C162" i="229" s="1"/>
  <c r="I146" i="229"/>
  <c r="C146" i="229" s="1"/>
  <c r="I144" i="229"/>
  <c r="C144" i="229" s="1"/>
  <c r="I134" i="229"/>
  <c r="C134" i="229" s="1"/>
  <c r="I132" i="229"/>
  <c r="C132" i="229" s="1"/>
  <c r="I81" i="229"/>
  <c r="C81" i="229" s="1"/>
  <c r="I79" i="229"/>
  <c r="C79" i="229" s="1"/>
  <c r="I77" i="229"/>
  <c r="C77" i="229" s="1"/>
  <c r="I72" i="229"/>
  <c r="C72" i="229" s="1"/>
  <c r="I10" i="229"/>
  <c r="T11" i="229" s="1"/>
  <c r="R12" i="229" s="1"/>
  <c r="I318" i="229"/>
  <c r="C318" i="229" s="1"/>
  <c r="I272" i="229"/>
  <c r="C272" i="229" s="1"/>
  <c r="I270" i="229"/>
  <c r="C270" i="229" s="1"/>
  <c r="I262" i="229"/>
  <c r="T263" i="229" s="1"/>
  <c r="R264" i="229" s="1"/>
  <c r="I165" i="229"/>
  <c r="C165" i="229" s="1"/>
  <c r="I163" i="229"/>
  <c r="C163" i="229" s="1"/>
  <c r="I161" i="229"/>
  <c r="C161" i="229" s="1"/>
  <c r="I86" i="229"/>
  <c r="C86" i="229" s="1"/>
  <c r="I73" i="229"/>
  <c r="C73" i="229" s="1"/>
  <c r="I14" i="229"/>
  <c r="C14" i="229" s="1"/>
  <c r="I338" i="229"/>
  <c r="C338" i="229" s="1"/>
  <c r="I278" i="229"/>
  <c r="C278" i="229" s="1"/>
  <c r="I274" i="229"/>
  <c r="T275" i="229" s="1"/>
  <c r="R276" i="229" s="1"/>
  <c r="I265" i="229"/>
  <c r="C265" i="229" s="1"/>
  <c r="I130" i="229"/>
  <c r="T131" i="229" s="1"/>
  <c r="R132" i="229" s="1"/>
  <c r="I82" i="229"/>
  <c r="T83" i="229" s="1"/>
  <c r="R84" i="229" s="1"/>
  <c r="I80" i="229"/>
  <c r="C80" i="229" s="1"/>
  <c r="I75" i="229"/>
  <c r="C75" i="229" s="1"/>
  <c r="I12" i="229"/>
  <c r="C12" i="229" s="1"/>
  <c r="I317" i="229"/>
  <c r="C317" i="229" s="1"/>
  <c r="I497" i="229"/>
  <c r="C497" i="229" s="1"/>
  <c r="G5" i="253"/>
  <c r="C5" i="253" s="1"/>
  <c r="G7" i="253"/>
  <c r="C7" i="253" s="1"/>
  <c r="I2" i="253"/>
  <c r="D12" i="85" s="1"/>
  <c r="J5" i="253"/>
  <c r="J11" i="253" s="1"/>
  <c r="G9" i="253"/>
  <c r="C9" i="253" s="1"/>
  <c r="G8" i="253"/>
  <c r="C8" i="253" s="1"/>
  <c r="H5" i="253"/>
  <c r="G6" i="253"/>
  <c r="C6" i="253" s="1"/>
  <c r="G1" i="253"/>
  <c r="C1" i="253" s="1"/>
  <c r="I335" i="229"/>
  <c r="C335" i="229" s="1"/>
  <c r="G6" i="252"/>
  <c r="C6" i="252" s="1"/>
  <c r="G8" i="252"/>
  <c r="C8" i="252" s="1"/>
  <c r="H5" i="252"/>
  <c r="G9" i="252"/>
  <c r="C9" i="252" s="1"/>
  <c r="G1" i="252"/>
  <c r="C1" i="252" s="1"/>
  <c r="I2" i="252"/>
  <c r="D13" i="85" s="1"/>
  <c r="J5" i="252"/>
  <c r="J11" i="252" s="1"/>
  <c r="J12" i="252" s="1"/>
  <c r="G7" i="252"/>
  <c r="C7" i="252" s="1"/>
  <c r="G5" i="252"/>
  <c r="C5" i="252" s="1"/>
  <c r="G6" i="251"/>
  <c r="C6" i="251" s="1"/>
  <c r="G8" i="251"/>
  <c r="C8" i="251" s="1"/>
  <c r="H5" i="251"/>
  <c r="G7" i="251"/>
  <c r="C7" i="251" s="1"/>
  <c r="G9" i="251"/>
  <c r="C9" i="251" s="1"/>
  <c r="J5" i="251"/>
  <c r="J11" i="251" s="1"/>
  <c r="J12" i="251" s="1"/>
  <c r="G1" i="251"/>
  <c r="C1" i="251" s="1"/>
  <c r="G5" i="251"/>
  <c r="C5" i="251" s="1"/>
  <c r="I2" i="251"/>
  <c r="D14" i="85" s="1"/>
  <c r="I269" i="229"/>
  <c r="C269" i="229" s="1"/>
  <c r="I83" i="229"/>
  <c r="C83" i="229" s="1"/>
  <c r="H5" i="250"/>
  <c r="J5" i="250"/>
  <c r="J11" i="250" s="1"/>
  <c r="J12" i="250" s="1"/>
  <c r="G1" i="250"/>
  <c r="C1" i="250" s="1"/>
  <c r="G7" i="250"/>
  <c r="C7" i="250" s="1"/>
  <c r="I2" i="250"/>
  <c r="D15" i="85" s="1"/>
  <c r="G5" i="250"/>
  <c r="C5" i="250" s="1"/>
  <c r="G9" i="250"/>
  <c r="C9" i="250" s="1"/>
  <c r="G6" i="250"/>
  <c r="C6" i="250" s="1"/>
  <c r="G8" i="250"/>
  <c r="C8" i="250" s="1"/>
  <c r="G6" i="249"/>
  <c r="C6" i="249" s="1"/>
  <c r="H5" i="249"/>
  <c r="G9" i="249"/>
  <c r="C9" i="249" s="1"/>
  <c r="I2" i="249"/>
  <c r="D16" i="85" s="1"/>
  <c r="G8" i="249"/>
  <c r="C8" i="249" s="1"/>
  <c r="G7" i="249"/>
  <c r="C7" i="249" s="1"/>
  <c r="G5" i="249"/>
  <c r="C5" i="249" s="1"/>
  <c r="I395" i="229"/>
  <c r="C395" i="229" s="1"/>
  <c r="J5" i="249"/>
  <c r="J11" i="249" s="1"/>
  <c r="J12" i="249" s="1"/>
  <c r="G1" i="249"/>
  <c r="C1" i="249" s="1"/>
  <c r="J5" i="248"/>
  <c r="J11" i="248" s="1"/>
  <c r="J12" i="248" s="1"/>
  <c r="G5" i="248"/>
  <c r="C5" i="248" s="1"/>
  <c r="H5" i="248"/>
  <c r="G8" i="248"/>
  <c r="C8" i="248" s="1"/>
  <c r="G7" i="248"/>
  <c r="C7" i="248" s="1"/>
  <c r="G9" i="248"/>
  <c r="C9" i="248" s="1"/>
  <c r="I2" i="248"/>
  <c r="D17" i="85" s="1"/>
  <c r="G1" i="248"/>
  <c r="C1" i="248" s="1"/>
  <c r="G6" i="248"/>
  <c r="C6" i="248" s="1"/>
  <c r="I11" i="229"/>
  <c r="C11" i="229" s="1"/>
  <c r="I263" i="229"/>
  <c r="C263" i="229" s="1"/>
  <c r="G5" i="247"/>
  <c r="C5" i="247" s="1"/>
  <c r="G6" i="247"/>
  <c r="C6" i="247" s="1"/>
  <c r="G9" i="247"/>
  <c r="C9" i="247" s="1"/>
  <c r="I2" i="247"/>
  <c r="D18" i="85" s="1"/>
  <c r="G1" i="247"/>
  <c r="C1" i="247" s="1"/>
  <c r="H5" i="247"/>
  <c r="G7" i="247"/>
  <c r="C7" i="247" s="1"/>
  <c r="G8" i="247"/>
  <c r="C8" i="247" s="1"/>
  <c r="J5" i="247"/>
  <c r="J11" i="247" s="1"/>
  <c r="J12" i="247" s="1"/>
  <c r="G6" i="246"/>
  <c r="C6" i="246" s="1"/>
  <c r="G8" i="246"/>
  <c r="C8" i="246" s="1"/>
  <c r="G1" i="246"/>
  <c r="C1" i="246" s="1"/>
  <c r="J5" i="246"/>
  <c r="J11" i="246" s="1"/>
  <c r="J12" i="246" s="1"/>
  <c r="G5" i="246"/>
  <c r="C5" i="246" s="1"/>
  <c r="I2" i="246"/>
  <c r="D21" i="85" s="1"/>
  <c r="H5" i="246"/>
  <c r="G9" i="246"/>
  <c r="C9" i="246" s="1"/>
  <c r="G7" i="246"/>
  <c r="C7" i="246" s="1"/>
  <c r="G1" i="245"/>
  <c r="C1" i="245" s="1"/>
  <c r="G9" i="245"/>
  <c r="C9" i="245" s="1"/>
  <c r="G7" i="245"/>
  <c r="C7" i="245" s="1"/>
  <c r="H5" i="245"/>
  <c r="G5" i="245"/>
  <c r="C5" i="245" s="1"/>
  <c r="G8" i="245"/>
  <c r="C8" i="245" s="1"/>
  <c r="G6" i="245"/>
  <c r="C6" i="245" s="1"/>
  <c r="J5" i="245"/>
  <c r="J11" i="245" s="1"/>
  <c r="J12" i="245" s="1"/>
  <c r="I2" i="245"/>
  <c r="D22" i="85" s="1"/>
  <c r="J5" i="244"/>
  <c r="J11" i="244" s="1"/>
  <c r="J12" i="244" s="1"/>
  <c r="H5" i="244"/>
  <c r="G7" i="244"/>
  <c r="C7" i="244" s="1"/>
  <c r="G5" i="244"/>
  <c r="C5" i="244" s="1"/>
  <c r="I2" i="244"/>
  <c r="D23" i="85" s="1"/>
  <c r="G9" i="244"/>
  <c r="C9" i="244" s="1"/>
  <c r="G1" i="244"/>
  <c r="C1" i="244" s="1"/>
  <c r="G8" i="244"/>
  <c r="C8" i="244" s="1"/>
  <c r="G6" i="244"/>
  <c r="C6" i="244" s="1"/>
  <c r="J5" i="243"/>
  <c r="J11" i="243" s="1"/>
  <c r="J12" i="243" s="1"/>
  <c r="G7" i="243"/>
  <c r="C7" i="243" s="1"/>
  <c r="G5" i="243"/>
  <c r="C5" i="243" s="1"/>
  <c r="G1" i="243"/>
  <c r="C1" i="243" s="1"/>
  <c r="G8" i="243"/>
  <c r="C8" i="243" s="1"/>
  <c r="G6" i="243"/>
  <c r="C6" i="243" s="1"/>
  <c r="H5" i="243"/>
  <c r="G9" i="243"/>
  <c r="C9" i="243" s="1"/>
  <c r="I2" i="243"/>
  <c r="D24" i="85" s="1"/>
  <c r="G1" i="241"/>
  <c r="C1" i="241" s="1"/>
  <c r="G8" i="241"/>
  <c r="C8" i="241" s="1"/>
  <c r="H5" i="241"/>
  <c r="G9" i="241"/>
  <c r="C9" i="241" s="1"/>
  <c r="G5" i="241"/>
  <c r="C5" i="241" s="1"/>
  <c r="I2" i="241"/>
  <c r="D25" i="85" s="1"/>
  <c r="J5" i="241"/>
  <c r="J11" i="241" s="1"/>
  <c r="J12" i="241" s="1"/>
  <c r="G6" i="241"/>
  <c r="C6" i="241" s="1"/>
  <c r="G7" i="241"/>
  <c r="C7" i="241" s="1"/>
  <c r="G9" i="242"/>
  <c r="C9" i="242" s="1"/>
  <c r="G7" i="242"/>
  <c r="C7" i="242" s="1"/>
  <c r="J5" i="242"/>
  <c r="J11" i="242" s="1"/>
  <c r="G5" i="242"/>
  <c r="C5" i="242" s="1"/>
  <c r="G6" i="242"/>
  <c r="C6" i="242" s="1"/>
  <c r="G8" i="242"/>
  <c r="C8" i="242" s="1"/>
  <c r="I2" i="242"/>
  <c r="H5" i="242"/>
  <c r="G1" i="242"/>
  <c r="C1" i="242" s="1"/>
  <c r="I143" i="229"/>
  <c r="C143" i="229" s="1"/>
  <c r="I479" i="229"/>
  <c r="C479" i="229" s="1"/>
  <c r="I131" i="229"/>
  <c r="C131" i="229" s="1"/>
  <c r="I2" i="138"/>
  <c r="G1" i="138"/>
  <c r="C1" i="138" s="1"/>
  <c r="G5" i="138"/>
  <c r="C5" i="138" s="1"/>
  <c r="G6" i="138"/>
  <c r="C6" i="138" s="1"/>
  <c r="G8" i="138"/>
  <c r="C8" i="138" s="1"/>
  <c r="J5" i="138"/>
  <c r="J11" i="138" s="1"/>
  <c r="H5" i="138"/>
  <c r="R5" i="138" s="1"/>
  <c r="P6" i="138" s="1"/>
  <c r="G7" i="138"/>
  <c r="C7" i="138" s="1"/>
  <c r="G9" i="138"/>
  <c r="C9" i="138" s="1"/>
  <c r="D26" i="85" l="1"/>
  <c r="J17" i="246"/>
  <c r="J23" i="246" s="1"/>
  <c r="J29" i="246" s="1"/>
  <c r="J35" i="246" s="1"/>
  <c r="J41" i="246" s="1"/>
  <c r="J47" i="246" s="1"/>
  <c r="J53" i="246" s="1"/>
  <c r="J59" i="246" s="1"/>
  <c r="J65" i="246" s="1"/>
  <c r="J71" i="246" s="1"/>
  <c r="J77" i="246" s="1"/>
  <c r="J83" i="246" s="1"/>
  <c r="J89" i="246" s="1"/>
  <c r="J95" i="246" s="1"/>
  <c r="J101" i="246" s="1"/>
  <c r="J107" i="246" s="1"/>
  <c r="J113" i="246" s="1"/>
  <c r="J119" i="246" s="1"/>
  <c r="J125" i="246" s="1"/>
  <c r="J131" i="246" s="1"/>
  <c r="J137" i="246" s="1"/>
  <c r="J143" i="246" s="1"/>
  <c r="J149" i="246" s="1"/>
  <c r="J155" i="246" s="1"/>
  <c r="J161" i="246" s="1"/>
  <c r="J167" i="246" s="1"/>
  <c r="J173" i="246" s="1"/>
  <c r="J179" i="246" s="1"/>
  <c r="J185" i="246" s="1"/>
  <c r="J191" i="246" s="1"/>
  <c r="J197" i="246" s="1"/>
  <c r="J203" i="246" s="1"/>
  <c r="J209" i="246" s="1"/>
  <c r="J215" i="246" s="1"/>
  <c r="J221" i="246" s="1"/>
  <c r="J227" i="246" s="1"/>
  <c r="J233" i="246" s="1"/>
  <c r="J239" i="246" s="1"/>
  <c r="J245" i="246" s="1"/>
  <c r="J251" i="246" s="1"/>
  <c r="J257" i="246" s="1"/>
  <c r="J263" i="246" s="1"/>
  <c r="J269" i="246" s="1"/>
  <c r="J275" i="246" s="1"/>
  <c r="J281" i="246" s="1"/>
  <c r="J287" i="246" s="1"/>
  <c r="J293" i="246" s="1"/>
  <c r="J299" i="246" s="1"/>
  <c r="J305" i="246" s="1"/>
  <c r="J311" i="246" s="1"/>
  <c r="J317" i="246" s="1"/>
  <c r="J323" i="246" s="1"/>
  <c r="J329" i="246" s="1"/>
  <c r="J335" i="246" s="1"/>
  <c r="J341" i="246" s="1"/>
  <c r="J347" i="246" s="1"/>
  <c r="J353" i="246" s="1"/>
  <c r="J359" i="246" s="1"/>
  <c r="J365" i="246" s="1"/>
  <c r="J371" i="246" s="1"/>
  <c r="J377" i="246" s="1"/>
  <c r="J383" i="246" s="1"/>
  <c r="J389" i="246" s="1"/>
  <c r="J395" i="246" s="1"/>
  <c r="J401" i="246" s="1"/>
  <c r="J407" i="246" s="1"/>
  <c r="J413" i="246" s="1"/>
  <c r="J419" i="246" s="1"/>
  <c r="J425" i="246" s="1"/>
  <c r="J431" i="246" s="1"/>
  <c r="J437" i="246" s="1"/>
  <c r="J443" i="246" s="1"/>
  <c r="J449" i="246" s="1"/>
  <c r="J455" i="246" s="1"/>
  <c r="J461" i="246" s="1"/>
  <c r="J467" i="246" s="1"/>
  <c r="J473" i="246" s="1"/>
  <c r="J479" i="246" s="1"/>
  <c r="J485" i="246" s="1"/>
  <c r="J491" i="246" s="1"/>
  <c r="J497" i="246" s="1"/>
  <c r="J503" i="246" s="1"/>
  <c r="J509" i="246" s="1"/>
  <c r="J515" i="246" s="1"/>
  <c r="J521" i="246" s="1"/>
  <c r="J527" i="246" s="1"/>
  <c r="J533" i="246" s="1"/>
  <c r="J539" i="246" s="1"/>
  <c r="J545" i="246" s="1"/>
  <c r="J551" i="246" s="1"/>
  <c r="J557" i="246" s="1"/>
  <c r="J563" i="246" s="1"/>
  <c r="J569" i="246" s="1"/>
  <c r="J575" i="246" s="1"/>
  <c r="J581" i="246" s="1"/>
  <c r="J587" i="246" s="1"/>
  <c r="J593" i="246" s="1"/>
  <c r="J599" i="246" s="1"/>
  <c r="J17" i="249"/>
  <c r="J23" i="249" s="1"/>
  <c r="J29" i="249" s="1"/>
  <c r="J35" i="249" s="1"/>
  <c r="J41" i="249" s="1"/>
  <c r="J47" i="249" s="1"/>
  <c r="J53" i="249" s="1"/>
  <c r="J59" i="249" s="1"/>
  <c r="J65" i="249" s="1"/>
  <c r="J71" i="249" s="1"/>
  <c r="J77" i="249" s="1"/>
  <c r="J83" i="249" s="1"/>
  <c r="J89" i="249" s="1"/>
  <c r="J95" i="249" s="1"/>
  <c r="J101" i="249" s="1"/>
  <c r="J107" i="249" s="1"/>
  <c r="J113" i="249" s="1"/>
  <c r="J119" i="249" s="1"/>
  <c r="J125" i="249" s="1"/>
  <c r="J131" i="249" s="1"/>
  <c r="J137" i="249" s="1"/>
  <c r="J143" i="249" s="1"/>
  <c r="J149" i="249" s="1"/>
  <c r="J155" i="249" s="1"/>
  <c r="J161" i="249" s="1"/>
  <c r="J167" i="249" s="1"/>
  <c r="J173" i="249" s="1"/>
  <c r="J179" i="249" s="1"/>
  <c r="J185" i="249" s="1"/>
  <c r="J191" i="249" s="1"/>
  <c r="J197" i="249" s="1"/>
  <c r="J203" i="249" s="1"/>
  <c r="J209" i="249" s="1"/>
  <c r="J215" i="249" s="1"/>
  <c r="J221" i="249" s="1"/>
  <c r="J227" i="249" s="1"/>
  <c r="J233" i="249" s="1"/>
  <c r="J239" i="249" s="1"/>
  <c r="J245" i="249" s="1"/>
  <c r="J251" i="249" s="1"/>
  <c r="J257" i="249" s="1"/>
  <c r="J263" i="249" s="1"/>
  <c r="J269" i="249" s="1"/>
  <c r="J275" i="249" s="1"/>
  <c r="J281" i="249" s="1"/>
  <c r="J287" i="249" s="1"/>
  <c r="J293" i="249" s="1"/>
  <c r="J299" i="249" s="1"/>
  <c r="J305" i="249" s="1"/>
  <c r="J311" i="249" s="1"/>
  <c r="J317" i="249" s="1"/>
  <c r="J323" i="249" s="1"/>
  <c r="J329" i="249" s="1"/>
  <c r="J335" i="249" s="1"/>
  <c r="J341" i="249" s="1"/>
  <c r="J347" i="249" s="1"/>
  <c r="J353" i="249" s="1"/>
  <c r="J359" i="249" s="1"/>
  <c r="J365" i="249" s="1"/>
  <c r="J371" i="249" s="1"/>
  <c r="J377" i="249" s="1"/>
  <c r="J383" i="249" s="1"/>
  <c r="J389" i="249" s="1"/>
  <c r="J395" i="249" s="1"/>
  <c r="J401" i="249" s="1"/>
  <c r="J407" i="249" s="1"/>
  <c r="J413" i="249" s="1"/>
  <c r="J419" i="249" s="1"/>
  <c r="J425" i="249" s="1"/>
  <c r="J431" i="249" s="1"/>
  <c r="J437" i="249" s="1"/>
  <c r="J443" i="249" s="1"/>
  <c r="J449" i="249" s="1"/>
  <c r="J455" i="249" s="1"/>
  <c r="J461" i="249" s="1"/>
  <c r="J467" i="249" s="1"/>
  <c r="J473" i="249" s="1"/>
  <c r="J479" i="249" s="1"/>
  <c r="J485" i="249" s="1"/>
  <c r="J491" i="249" s="1"/>
  <c r="J497" i="249" s="1"/>
  <c r="J503" i="249" s="1"/>
  <c r="J509" i="249" s="1"/>
  <c r="J515" i="249" s="1"/>
  <c r="J521" i="249" s="1"/>
  <c r="J527" i="249" s="1"/>
  <c r="J533" i="249" s="1"/>
  <c r="J539" i="249" s="1"/>
  <c r="J545" i="249" s="1"/>
  <c r="J551" i="249" s="1"/>
  <c r="J557" i="249" s="1"/>
  <c r="J563" i="249" s="1"/>
  <c r="J569" i="249" s="1"/>
  <c r="J575" i="249" s="1"/>
  <c r="J581" i="249" s="1"/>
  <c r="J587" i="249" s="1"/>
  <c r="J593" i="249" s="1"/>
  <c r="J599" i="249" s="1"/>
  <c r="J17" i="241"/>
  <c r="J18" i="241" s="1"/>
  <c r="G21" i="241" s="1"/>
  <c r="C21" i="241" s="1"/>
  <c r="J17" i="250"/>
  <c r="J18" i="250" s="1"/>
  <c r="G21" i="250" s="1"/>
  <c r="C21" i="250" s="1"/>
  <c r="J17" i="248"/>
  <c r="J12" i="242"/>
  <c r="J17" i="242"/>
  <c r="J12" i="253"/>
  <c r="J17" i="253"/>
  <c r="G11" i="243"/>
  <c r="C11" i="243" s="1"/>
  <c r="G14" i="243"/>
  <c r="C14" i="243" s="1"/>
  <c r="H11" i="243"/>
  <c r="R11" i="243" s="1"/>
  <c r="P12" i="243" s="1"/>
  <c r="G15" i="243"/>
  <c r="C15" i="243" s="1"/>
  <c r="G12" i="243"/>
  <c r="C12" i="243" s="1"/>
  <c r="G13" i="243"/>
  <c r="C13" i="243" s="1"/>
  <c r="G15" i="245"/>
  <c r="C15" i="245" s="1"/>
  <c r="G12" i="245"/>
  <c r="C12" i="245" s="1"/>
  <c r="G13" i="245"/>
  <c r="C13" i="245" s="1"/>
  <c r="G11" i="245"/>
  <c r="C11" i="245" s="1"/>
  <c r="H11" i="245"/>
  <c r="R11" i="245" s="1"/>
  <c r="P12" i="245" s="1"/>
  <c r="G14" i="245"/>
  <c r="C14" i="245" s="1"/>
  <c r="R5" i="246"/>
  <c r="P6" i="246" s="1"/>
  <c r="G12" i="247"/>
  <c r="C12" i="247" s="1"/>
  <c r="G15" i="247"/>
  <c r="C15" i="247" s="1"/>
  <c r="G11" i="247"/>
  <c r="C11" i="247" s="1"/>
  <c r="G13" i="247"/>
  <c r="C13" i="247" s="1"/>
  <c r="G14" i="247"/>
  <c r="C14" i="247" s="1"/>
  <c r="H11" i="247"/>
  <c r="R11" i="247" s="1"/>
  <c r="P12" i="247" s="1"/>
  <c r="R5" i="247"/>
  <c r="P6" i="247" s="1"/>
  <c r="G15" i="251"/>
  <c r="C15" i="251" s="1"/>
  <c r="G11" i="251"/>
  <c r="C11" i="251" s="1"/>
  <c r="G13" i="251"/>
  <c r="C13" i="251" s="1"/>
  <c r="G14" i="251"/>
  <c r="C14" i="251" s="1"/>
  <c r="H11" i="251"/>
  <c r="R11" i="251" s="1"/>
  <c r="P12" i="251" s="1"/>
  <c r="G12" i="251"/>
  <c r="C12" i="251" s="1"/>
  <c r="H11" i="252"/>
  <c r="R11" i="252" s="1"/>
  <c r="P12" i="252" s="1"/>
  <c r="G12" i="252"/>
  <c r="C12" i="252" s="1"/>
  <c r="G15" i="252"/>
  <c r="C15" i="252" s="1"/>
  <c r="G11" i="252"/>
  <c r="C11" i="252" s="1"/>
  <c r="G13" i="252"/>
  <c r="C13" i="252" s="1"/>
  <c r="G14" i="252"/>
  <c r="C14" i="252" s="1"/>
  <c r="R5" i="252"/>
  <c r="P6" i="252" s="1"/>
  <c r="U84" i="229"/>
  <c r="M85" i="229" s="1"/>
  <c r="A84" i="229" s="1"/>
  <c r="R85" i="229"/>
  <c r="O84" i="229" s="1"/>
  <c r="U366" i="229"/>
  <c r="M367" i="229" s="1"/>
  <c r="A366" i="229" s="1"/>
  <c r="R367" i="229"/>
  <c r="O366" i="229" s="1"/>
  <c r="R469" i="229"/>
  <c r="O468" i="229" s="1"/>
  <c r="U468" i="229"/>
  <c r="M469" i="229" s="1"/>
  <c r="A468" i="229" s="1"/>
  <c r="U480" i="229"/>
  <c r="M481" i="229" s="1"/>
  <c r="A480" i="229" s="1"/>
  <c r="R481" i="229"/>
  <c r="O480" i="229" s="1"/>
  <c r="U336" i="229"/>
  <c r="M337" i="229" s="1"/>
  <c r="A336" i="229" s="1"/>
  <c r="R337" i="229"/>
  <c r="O336" i="229" s="1"/>
  <c r="U522" i="229"/>
  <c r="M523" i="229" s="1"/>
  <c r="A522" i="229" s="1"/>
  <c r="R523" i="229"/>
  <c r="O522" i="229" s="1"/>
  <c r="U144" i="229"/>
  <c r="M145" i="229" s="1"/>
  <c r="A144" i="229" s="1"/>
  <c r="R145" i="229"/>
  <c r="O144" i="229" s="1"/>
  <c r="U396" i="229"/>
  <c r="M397" i="229" s="1"/>
  <c r="A396" i="229" s="1"/>
  <c r="R397" i="229"/>
  <c r="O396" i="229" s="1"/>
  <c r="R409" i="229"/>
  <c r="O408" i="229" s="1"/>
  <c r="U408" i="229"/>
  <c r="M409" i="229" s="1"/>
  <c r="A408" i="229" s="1"/>
  <c r="R5" i="243"/>
  <c r="P6" i="243" s="1"/>
  <c r="G11" i="244"/>
  <c r="C11" i="244" s="1"/>
  <c r="G15" i="244"/>
  <c r="C15" i="244" s="1"/>
  <c r="H11" i="244"/>
  <c r="R11" i="244" s="1"/>
  <c r="P12" i="244" s="1"/>
  <c r="G13" i="244"/>
  <c r="C13" i="244" s="1"/>
  <c r="G12" i="244"/>
  <c r="C12" i="244" s="1"/>
  <c r="G14" i="244"/>
  <c r="C14" i="244" s="1"/>
  <c r="J17" i="245"/>
  <c r="J17" i="247"/>
  <c r="G15" i="250"/>
  <c r="C15" i="250" s="1"/>
  <c r="G11" i="250"/>
  <c r="C11" i="250" s="1"/>
  <c r="G13" i="250"/>
  <c r="C13" i="250" s="1"/>
  <c r="G14" i="250"/>
  <c r="C14" i="250" s="1"/>
  <c r="H11" i="250"/>
  <c r="R11" i="250" s="1"/>
  <c r="P12" i="250" s="1"/>
  <c r="G12" i="250"/>
  <c r="C12" i="250" s="1"/>
  <c r="J17" i="252"/>
  <c r="R5" i="253"/>
  <c r="P6" i="253" s="1"/>
  <c r="U276" i="229"/>
  <c r="M277" i="229" s="1"/>
  <c r="A276" i="229" s="1"/>
  <c r="R277" i="229"/>
  <c r="O276" i="229" s="1"/>
  <c r="U12" i="229"/>
  <c r="M13" i="229" s="1"/>
  <c r="A12" i="229" s="1"/>
  <c r="R13" i="229"/>
  <c r="O12" i="229" s="1"/>
  <c r="U504" i="229"/>
  <c r="M505" i="229" s="1"/>
  <c r="A504" i="229" s="1"/>
  <c r="R505" i="229"/>
  <c r="O504" i="229" s="1"/>
  <c r="R79" i="229"/>
  <c r="O78" i="229" s="1"/>
  <c r="U78" i="229"/>
  <c r="M79" i="229" s="1"/>
  <c r="A78" i="229" s="1"/>
  <c r="U162" i="229"/>
  <c r="M163" i="229" s="1"/>
  <c r="A162" i="229" s="1"/>
  <c r="R163" i="229"/>
  <c r="O162" i="229" s="1"/>
  <c r="U270" i="229"/>
  <c r="M271" i="229" s="1"/>
  <c r="A270" i="229" s="1"/>
  <c r="R271" i="229"/>
  <c r="O270" i="229" s="1"/>
  <c r="R319" i="229"/>
  <c r="O318" i="229" s="1"/>
  <c r="U318" i="229"/>
  <c r="M319" i="229" s="1"/>
  <c r="A318" i="229" s="1"/>
  <c r="U498" i="229"/>
  <c r="M499" i="229" s="1"/>
  <c r="A498" i="229" s="1"/>
  <c r="R499" i="229"/>
  <c r="O498" i="229" s="1"/>
  <c r="J17" i="243"/>
  <c r="J17" i="244"/>
  <c r="J23" i="244" s="1"/>
  <c r="J29" i="244" s="1"/>
  <c r="J35" i="244" s="1"/>
  <c r="J41" i="244" s="1"/>
  <c r="J47" i="244" s="1"/>
  <c r="J53" i="244" s="1"/>
  <c r="J59" i="244" s="1"/>
  <c r="J65" i="244" s="1"/>
  <c r="J71" i="244" s="1"/>
  <c r="J77" i="244" s="1"/>
  <c r="J83" i="244" s="1"/>
  <c r="J89" i="244" s="1"/>
  <c r="J95" i="244" s="1"/>
  <c r="J101" i="244" s="1"/>
  <c r="J107" i="244" s="1"/>
  <c r="J113" i="244" s="1"/>
  <c r="J119" i="244" s="1"/>
  <c r="J125" i="244" s="1"/>
  <c r="J131" i="244" s="1"/>
  <c r="J137" i="244" s="1"/>
  <c r="J143" i="244" s="1"/>
  <c r="J149" i="244" s="1"/>
  <c r="J155" i="244" s="1"/>
  <c r="J161" i="244" s="1"/>
  <c r="J167" i="244" s="1"/>
  <c r="J173" i="244" s="1"/>
  <c r="J179" i="244" s="1"/>
  <c r="J185" i="244" s="1"/>
  <c r="J191" i="244" s="1"/>
  <c r="J197" i="244" s="1"/>
  <c r="J203" i="244" s="1"/>
  <c r="J209" i="244" s="1"/>
  <c r="J215" i="244" s="1"/>
  <c r="J221" i="244" s="1"/>
  <c r="J227" i="244" s="1"/>
  <c r="J233" i="244" s="1"/>
  <c r="J239" i="244" s="1"/>
  <c r="J245" i="244" s="1"/>
  <c r="J251" i="244" s="1"/>
  <c r="J257" i="244" s="1"/>
  <c r="J263" i="244" s="1"/>
  <c r="J269" i="244" s="1"/>
  <c r="J275" i="244" s="1"/>
  <c r="J281" i="244" s="1"/>
  <c r="J287" i="244" s="1"/>
  <c r="J293" i="244" s="1"/>
  <c r="J299" i="244" s="1"/>
  <c r="J305" i="244" s="1"/>
  <c r="J311" i="244" s="1"/>
  <c r="J317" i="244" s="1"/>
  <c r="J323" i="244" s="1"/>
  <c r="J329" i="244" s="1"/>
  <c r="J335" i="244" s="1"/>
  <c r="J341" i="244" s="1"/>
  <c r="J347" i="244" s="1"/>
  <c r="J353" i="244" s="1"/>
  <c r="J359" i="244" s="1"/>
  <c r="J365" i="244" s="1"/>
  <c r="J371" i="244" s="1"/>
  <c r="J377" i="244" s="1"/>
  <c r="J383" i="244" s="1"/>
  <c r="J389" i="244" s="1"/>
  <c r="J395" i="244" s="1"/>
  <c r="J401" i="244" s="1"/>
  <c r="J407" i="244" s="1"/>
  <c r="J413" i="244" s="1"/>
  <c r="J419" i="244" s="1"/>
  <c r="J425" i="244" s="1"/>
  <c r="J431" i="244" s="1"/>
  <c r="J437" i="244" s="1"/>
  <c r="J443" i="244" s="1"/>
  <c r="J449" i="244" s="1"/>
  <c r="J455" i="244" s="1"/>
  <c r="J461" i="244" s="1"/>
  <c r="J467" i="244" s="1"/>
  <c r="J473" i="244" s="1"/>
  <c r="J479" i="244" s="1"/>
  <c r="J485" i="244" s="1"/>
  <c r="J491" i="244" s="1"/>
  <c r="J497" i="244" s="1"/>
  <c r="J503" i="244" s="1"/>
  <c r="J509" i="244" s="1"/>
  <c r="J515" i="244" s="1"/>
  <c r="J521" i="244" s="1"/>
  <c r="J527" i="244" s="1"/>
  <c r="J533" i="244" s="1"/>
  <c r="J539" i="244" s="1"/>
  <c r="J545" i="244" s="1"/>
  <c r="J551" i="244" s="1"/>
  <c r="J557" i="244" s="1"/>
  <c r="J563" i="244" s="1"/>
  <c r="J569" i="244" s="1"/>
  <c r="J575" i="244" s="1"/>
  <c r="J581" i="244" s="1"/>
  <c r="J587" i="244" s="1"/>
  <c r="J593" i="244" s="1"/>
  <c r="J599" i="244" s="1"/>
  <c r="R5" i="244"/>
  <c r="P6" i="244" s="1"/>
  <c r="G13" i="248"/>
  <c r="C13" i="248" s="1"/>
  <c r="H11" i="248"/>
  <c r="R11" i="248" s="1"/>
  <c r="P12" i="248" s="1"/>
  <c r="G14" i="248"/>
  <c r="C14" i="248" s="1"/>
  <c r="G12" i="248"/>
  <c r="C12" i="248" s="1"/>
  <c r="G15" i="248"/>
  <c r="C15" i="248" s="1"/>
  <c r="G11" i="248"/>
  <c r="C11" i="248" s="1"/>
  <c r="R5" i="250"/>
  <c r="P6" i="250" s="1"/>
  <c r="R73" i="229"/>
  <c r="O72" i="229" s="1"/>
  <c r="U72" i="229"/>
  <c r="M73" i="229" s="1"/>
  <c r="A72" i="229" s="1"/>
  <c r="U174" i="229"/>
  <c r="M175" i="229" s="1"/>
  <c r="A174" i="229" s="1"/>
  <c r="R175" i="229"/>
  <c r="O174" i="229" s="1"/>
  <c r="U582" i="229"/>
  <c r="M583" i="229" s="1"/>
  <c r="A582" i="229" s="1"/>
  <c r="R583" i="229"/>
  <c r="O582" i="229" s="1"/>
  <c r="U534" i="229"/>
  <c r="M535" i="229" s="1"/>
  <c r="A534" i="229" s="1"/>
  <c r="R535" i="229"/>
  <c r="O534" i="229" s="1"/>
  <c r="G15" i="241"/>
  <c r="C15" i="241" s="1"/>
  <c r="G12" i="241"/>
  <c r="C12" i="241" s="1"/>
  <c r="G13" i="241"/>
  <c r="C13" i="241" s="1"/>
  <c r="G11" i="241"/>
  <c r="C11" i="241" s="1"/>
  <c r="H11" i="241"/>
  <c r="R11" i="241" s="1"/>
  <c r="P12" i="241" s="1"/>
  <c r="G14" i="241"/>
  <c r="C14" i="241" s="1"/>
  <c r="R5" i="242"/>
  <c r="P6" i="242" s="1"/>
  <c r="R5" i="241"/>
  <c r="P6" i="241" s="1"/>
  <c r="R5" i="245"/>
  <c r="P6" i="245" s="1"/>
  <c r="G14" i="246"/>
  <c r="C14" i="246" s="1"/>
  <c r="G15" i="246"/>
  <c r="C15" i="246" s="1"/>
  <c r="G13" i="246"/>
  <c r="C13" i="246" s="1"/>
  <c r="H11" i="246"/>
  <c r="R11" i="246" s="1"/>
  <c r="P12" i="246" s="1"/>
  <c r="G11" i="246"/>
  <c r="C11" i="246" s="1"/>
  <c r="G12" i="246"/>
  <c r="C12" i="246" s="1"/>
  <c r="R5" i="248"/>
  <c r="P6" i="248" s="1"/>
  <c r="G12" i="249"/>
  <c r="C12" i="249" s="1"/>
  <c r="G13" i="249"/>
  <c r="C13" i="249" s="1"/>
  <c r="G11" i="249"/>
  <c r="C11" i="249" s="1"/>
  <c r="G14" i="249"/>
  <c r="C14" i="249" s="1"/>
  <c r="H11" i="249"/>
  <c r="R11" i="249" s="1"/>
  <c r="P12" i="249" s="1"/>
  <c r="G15" i="249"/>
  <c r="C15" i="249" s="1"/>
  <c r="R5" i="249"/>
  <c r="P6" i="249" s="1"/>
  <c r="J17" i="251"/>
  <c r="R5" i="251"/>
  <c r="P6" i="251" s="1"/>
  <c r="U132" i="229"/>
  <c r="M133" i="229" s="1"/>
  <c r="A132" i="229" s="1"/>
  <c r="R133" i="229"/>
  <c r="O132" i="229" s="1"/>
  <c r="U264" i="229"/>
  <c r="M265" i="229" s="1"/>
  <c r="A264" i="229" s="1"/>
  <c r="R265" i="229"/>
  <c r="O264" i="229" s="1"/>
  <c r="U528" i="229"/>
  <c r="M529" i="229" s="1"/>
  <c r="A528" i="229" s="1"/>
  <c r="R529" i="229"/>
  <c r="O528" i="229" s="1"/>
  <c r="D11" i="85"/>
  <c r="J12" i="138"/>
  <c r="J17" i="138"/>
  <c r="P7" i="138"/>
  <c r="M6" i="138" s="1"/>
  <c r="S6" i="138"/>
  <c r="K7" i="138" s="1"/>
  <c r="A6" i="138" s="1"/>
  <c r="J18" i="249" l="1"/>
  <c r="H17" i="249" s="1"/>
  <c r="J18" i="246"/>
  <c r="H17" i="246" s="1"/>
  <c r="R17" i="246" s="1"/>
  <c r="P18" i="246" s="1"/>
  <c r="H17" i="241"/>
  <c r="R17" i="241" s="1"/>
  <c r="P18" i="241" s="1"/>
  <c r="S18" i="241" s="1"/>
  <c r="K19" i="241" s="1"/>
  <c r="A18" i="241" s="1"/>
  <c r="G18" i="241"/>
  <c r="C18" i="241" s="1"/>
  <c r="J23" i="250"/>
  <c r="J24" i="250" s="1"/>
  <c r="H17" i="250"/>
  <c r="R17" i="250" s="1"/>
  <c r="P18" i="250" s="1"/>
  <c r="S18" i="250" s="1"/>
  <c r="K19" i="250" s="1"/>
  <c r="A18" i="250" s="1"/>
  <c r="G20" i="241"/>
  <c r="C20" i="241" s="1"/>
  <c r="G19" i="241"/>
  <c r="C19" i="241" s="1"/>
  <c r="G19" i="250"/>
  <c r="C19" i="250" s="1"/>
  <c r="G20" i="250"/>
  <c r="C20" i="250" s="1"/>
  <c r="G17" i="241"/>
  <c r="C17" i="241" s="1"/>
  <c r="G18" i="250"/>
  <c r="C18" i="250" s="1"/>
  <c r="G17" i="250"/>
  <c r="C17" i="250" s="1"/>
  <c r="J23" i="241"/>
  <c r="J24" i="241" s="1"/>
  <c r="J18" i="248"/>
  <c r="J23" i="248"/>
  <c r="P7" i="248"/>
  <c r="M6" i="248" s="1"/>
  <c r="S6" i="248"/>
  <c r="K7" i="248" s="1"/>
  <c r="A6" i="248" s="1"/>
  <c r="P7" i="242"/>
  <c r="M6" i="242" s="1"/>
  <c r="S6" i="242"/>
  <c r="K7" i="242" s="1"/>
  <c r="A6" i="242" s="1"/>
  <c r="P132" i="229"/>
  <c r="N132" i="229"/>
  <c r="S6" i="249"/>
  <c r="K7" i="249" s="1"/>
  <c r="A6" i="249" s="1"/>
  <c r="P7" i="249"/>
  <c r="M6" i="249" s="1"/>
  <c r="S12" i="241"/>
  <c r="K13" i="241" s="1"/>
  <c r="A12" i="241" s="1"/>
  <c r="P13" i="241"/>
  <c r="M12" i="241" s="1"/>
  <c r="N534" i="229"/>
  <c r="P534" i="229"/>
  <c r="N582" i="229"/>
  <c r="P582" i="229"/>
  <c r="N174" i="229"/>
  <c r="P174" i="229"/>
  <c r="S6" i="250"/>
  <c r="K7" i="250" s="1"/>
  <c r="A6" i="250" s="1"/>
  <c r="P7" i="250"/>
  <c r="M6" i="250" s="1"/>
  <c r="J18" i="243"/>
  <c r="J23" i="243"/>
  <c r="N270" i="229"/>
  <c r="P270" i="229"/>
  <c r="N276" i="229"/>
  <c r="P276" i="229"/>
  <c r="J18" i="252"/>
  <c r="J23" i="252"/>
  <c r="J18" i="247"/>
  <c r="J23" i="247"/>
  <c r="J18" i="244"/>
  <c r="S12" i="244"/>
  <c r="K13" i="244" s="1"/>
  <c r="A12" i="244" s="1"/>
  <c r="P13" i="244"/>
  <c r="M12" i="244" s="1"/>
  <c r="S6" i="243"/>
  <c r="K7" i="243" s="1"/>
  <c r="A6" i="243" s="1"/>
  <c r="P7" i="243"/>
  <c r="M6" i="243" s="1"/>
  <c r="N396" i="229"/>
  <c r="P396" i="229"/>
  <c r="P522" i="229"/>
  <c r="N522" i="229"/>
  <c r="P336" i="229"/>
  <c r="N336" i="229"/>
  <c r="N480" i="229"/>
  <c r="P480" i="229"/>
  <c r="N84" i="229"/>
  <c r="P84" i="229"/>
  <c r="P13" i="247"/>
  <c r="M12" i="247" s="1"/>
  <c r="S12" i="247"/>
  <c r="K13" i="247" s="1"/>
  <c r="A12" i="247" s="1"/>
  <c r="P72" i="229"/>
  <c r="N72" i="229"/>
  <c r="P78" i="229"/>
  <c r="N78" i="229"/>
  <c r="S12" i="252"/>
  <c r="K13" i="252" s="1"/>
  <c r="A12" i="252" s="1"/>
  <c r="P13" i="252"/>
  <c r="M12" i="252" s="1"/>
  <c r="J18" i="251"/>
  <c r="J23" i="251"/>
  <c r="S12" i="246"/>
  <c r="K13" i="246" s="1"/>
  <c r="A12" i="246" s="1"/>
  <c r="P13" i="246"/>
  <c r="M12" i="246" s="1"/>
  <c r="N528" i="229"/>
  <c r="P528" i="229"/>
  <c r="P264" i="229"/>
  <c r="N264" i="229"/>
  <c r="S6" i="251"/>
  <c r="K7" i="251" s="1"/>
  <c r="A6" i="251" s="1"/>
  <c r="P7" i="251"/>
  <c r="M6" i="251" s="1"/>
  <c r="P13" i="249"/>
  <c r="M12" i="249" s="1"/>
  <c r="S12" i="249"/>
  <c r="K13" i="249" s="1"/>
  <c r="A12" i="249" s="1"/>
  <c r="S6" i="245"/>
  <c r="K7" i="245" s="1"/>
  <c r="A6" i="245" s="1"/>
  <c r="P7" i="245"/>
  <c r="M6" i="245" s="1"/>
  <c r="S6" i="241"/>
  <c r="K7" i="241" s="1"/>
  <c r="A6" i="241" s="1"/>
  <c r="P7" i="241"/>
  <c r="M6" i="241" s="1"/>
  <c r="S6" i="244"/>
  <c r="K7" i="244" s="1"/>
  <c r="A6" i="244" s="1"/>
  <c r="P7" i="244"/>
  <c r="M6" i="244" s="1"/>
  <c r="N498" i="229"/>
  <c r="P498" i="229"/>
  <c r="N162" i="229"/>
  <c r="P162" i="229"/>
  <c r="N504" i="229"/>
  <c r="P504" i="229"/>
  <c r="N12" i="229"/>
  <c r="P12" i="229"/>
  <c r="S12" i="250"/>
  <c r="K13" i="250" s="1"/>
  <c r="A12" i="250" s="1"/>
  <c r="P13" i="250"/>
  <c r="M12" i="250" s="1"/>
  <c r="J18" i="245"/>
  <c r="J23" i="245"/>
  <c r="N144" i="229"/>
  <c r="P144" i="229"/>
  <c r="N366" i="229"/>
  <c r="P366" i="229"/>
  <c r="P13" i="251"/>
  <c r="M12" i="251" s="1"/>
  <c r="S12" i="251"/>
  <c r="K13" i="251" s="1"/>
  <c r="A12" i="251" s="1"/>
  <c r="S12" i="245"/>
  <c r="K13" i="245" s="1"/>
  <c r="A12" i="245" s="1"/>
  <c r="P13" i="245"/>
  <c r="M12" i="245" s="1"/>
  <c r="S12" i="243"/>
  <c r="K13" i="243" s="1"/>
  <c r="A12" i="243" s="1"/>
  <c r="P13" i="243"/>
  <c r="M12" i="243" s="1"/>
  <c r="J18" i="253"/>
  <c r="J23" i="253"/>
  <c r="J18" i="242"/>
  <c r="J23" i="242"/>
  <c r="J29" i="242" s="1"/>
  <c r="J35" i="242" s="1"/>
  <c r="J41" i="242" s="1"/>
  <c r="J47" i="242" s="1"/>
  <c r="J53" i="242" s="1"/>
  <c r="J59" i="242" s="1"/>
  <c r="J65" i="242" s="1"/>
  <c r="J71" i="242" s="1"/>
  <c r="J77" i="242" s="1"/>
  <c r="J83" i="242" s="1"/>
  <c r="J89" i="242" s="1"/>
  <c r="J95" i="242" s="1"/>
  <c r="J101" i="242" s="1"/>
  <c r="J107" i="242" s="1"/>
  <c r="J113" i="242" s="1"/>
  <c r="J119" i="242" s="1"/>
  <c r="J125" i="242" s="1"/>
  <c r="J131" i="242" s="1"/>
  <c r="J137" i="242" s="1"/>
  <c r="J143" i="242" s="1"/>
  <c r="J149" i="242" s="1"/>
  <c r="J155" i="242" s="1"/>
  <c r="J161" i="242" s="1"/>
  <c r="J167" i="242" s="1"/>
  <c r="J173" i="242" s="1"/>
  <c r="J179" i="242" s="1"/>
  <c r="J185" i="242" s="1"/>
  <c r="J191" i="242" s="1"/>
  <c r="J197" i="242" s="1"/>
  <c r="J203" i="242" s="1"/>
  <c r="J209" i="242" s="1"/>
  <c r="J215" i="242" s="1"/>
  <c r="J221" i="242" s="1"/>
  <c r="J227" i="242" s="1"/>
  <c r="J233" i="242" s="1"/>
  <c r="J239" i="242" s="1"/>
  <c r="J245" i="242" s="1"/>
  <c r="J251" i="242" s="1"/>
  <c r="J257" i="242" s="1"/>
  <c r="J263" i="242" s="1"/>
  <c r="J269" i="242" s="1"/>
  <c r="J275" i="242" s="1"/>
  <c r="J281" i="242" s="1"/>
  <c r="J287" i="242" s="1"/>
  <c r="J293" i="242" s="1"/>
  <c r="J299" i="242" s="1"/>
  <c r="J305" i="242" s="1"/>
  <c r="J311" i="242" s="1"/>
  <c r="J317" i="242" s="1"/>
  <c r="J323" i="242" s="1"/>
  <c r="J329" i="242" s="1"/>
  <c r="J335" i="242" s="1"/>
  <c r="J341" i="242" s="1"/>
  <c r="J347" i="242" s="1"/>
  <c r="J353" i="242" s="1"/>
  <c r="J359" i="242" s="1"/>
  <c r="J365" i="242" s="1"/>
  <c r="J371" i="242" s="1"/>
  <c r="J377" i="242" s="1"/>
  <c r="J383" i="242" s="1"/>
  <c r="J389" i="242" s="1"/>
  <c r="J395" i="242" s="1"/>
  <c r="J401" i="242" s="1"/>
  <c r="J407" i="242" s="1"/>
  <c r="J413" i="242" s="1"/>
  <c r="J419" i="242" s="1"/>
  <c r="J425" i="242" s="1"/>
  <c r="J431" i="242" s="1"/>
  <c r="J437" i="242" s="1"/>
  <c r="J443" i="242" s="1"/>
  <c r="J449" i="242" s="1"/>
  <c r="J455" i="242" s="1"/>
  <c r="J461" i="242" s="1"/>
  <c r="J467" i="242" s="1"/>
  <c r="J473" i="242" s="1"/>
  <c r="J479" i="242" s="1"/>
  <c r="J485" i="242" s="1"/>
  <c r="J491" i="242" s="1"/>
  <c r="J497" i="242" s="1"/>
  <c r="J503" i="242" s="1"/>
  <c r="J509" i="242" s="1"/>
  <c r="J515" i="242" s="1"/>
  <c r="J521" i="242" s="1"/>
  <c r="J527" i="242" s="1"/>
  <c r="J533" i="242" s="1"/>
  <c r="J539" i="242" s="1"/>
  <c r="J545" i="242" s="1"/>
  <c r="J551" i="242" s="1"/>
  <c r="J557" i="242" s="1"/>
  <c r="J563" i="242" s="1"/>
  <c r="J569" i="242" s="1"/>
  <c r="J575" i="242" s="1"/>
  <c r="J581" i="242" s="1"/>
  <c r="J587" i="242" s="1"/>
  <c r="J593" i="242" s="1"/>
  <c r="J599" i="242" s="1"/>
  <c r="S12" i="248"/>
  <c r="K13" i="248" s="1"/>
  <c r="A12" i="248" s="1"/>
  <c r="P13" i="248"/>
  <c r="M12" i="248" s="1"/>
  <c r="N318" i="229"/>
  <c r="P318" i="229"/>
  <c r="S6" i="253"/>
  <c r="K7" i="253" s="1"/>
  <c r="A6" i="253" s="1"/>
  <c r="P7" i="253"/>
  <c r="M6" i="253" s="1"/>
  <c r="P408" i="229"/>
  <c r="N408" i="229"/>
  <c r="P468" i="229"/>
  <c r="N468" i="229"/>
  <c r="S6" i="252"/>
  <c r="K7" i="252" s="1"/>
  <c r="A6" i="252" s="1"/>
  <c r="P7" i="252"/>
  <c r="M6" i="252" s="1"/>
  <c r="P7" i="247"/>
  <c r="M6" i="247" s="1"/>
  <c r="S6" i="247"/>
  <c r="K7" i="247" s="1"/>
  <c r="A6" i="247" s="1"/>
  <c r="S6" i="246"/>
  <c r="K7" i="246" s="1"/>
  <c r="A6" i="246" s="1"/>
  <c r="P7" i="246"/>
  <c r="M6" i="246" s="1"/>
  <c r="G14" i="253"/>
  <c r="C14" i="253" s="1"/>
  <c r="G12" i="253"/>
  <c r="C12" i="253" s="1"/>
  <c r="G15" i="253"/>
  <c r="C15" i="253" s="1"/>
  <c r="G11" i="253"/>
  <c r="C11" i="253" s="1"/>
  <c r="G13" i="253"/>
  <c r="C13" i="253" s="1"/>
  <c r="H11" i="253"/>
  <c r="G15" i="242"/>
  <c r="C15" i="242" s="1"/>
  <c r="H11" i="242"/>
  <c r="G13" i="242"/>
  <c r="C13" i="242" s="1"/>
  <c r="G12" i="242"/>
  <c r="C12" i="242" s="1"/>
  <c r="G14" i="242"/>
  <c r="C14" i="242" s="1"/>
  <c r="G11" i="242"/>
  <c r="C11" i="242" s="1"/>
  <c r="L6" i="138"/>
  <c r="N6" i="138"/>
  <c r="J18" i="138"/>
  <c r="J23" i="138"/>
  <c r="G11" i="138"/>
  <c r="C11" i="138" s="1"/>
  <c r="G15" i="138"/>
  <c r="C15" i="138" s="1"/>
  <c r="G13" i="138"/>
  <c r="C13" i="138" s="1"/>
  <c r="H11" i="138"/>
  <c r="R11" i="138" s="1"/>
  <c r="P12" i="138" s="1"/>
  <c r="G12" i="138"/>
  <c r="C12" i="138" s="1"/>
  <c r="G14" i="138"/>
  <c r="C14" i="138" s="1"/>
  <c r="J29" i="250" l="1"/>
  <c r="J30" i="250" s="1"/>
  <c r="G18" i="249"/>
  <c r="C18" i="249" s="1"/>
  <c r="G21" i="249"/>
  <c r="C21" i="249" s="1"/>
  <c r="G20" i="249"/>
  <c r="C20" i="249" s="1"/>
  <c r="J24" i="249"/>
  <c r="G27" i="249" s="1"/>
  <c r="C27" i="249" s="1"/>
  <c r="G19" i="249"/>
  <c r="C19" i="249" s="1"/>
  <c r="G17" i="249"/>
  <c r="C17" i="249" s="1"/>
  <c r="G17" i="246"/>
  <c r="C17" i="246" s="1"/>
  <c r="G18" i="246"/>
  <c r="C18" i="246" s="1"/>
  <c r="G21" i="246"/>
  <c r="C21" i="246" s="1"/>
  <c r="J24" i="246"/>
  <c r="G25" i="246" s="1"/>
  <c r="C25" i="246" s="1"/>
  <c r="G20" i="246"/>
  <c r="C20" i="246" s="1"/>
  <c r="G19" i="246"/>
  <c r="C19" i="246" s="1"/>
  <c r="J29" i="241"/>
  <c r="J35" i="241" s="1"/>
  <c r="P19" i="241"/>
  <c r="M18" i="241" s="1"/>
  <c r="N18" i="241" s="1"/>
  <c r="P19" i="250"/>
  <c r="M18" i="250" s="1"/>
  <c r="N18" i="250" s="1"/>
  <c r="J24" i="248"/>
  <c r="J29" i="248"/>
  <c r="J35" i="248" s="1"/>
  <c r="J41" i="248" s="1"/>
  <c r="G20" i="248"/>
  <c r="C20" i="248" s="1"/>
  <c r="G19" i="248"/>
  <c r="C19" i="248" s="1"/>
  <c r="G21" i="248"/>
  <c r="C21" i="248" s="1"/>
  <c r="G17" i="248"/>
  <c r="C17" i="248" s="1"/>
  <c r="G18" i="248"/>
  <c r="C18" i="248" s="1"/>
  <c r="H17" i="248"/>
  <c r="R17" i="248" s="1"/>
  <c r="P18" i="248" s="1"/>
  <c r="J24" i="253"/>
  <c r="J29" i="253"/>
  <c r="L12" i="245"/>
  <c r="N12" i="245"/>
  <c r="L12" i="251"/>
  <c r="N12" i="251"/>
  <c r="N6" i="245"/>
  <c r="L6" i="245"/>
  <c r="G17" i="251"/>
  <c r="C17" i="251" s="1"/>
  <c r="G20" i="251"/>
  <c r="C20" i="251" s="1"/>
  <c r="H17" i="251"/>
  <c r="G21" i="251"/>
  <c r="C21" i="251" s="1"/>
  <c r="G18" i="251"/>
  <c r="C18" i="251" s="1"/>
  <c r="G19" i="251"/>
  <c r="C19" i="251" s="1"/>
  <c r="G26" i="241"/>
  <c r="C26" i="241" s="1"/>
  <c r="H23" i="241"/>
  <c r="G27" i="241"/>
  <c r="C27" i="241" s="1"/>
  <c r="G24" i="241"/>
  <c r="C24" i="241" s="1"/>
  <c r="G25" i="241"/>
  <c r="C25" i="241" s="1"/>
  <c r="G23" i="241"/>
  <c r="C23" i="241" s="1"/>
  <c r="N12" i="244"/>
  <c r="L12" i="244"/>
  <c r="G17" i="247"/>
  <c r="C17" i="247" s="1"/>
  <c r="G19" i="247"/>
  <c r="C19" i="247" s="1"/>
  <c r="G21" i="247"/>
  <c r="C21" i="247" s="1"/>
  <c r="G18" i="247"/>
  <c r="C18" i="247" s="1"/>
  <c r="H17" i="247"/>
  <c r="G20" i="247"/>
  <c r="C20" i="247" s="1"/>
  <c r="G21" i="243"/>
  <c r="C21" i="243" s="1"/>
  <c r="G18" i="243"/>
  <c r="C18" i="243" s="1"/>
  <c r="G19" i="243"/>
  <c r="C19" i="243" s="1"/>
  <c r="G17" i="243"/>
  <c r="C17" i="243" s="1"/>
  <c r="H17" i="243"/>
  <c r="G20" i="243"/>
  <c r="C20" i="243" s="1"/>
  <c r="N6" i="249"/>
  <c r="L6" i="249"/>
  <c r="G18" i="242"/>
  <c r="C18" i="242" s="1"/>
  <c r="G19" i="242"/>
  <c r="C19" i="242" s="1"/>
  <c r="G17" i="242"/>
  <c r="C17" i="242" s="1"/>
  <c r="H17" i="242"/>
  <c r="R17" i="242" s="1"/>
  <c r="P18" i="242" s="1"/>
  <c r="G20" i="242"/>
  <c r="C20" i="242" s="1"/>
  <c r="G21" i="242"/>
  <c r="C21" i="242" s="1"/>
  <c r="J24" i="242"/>
  <c r="G18" i="253"/>
  <c r="C18" i="253" s="1"/>
  <c r="G21" i="253"/>
  <c r="C21" i="253" s="1"/>
  <c r="G17" i="253"/>
  <c r="C17" i="253" s="1"/>
  <c r="H17" i="253"/>
  <c r="R17" i="253" s="1"/>
  <c r="P18" i="253" s="1"/>
  <c r="G19" i="253"/>
  <c r="C19" i="253" s="1"/>
  <c r="G20" i="253"/>
  <c r="C20" i="253" s="1"/>
  <c r="J24" i="245"/>
  <c r="J29" i="245"/>
  <c r="L6" i="244"/>
  <c r="N6" i="244"/>
  <c r="N6" i="251"/>
  <c r="L6" i="251"/>
  <c r="L12" i="246"/>
  <c r="N12" i="246"/>
  <c r="J24" i="252"/>
  <c r="J29" i="252"/>
  <c r="L6" i="250"/>
  <c r="N6" i="250"/>
  <c r="L12" i="241"/>
  <c r="N12" i="241"/>
  <c r="N6" i="242"/>
  <c r="L6" i="242"/>
  <c r="N6" i="248"/>
  <c r="L6" i="248"/>
  <c r="R11" i="242"/>
  <c r="P12" i="242" s="1"/>
  <c r="R11" i="253"/>
  <c r="P12" i="253" s="1"/>
  <c r="L6" i="252"/>
  <c r="N6" i="252"/>
  <c r="J35" i="250"/>
  <c r="N12" i="243"/>
  <c r="L12" i="243"/>
  <c r="G21" i="245"/>
  <c r="C21" i="245" s="1"/>
  <c r="G17" i="245"/>
  <c r="C17" i="245" s="1"/>
  <c r="H17" i="245"/>
  <c r="G20" i="245"/>
  <c r="C20" i="245" s="1"/>
  <c r="G18" i="245"/>
  <c r="C18" i="245" s="1"/>
  <c r="G19" i="245"/>
  <c r="C19" i="245" s="1"/>
  <c r="L6" i="241"/>
  <c r="N6" i="241"/>
  <c r="P19" i="246"/>
  <c r="M18" i="246" s="1"/>
  <c r="S18" i="246"/>
  <c r="K19" i="246" s="1"/>
  <c r="A18" i="246" s="1"/>
  <c r="N12" i="249"/>
  <c r="L12" i="249"/>
  <c r="R17" i="249"/>
  <c r="P18" i="249" s="1"/>
  <c r="N12" i="247"/>
  <c r="L12" i="247"/>
  <c r="L6" i="243"/>
  <c r="N6" i="243"/>
  <c r="H17" i="244"/>
  <c r="G17" i="244"/>
  <c r="C17" i="244" s="1"/>
  <c r="G18" i="244"/>
  <c r="C18" i="244" s="1"/>
  <c r="G21" i="244"/>
  <c r="C21" i="244" s="1"/>
  <c r="J24" i="244"/>
  <c r="G20" i="244"/>
  <c r="C20" i="244" s="1"/>
  <c r="G19" i="244"/>
  <c r="C19" i="244" s="1"/>
  <c r="G17" i="252"/>
  <c r="C17" i="252" s="1"/>
  <c r="G20" i="252"/>
  <c r="C20" i="252" s="1"/>
  <c r="H17" i="252"/>
  <c r="G21" i="252"/>
  <c r="C21" i="252" s="1"/>
  <c r="G18" i="252"/>
  <c r="C18" i="252" s="1"/>
  <c r="G19" i="252"/>
  <c r="C19" i="252" s="1"/>
  <c r="N6" i="246"/>
  <c r="L6" i="246"/>
  <c r="N6" i="253"/>
  <c r="L6" i="253"/>
  <c r="N12" i="248"/>
  <c r="L12" i="248"/>
  <c r="N6" i="247"/>
  <c r="L6" i="247"/>
  <c r="G26" i="250"/>
  <c r="C26" i="250" s="1"/>
  <c r="G23" i="250"/>
  <c r="C23" i="250" s="1"/>
  <c r="G27" i="250"/>
  <c r="C27" i="250" s="1"/>
  <c r="H23" i="250"/>
  <c r="G24" i="250"/>
  <c r="C24" i="250" s="1"/>
  <c r="G25" i="250"/>
  <c r="C25" i="250" s="1"/>
  <c r="N12" i="250"/>
  <c r="L12" i="250"/>
  <c r="J24" i="251"/>
  <c r="J29" i="251"/>
  <c r="N12" i="252"/>
  <c r="L12" i="252"/>
  <c r="J24" i="247"/>
  <c r="J29" i="247"/>
  <c r="J24" i="243"/>
  <c r="J29" i="243"/>
  <c r="S12" i="138"/>
  <c r="K13" i="138" s="1"/>
  <c r="A12" i="138" s="1"/>
  <c r="P13" i="138"/>
  <c r="M12" i="138" s="1"/>
  <c r="J24" i="138"/>
  <c r="J29" i="138"/>
  <c r="H17" i="138"/>
  <c r="R17" i="138" s="1"/>
  <c r="P18" i="138" s="1"/>
  <c r="G19" i="138"/>
  <c r="C19" i="138" s="1"/>
  <c r="G20" i="138"/>
  <c r="C20" i="138" s="1"/>
  <c r="G18" i="138"/>
  <c r="C18" i="138" s="1"/>
  <c r="G17" i="138"/>
  <c r="C17" i="138" s="1"/>
  <c r="G21" i="138"/>
  <c r="C21" i="138" s="1"/>
  <c r="G26" i="249" l="1"/>
  <c r="C26" i="249" s="1"/>
  <c r="H23" i="249"/>
  <c r="R23" i="249" s="1"/>
  <c r="P24" i="249" s="1"/>
  <c r="G23" i="249"/>
  <c r="C23" i="249" s="1"/>
  <c r="G24" i="249"/>
  <c r="C24" i="249" s="1"/>
  <c r="G27" i="246"/>
  <c r="C27" i="246" s="1"/>
  <c r="G25" i="249"/>
  <c r="C25" i="249" s="1"/>
  <c r="J30" i="249"/>
  <c r="H29" i="249" s="1"/>
  <c r="R29" i="249" s="1"/>
  <c r="P30" i="249" s="1"/>
  <c r="G23" i="246"/>
  <c r="C23" i="246" s="1"/>
  <c r="H23" i="246"/>
  <c r="R23" i="246" s="1"/>
  <c r="P24" i="246" s="1"/>
  <c r="L18" i="241"/>
  <c r="G26" i="246"/>
  <c r="C26" i="246" s="1"/>
  <c r="J30" i="246"/>
  <c r="G32" i="246" s="1"/>
  <c r="C32" i="246" s="1"/>
  <c r="G24" i="246"/>
  <c r="C24" i="246" s="1"/>
  <c r="L18" i="250"/>
  <c r="J30" i="241"/>
  <c r="J36" i="241" s="1"/>
  <c r="S18" i="248"/>
  <c r="K19" i="248" s="1"/>
  <c r="A18" i="248" s="1"/>
  <c r="P19" i="248"/>
  <c r="M18" i="248" s="1"/>
  <c r="G27" i="248"/>
  <c r="C27" i="248" s="1"/>
  <c r="G26" i="248"/>
  <c r="C26" i="248" s="1"/>
  <c r="G24" i="248"/>
  <c r="C24" i="248" s="1"/>
  <c r="G23" i="248"/>
  <c r="C23" i="248" s="1"/>
  <c r="G25" i="248"/>
  <c r="C25" i="248" s="1"/>
  <c r="H23" i="248"/>
  <c r="R23" i="248" s="1"/>
  <c r="P24" i="248" s="1"/>
  <c r="J30" i="248"/>
  <c r="J30" i="243"/>
  <c r="J35" i="243"/>
  <c r="R17" i="244"/>
  <c r="P18" i="244" s="1"/>
  <c r="S18" i="242"/>
  <c r="K19" i="242" s="1"/>
  <c r="A18" i="242" s="1"/>
  <c r="P19" i="242"/>
  <c r="M18" i="242" s="1"/>
  <c r="R17" i="243"/>
  <c r="P18" i="243" s="1"/>
  <c r="H23" i="243"/>
  <c r="R23" i="243" s="1"/>
  <c r="P24" i="243" s="1"/>
  <c r="G27" i="243"/>
  <c r="C27" i="243" s="1"/>
  <c r="G25" i="243"/>
  <c r="C25" i="243" s="1"/>
  <c r="G26" i="243"/>
  <c r="C26" i="243" s="1"/>
  <c r="G23" i="243"/>
  <c r="C23" i="243" s="1"/>
  <c r="G24" i="243"/>
  <c r="C24" i="243" s="1"/>
  <c r="G32" i="249"/>
  <c r="C32" i="249" s="1"/>
  <c r="J36" i="249"/>
  <c r="G29" i="249"/>
  <c r="C29" i="249" s="1"/>
  <c r="L18" i="246"/>
  <c r="N18" i="246"/>
  <c r="J36" i="250"/>
  <c r="J41" i="250"/>
  <c r="P13" i="242"/>
  <c r="M12" i="242" s="1"/>
  <c r="S12" i="242"/>
  <c r="K13" i="242" s="1"/>
  <c r="A12" i="242" s="1"/>
  <c r="J30" i="245"/>
  <c r="J35" i="245"/>
  <c r="S18" i="253"/>
  <c r="K19" i="253" s="1"/>
  <c r="A18" i="253" s="1"/>
  <c r="P19" i="253"/>
  <c r="M18" i="253" s="1"/>
  <c r="G27" i="242"/>
  <c r="C27" i="242" s="1"/>
  <c r="G24" i="242"/>
  <c r="C24" i="242" s="1"/>
  <c r="G25" i="242"/>
  <c r="C25" i="242" s="1"/>
  <c r="G23" i="242"/>
  <c r="C23" i="242" s="1"/>
  <c r="J30" i="242"/>
  <c r="G26" i="242"/>
  <c r="C26" i="242" s="1"/>
  <c r="H23" i="242"/>
  <c r="J47" i="248"/>
  <c r="R23" i="241"/>
  <c r="P24" i="241" s="1"/>
  <c r="J30" i="247"/>
  <c r="J35" i="247"/>
  <c r="S24" i="249"/>
  <c r="K25" i="249" s="1"/>
  <c r="A24" i="249" s="1"/>
  <c r="P25" i="249"/>
  <c r="M24" i="249" s="1"/>
  <c r="J41" i="241"/>
  <c r="J30" i="251"/>
  <c r="J35" i="251"/>
  <c r="R17" i="245"/>
  <c r="P18" i="245" s="1"/>
  <c r="G33" i="250"/>
  <c r="C33" i="250" s="1"/>
  <c r="G29" i="250"/>
  <c r="C29" i="250" s="1"/>
  <c r="G31" i="250"/>
  <c r="C31" i="250" s="1"/>
  <c r="H29" i="250"/>
  <c r="R29" i="250" s="1"/>
  <c r="P30" i="250" s="1"/>
  <c r="G32" i="250"/>
  <c r="C32" i="250" s="1"/>
  <c r="G30" i="250"/>
  <c r="C30" i="250" s="1"/>
  <c r="J30" i="252"/>
  <c r="J35" i="252"/>
  <c r="G24" i="245"/>
  <c r="C24" i="245" s="1"/>
  <c r="G25" i="245"/>
  <c r="C25" i="245" s="1"/>
  <c r="G23" i="245"/>
  <c r="C23" i="245" s="1"/>
  <c r="H23" i="245"/>
  <c r="R23" i="245" s="1"/>
  <c r="P24" i="245" s="1"/>
  <c r="G26" i="245"/>
  <c r="C26" i="245" s="1"/>
  <c r="G27" i="245"/>
  <c r="C27" i="245" s="1"/>
  <c r="R17" i="247"/>
  <c r="P18" i="247" s="1"/>
  <c r="R17" i="251"/>
  <c r="P18" i="251" s="1"/>
  <c r="J30" i="253"/>
  <c r="J35" i="253"/>
  <c r="G27" i="244"/>
  <c r="C27" i="244" s="1"/>
  <c r="J30" i="244"/>
  <c r="H23" i="244"/>
  <c r="R23" i="244" s="1"/>
  <c r="P24" i="244" s="1"/>
  <c r="G26" i="244"/>
  <c r="C26" i="244" s="1"/>
  <c r="G25" i="244"/>
  <c r="C25" i="244" s="1"/>
  <c r="G24" i="244"/>
  <c r="C24" i="244" s="1"/>
  <c r="G23" i="244"/>
  <c r="C23" i="244" s="1"/>
  <c r="G24" i="247"/>
  <c r="C24" i="247" s="1"/>
  <c r="H23" i="247"/>
  <c r="R23" i="247" s="1"/>
  <c r="P24" i="247" s="1"/>
  <c r="G23" i="247"/>
  <c r="C23" i="247" s="1"/>
  <c r="G27" i="247"/>
  <c r="C27" i="247" s="1"/>
  <c r="G26" i="247"/>
  <c r="C26" i="247" s="1"/>
  <c r="G25" i="247"/>
  <c r="C25" i="247" s="1"/>
  <c r="G29" i="241"/>
  <c r="C29" i="241" s="1"/>
  <c r="G31" i="241"/>
  <c r="C31" i="241" s="1"/>
  <c r="G24" i="251"/>
  <c r="C24" i="251" s="1"/>
  <c r="G25" i="251"/>
  <c r="C25" i="251" s="1"/>
  <c r="G23" i="251"/>
  <c r="C23" i="251" s="1"/>
  <c r="H23" i="251"/>
  <c r="R23" i="251" s="1"/>
  <c r="P24" i="251" s="1"/>
  <c r="G27" i="251"/>
  <c r="C27" i="251" s="1"/>
  <c r="G26" i="251"/>
  <c r="C26" i="251" s="1"/>
  <c r="R23" i="250"/>
  <c r="P24" i="250" s="1"/>
  <c r="R17" i="252"/>
  <c r="P18" i="252" s="1"/>
  <c r="S18" i="249"/>
  <c r="K19" i="249" s="1"/>
  <c r="A18" i="249" s="1"/>
  <c r="P19" i="249"/>
  <c r="M18" i="249" s="1"/>
  <c r="P13" i="253"/>
  <c r="M12" i="253" s="1"/>
  <c r="S12" i="253"/>
  <c r="K13" i="253" s="1"/>
  <c r="A12" i="253" s="1"/>
  <c r="G23" i="252"/>
  <c r="C23" i="252" s="1"/>
  <c r="H23" i="252"/>
  <c r="R23" i="252" s="1"/>
  <c r="P24" i="252" s="1"/>
  <c r="G24" i="252"/>
  <c r="C24" i="252" s="1"/>
  <c r="G26" i="252"/>
  <c r="C26" i="252" s="1"/>
  <c r="G25" i="252"/>
  <c r="C25" i="252" s="1"/>
  <c r="G27" i="252"/>
  <c r="C27" i="252" s="1"/>
  <c r="H23" i="253"/>
  <c r="R23" i="253" s="1"/>
  <c r="P24" i="253" s="1"/>
  <c r="G27" i="253"/>
  <c r="C27" i="253" s="1"/>
  <c r="G24" i="253"/>
  <c r="C24" i="253" s="1"/>
  <c r="G25" i="253"/>
  <c r="C25" i="253" s="1"/>
  <c r="G23" i="253"/>
  <c r="C23" i="253" s="1"/>
  <c r="G26" i="253"/>
  <c r="C26" i="253" s="1"/>
  <c r="L12" i="138"/>
  <c r="N12" i="138"/>
  <c r="S18" i="138"/>
  <c r="K19" i="138" s="1"/>
  <c r="A18" i="138" s="1"/>
  <c r="P19" i="138"/>
  <c r="M18" i="138" s="1"/>
  <c r="J30" i="138"/>
  <c r="J35" i="138"/>
  <c r="G23" i="138"/>
  <c r="C23" i="138" s="1"/>
  <c r="G26" i="138"/>
  <c r="C26" i="138" s="1"/>
  <c r="G27" i="138"/>
  <c r="C27" i="138" s="1"/>
  <c r="G25" i="138"/>
  <c r="C25" i="138" s="1"/>
  <c r="H23" i="138"/>
  <c r="R23" i="138" s="1"/>
  <c r="P24" i="138" s="1"/>
  <c r="G24" i="138"/>
  <c r="C24" i="138" s="1"/>
  <c r="G33" i="249" l="1"/>
  <c r="C33" i="249" s="1"/>
  <c r="G31" i="249"/>
  <c r="C31" i="249" s="1"/>
  <c r="G30" i="249"/>
  <c r="C30" i="249" s="1"/>
  <c r="G30" i="246"/>
  <c r="C30" i="246" s="1"/>
  <c r="J36" i="246"/>
  <c r="H35" i="246" s="1"/>
  <c r="R35" i="246" s="1"/>
  <c r="P36" i="246" s="1"/>
  <c r="G33" i="246"/>
  <c r="C33" i="246" s="1"/>
  <c r="G29" i="246"/>
  <c r="C29" i="246" s="1"/>
  <c r="H29" i="246"/>
  <c r="R29" i="246" s="1"/>
  <c r="P30" i="246" s="1"/>
  <c r="S30" i="246" s="1"/>
  <c r="K31" i="246" s="1"/>
  <c r="A30" i="246" s="1"/>
  <c r="G31" i="246"/>
  <c r="C31" i="246" s="1"/>
  <c r="G30" i="241"/>
  <c r="C30" i="241" s="1"/>
  <c r="H29" i="241"/>
  <c r="R29" i="241" s="1"/>
  <c r="P30" i="241" s="1"/>
  <c r="S30" i="241" s="1"/>
  <c r="K31" i="241" s="1"/>
  <c r="A30" i="241" s="1"/>
  <c r="G32" i="241"/>
  <c r="C32" i="241" s="1"/>
  <c r="G33" i="241"/>
  <c r="C33" i="241" s="1"/>
  <c r="G30" i="248"/>
  <c r="C30" i="248" s="1"/>
  <c r="G32" i="248"/>
  <c r="C32" i="248" s="1"/>
  <c r="G31" i="248"/>
  <c r="C31" i="248" s="1"/>
  <c r="G33" i="248"/>
  <c r="C33" i="248" s="1"/>
  <c r="J36" i="248"/>
  <c r="G29" i="248"/>
  <c r="C29" i="248" s="1"/>
  <c r="H29" i="248"/>
  <c r="R29" i="248" s="1"/>
  <c r="P30" i="248" s="1"/>
  <c r="P31" i="248" s="1"/>
  <c r="M30" i="248" s="1"/>
  <c r="S24" i="248"/>
  <c r="K25" i="248" s="1"/>
  <c r="A24" i="248" s="1"/>
  <c r="P25" i="248"/>
  <c r="M24" i="248" s="1"/>
  <c r="N18" i="248"/>
  <c r="L18" i="248"/>
  <c r="P25" i="250"/>
  <c r="M24" i="250" s="1"/>
  <c r="S24" i="250"/>
  <c r="K25" i="250" s="1"/>
  <c r="A24" i="250" s="1"/>
  <c r="S18" i="251"/>
  <c r="K19" i="251" s="1"/>
  <c r="A18" i="251" s="1"/>
  <c r="P19" i="251"/>
  <c r="M18" i="251" s="1"/>
  <c r="P19" i="247"/>
  <c r="M18" i="247" s="1"/>
  <c r="S18" i="247"/>
  <c r="K19" i="247" s="1"/>
  <c r="A18" i="247" s="1"/>
  <c r="G32" i="252"/>
  <c r="C32" i="252" s="1"/>
  <c r="G30" i="252"/>
  <c r="C30" i="252" s="1"/>
  <c r="G33" i="252"/>
  <c r="C33" i="252" s="1"/>
  <c r="G29" i="252"/>
  <c r="C29" i="252" s="1"/>
  <c r="G31" i="252"/>
  <c r="C31" i="252" s="1"/>
  <c r="H29" i="252"/>
  <c r="H35" i="241"/>
  <c r="R35" i="241" s="1"/>
  <c r="P36" i="241" s="1"/>
  <c r="G36" i="241"/>
  <c r="C36" i="241" s="1"/>
  <c r="G39" i="241"/>
  <c r="C39" i="241" s="1"/>
  <c r="G35" i="241"/>
  <c r="C35" i="241" s="1"/>
  <c r="G37" i="241"/>
  <c r="C37" i="241" s="1"/>
  <c r="G38" i="241"/>
  <c r="C38" i="241" s="1"/>
  <c r="J53" i="248"/>
  <c r="J36" i="242"/>
  <c r="G29" i="242"/>
  <c r="C29" i="242" s="1"/>
  <c r="G32" i="242"/>
  <c r="C32" i="242" s="1"/>
  <c r="G33" i="242"/>
  <c r="C33" i="242" s="1"/>
  <c r="H29" i="242"/>
  <c r="R29" i="242" s="1"/>
  <c r="P30" i="242" s="1"/>
  <c r="G31" i="242"/>
  <c r="C31" i="242" s="1"/>
  <c r="G30" i="242"/>
  <c r="C30" i="242" s="1"/>
  <c r="G32" i="245"/>
  <c r="C32" i="245" s="1"/>
  <c r="G29" i="245"/>
  <c r="C29" i="245" s="1"/>
  <c r="G33" i="245"/>
  <c r="C33" i="245" s="1"/>
  <c r="H29" i="245"/>
  <c r="G31" i="245"/>
  <c r="C31" i="245" s="1"/>
  <c r="G30" i="245"/>
  <c r="C30" i="245" s="1"/>
  <c r="J42" i="250"/>
  <c r="J47" i="250"/>
  <c r="S30" i="249"/>
  <c r="K31" i="249" s="1"/>
  <c r="A30" i="249" s="1"/>
  <c r="P31" i="249"/>
  <c r="M30" i="249" s="1"/>
  <c r="N18" i="242"/>
  <c r="L18" i="242"/>
  <c r="S18" i="252"/>
  <c r="K19" i="252" s="1"/>
  <c r="A18" i="252" s="1"/>
  <c r="P19" i="252"/>
  <c r="M18" i="252" s="1"/>
  <c r="S24" i="251"/>
  <c r="K25" i="251" s="1"/>
  <c r="A24" i="251" s="1"/>
  <c r="P25" i="251"/>
  <c r="M24" i="251" s="1"/>
  <c r="P31" i="241"/>
  <c r="M30" i="241" s="1"/>
  <c r="J36" i="253"/>
  <c r="J41" i="253"/>
  <c r="J36" i="251"/>
  <c r="J41" i="251"/>
  <c r="N24" i="249"/>
  <c r="L24" i="249"/>
  <c r="J36" i="247"/>
  <c r="J41" i="247"/>
  <c r="N18" i="253"/>
  <c r="L18" i="253"/>
  <c r="H35" i="250"/>
  <c r="G36" i="250"/>
  <c r="C36" i="250" s="1"/>
  <c r="G39" i="250"/>
  <c r="C39" i="250" s="1"/>
  <c r="G35" i="250"/>
  <c r="C35" i="250" s="1"/>
  <c r="G37" i="250"/>
  <c r="C37" i="250" s="1"/>
  <c r="G38" i="250"/>
  <c r="C38" i="250" s="1"/>
  <c r="G39" i="249"/>
  <c r="C39" i="249" s="1"/>
  <c r="G36" i="249"/>
  <c r="C36" i="249" s="1"/>
  <c r="G37" i="249"/>
  <c r="C37" i="249" s="1"/>
  <c r="G35" i="249"/>
  <c r="C35" i="249" s="1"/>
  <c r="G38" i="249"/>
  <c r="C38" i="249" s="1"/>
  <c r="J42" i="249"/>
  <c r="H35" i="249"/>
  <c r="S18" i="243"/>
  <c r="K19" i="243" s="1"/>
  <c r="A18" i="243" s="1"/>
  <c r="P19" i="243"/>
  <c r="M18" i="243" s="1"/>
  <c r="S24" i="247"/>
  <c r="K25" i="247" s="1"/>
  <c r="A24" i="247" s="1"/>
  <c r="P25" i="247"/>
  <c r="M24" i="247" s="1"/>
  <c r="P25" i="244"/>
  <c r="M24" i="244" s="1"/>
  <c r="S24" i="244"/>
  <c r="K25" i="244" s="1"/>
  <c r="A24" i="244" s="1"/>
  <c r="G33" i="253"/>
  <c r="C33" i="253" s="1"/>
  <c r="G30" i="253"/>
  <c r="C30" i="253" s="1"/>
  <c r="G31" i="253"/>
  <c r="C31" i="253" s="1"/>
  <c r="G29" i="253"/>
  <c r="C29" i="253" s="1"/>
  <c r="H29" i="253"/>
  <c r="R29" i="253" s="1"/>
  <c r="P30" i="253" s="1"/>
  <c r="G32" i="253"/>
  <c r="C32" i="253" s="1"/>
  <c r="P31" i="250"/>
  <c r="M30" i="250" s="1"/>
  <c r="S30" i="250"/>
  <c r="K31" i="250" s="1"/>
  <c r="A30" i="250" s="1"/>
  <c r="P25" i="246"/>
  <c r="M24" i="246" s="1"/>
  <c r="S24" i="246"/>
  <c r="K25" i="246" s="1"/>
  <c r="A24" i="246" s="1"/>
  <c r="G32" i="251"/>
  <c r="C32" i="251" s="1"/>
  <c r="G30" i="251"/>
  <c r="C30" i="251" s="1"/>
  <c r="G33" i="251"/>
  <c r="C33" i="251" s="1"/>
  <c r="G29" i="251"/>
  <c r="C29" i="251" s="1"/>
  <c r="G31" i="251"/>
  <c r="C31" i="251" s="1"/>
  <c r="H29" i="251"/>
  <c r="R29" i="251" s="1"/>
  <c r="P30" i="251" s="1"/>
  <c r="G32" i="247"/>
  <c r="C32" i="247" s="1"/>
  <c r="G29" i="247"/>
  <c r="C29" i="247" s="1"/>
  <c r="G33" i="247"/>
  <c r="C33" i="247" s="1"/>
  <c r="H29" i="247"/>
  <c r="R29" i="247" s="1"/>
  <c r="P30" i="247" s="1"/>
  <c r="G31" i="247"/>
  <c r="C31" i="247" s="1"/>
  <c r="G30" i="247"/>
  <c r="C30" i="247" s="1"/>
  <c r="R23" i="242"/>
  <c r="P24" i="242" s="1"/>
  <c r="P25" i="243"/>
  <c r="M24" i="243" s="1"/>
  <c r="S24" i="243"/>
  <c r="K25" i="243" s="1"/>
  <c r="A24" i="243" s="1"/>
  <c r="J36" i="243"/>
  <c r="J41" i="243"/>
  <c r="S24" i="252"/>
  <c r="K25" i="252" s="1"/>
  <c r="A24" i="252" s="1"/>
  <c r="P25" i="252"/>
  <c r="M24" i="252" s="1"/>
  <c r="N12" i="253"/>
  <c r="L12" i="253"/>
  <c r="L18" i="249"/>
  <c r="N18" i="249"/>
  <c r="S24" i="253"/>
  <c r="K25" i="253" s="1"/>
  <c r="A24" i="253" s="1"/>
  <c r="P25" i="253"/>
  <c r="M24" i="253" s="1"/>
  <c r="H29" i="244"/>
  <c r="R29" i="244" s="1"/>
  <c r="P30" i="244" s="1"/>
  <c r="J36" i="244"/>
  <c r="G30" i="244"/>
  <c r="C30" i="244" s="1"/>
  <c r="G33" i="244"/>
  <c r="C33" i="244" s="1"/>
  <c r="G29" i="244"/>
  <c r="C29" i="244" s="1"/>
  <c r="G31" i="244"/>
  <c r="C31" i="244" s="1"/>
  <c r="G32" i="244"/>
  <c r="C32" i="244" s="1"/>
  <c r="S24" i="245"/>
  <c r="K25" i="245" s="1"/>
  <c r="A24" i="245" s="1"/>
  <c r="P25" i="245"/>
  <c r="M24" i="245" s="1"/>
  <c r="J36" i="252"/>
  <c r="J41" i="252"/>
  <c r="P19" i="245"/>
  <c r="M18" i="245" s="1"/>
  <c r="S18" i="245"/>
  <c r="K19" i="245" s="1"/>
  <c r="A18" i="245" s="1"/>
  <c r="J42" i="241"/>
  <c r="J47" i="241"/>
  <c r="S24" i="241"/>
  <c r="K25" i="241" s="1"/>
  <c r="A24" i="241" s="1"/>
  <c r="P25" i="241"/>
  <c r="M24" i="241" s="1"/>
  <c r="J36" i="245"/>
  <c r="J41" i="245"/>
  <c r="N12" i="242"/>
  <c r="L12" i="242"/>
  <c r="S18" i="244"/>
  <c r="K19" i="244" s="1"/>
  <c r="A18" i="244" s="1"/>
  <c r="P19" i="244"/>
  <c r="M18" i="244" s="1"/>
  <c r="G30" i="243"/>
  <c r="C30" i="243" s="1"/>
  <c r="G33" i="243"/>
  <c r="C33" i="243" s="1"/>
  <c r="G29" i="243"/>
  <c r="C29" i="243" s="1"/>
  <c r="G31" i="243"/>
  <c r="C31" i="243" s="1"/>
  <c r="H29" i="243"/>
  <c r="G32" i="243"/>
  <c r="C32" i="243" s="1"/>
  <c r="N18" i="138"/>
  <c r="L18" i="138"/>
  <c r="J36" i="138"/>
  <c r="J41" i="138"/>
  <c r="S24" i="138"/>
  <c r="K25" i="138" s="1"/>
  <c r="A24" i="138" s="1"/>
  <c r="P25" i="138"/>
  <c r="M24" i="138" s="1"/>
  <c r="H29" i="138"/>
  <c r="R29" i="138" s="1"/>
  <c r="P30" i="138" s="1"/>
  <c r="G31" i="138"/>
  <c r="C31" i="138" s="1"/>
  <c r="G32" i="138"/>
  <c r="C32" i="138" s="1"/>
  <c r="G30" i="138"/>
  <c r="C30" i="138" s="1"/>
  <c r="G29" i="138"/>
  <c r="C29" i="138" s="1"/>
  <c r="G33" i="138"/>
  <c r="C33" i="138" s="1"/>
  <c r="G39" i="246" l="1"/>
  <c r="C39" i="246" s="1"/>
  <c r="G38" i="246"/>
  <c r="C38" i="246" s="1"/>
  <c r="P31" i="246"/>
  <c r="M30" i="246" s="1"/>
  <c r="G37" i="246"/>
  <c r="C37" i="246" s="1"/>
  <c r="G35" i="246"/>
  <c r="C35" i="246" s="1"/>
  <c r="J42" i="246"/>
  <c r="G45" i="246" s="1"/>
  <c r="C45" i="246" s="1"/>
  <c r="G36" i="246"/>
  <c r="C36" i="246" s="1"/>
  <c r="S30" i="248"/>
  <c r="K31" i="248" s="1"/>
  <c r="A30" i="248" s="1"/>
  <c r="N24" i="248"/>
  <c r="L24" i="248"/>
  <c r="G39" i="248"/>
  <c r="C39" i="248" s="1"/>
  <c r="G38" i="248"/>
  <c r="C38" i="248" s="1"/>
  <c r="G35" i="248"/>
  <c r="C35" i="248" s="1"/>
  <c r="G36" i="248"/>
  <c r="C36" i="248" s="1"/>
  <c r="J42" i="248"/>
  <c r="G37" i="248"/>
  <c r="C37" i="248" s="1"/>
  <c r="H35" i="248"/>
  <c r="R35" i="248" s="1"/>
  <c r="P36" i="248" s="1"/>
  <c r="J42" i="245"/>
  <c r="J47" i="245"/>
  <c r="N18" i="244"/>
  <c r="L18" i="244"/>
  <c r="P37" i="246"/>
  <c r="M36" i="246" s="1"/>
  <c r="S36" i="246"/>
  <c r="K37" i="246" s="1"/>
  <c r="A36" i="246" s="1"/>
  <c r="J42" i="251"/>
  <c r="J47" i="251"/>
  <c r="N24" i="251"/>
  <c r="L24" i="251"/>
  <c r="L18" i="252"/>
  <c r="N18" i="252"/>
  <c r="R29" i="245"/>
  <c r="P30" i="245" s="1"/>
  <c r="S36" i="241"/>
  <c r="K37" i="241" s="1"/>
  <c r="A36" i="241" s="1"/>
  <c r="P37" i="241"/>
  <c r="M36" i="241" s="1"/>
  <c r="N18" i="247"/>
  <c r="L18" i="247"/>
  <c r="L24" i="241"/>
  <c r="N24" i="241"/>
  <c r="J48" i="241"/>
  <c r="J53" i="241"/>
  <c r="H35" i="243"/>
  <c r="R35" i="243" s="1"/>
  <c r="P36" i="243" s="1"/>
  <c r="G38" i="243"/>
  <c r="C38" i="243" s="1"/>
  <c r="G36" i="243"/>
  <c r="C36" i="243" s="1"/>
  <c r="G39" i="243"/>
  <c r="C39" i="243" s="1"/>
  <c r="G35" i="243"/>
  <c r="C35" i="243" s="1"/>
  <c r="G37" i="243"/>
  <c r="C37" i="243" s="1"/>
  <c r="G44" i="246"/>
  <c r="C44" i="246" s="1"/>
  <c r="G41" i="246"/>
  <c r="C41" i="246" s="1"/>
  <c r="L24" i="243"/>
  <c r="N24" i="243"/>
  <c r="L30" i="248"/>
  <c r="N30" i="248"/>
  <c r="N24" i="247"/>
  <c r="L24" i="247"/>
  <c r="L18" i="243"/>
  <c r="N18" i="243"/>
  <c r="R35" i="249"/>
  <c r="P36" i="249" s="1"/>
  <c r="R35" i="250"/>
  <c r="P36" i="250" s="1"/>
  <c r="G39" i="247"/>
  <c r="C39" i="247" s="1"/>
  <c r="G35" i="247"/>
  <c r="C35" i="247" s="1"/>
  <c r="G37" i="247"/>
  <c r="C37" i="247" s="1"/>
  <c r="G38" i="247"/>
  <c r="C38" i="247" s="1"/>
  <c r="H35" i="247"/>
  <c r="R35" i="247" s="1"/>
  <c r="P36" i="247" s="1"/>
  <c r="G36" i="247"/>
  <c r="C36" i="247" s="1"/>
  <c r="H35" i="251"/>
  <c r="G36" i="251"/>
  <c r="C36" i="251" s="1"/>
  <c r="G39" i="251"/>
  <c r="C39" i="251" s="1"/>
  <c r="G35" i="251"/>
  <c r="C35" i="251" s="1"/>
  <c r="G37" i="251"/>
  <c r="C37" i="251" s="1"/>
  <c r="G38" i="251"/>
  <c r="C38" i="251" s="1"/>
  <c r="L30" i="246"/>
  <c r="N30" i="246"/>
  <c r="J48" i="250"/>
  <c r="J53" i="250"/>
  <c r="R29" i="252"/>
  <c r="P30" i="252" s="1"/>
  <c r="N18" i="251"/>
  <c r="L18" i="251"/>
  <c r="G36" i="252"/>
  <c r="C36" i="252" s="1"/>
  <c r="G39" i="252"/>
  <c r="C39" i="252" s="1"/>
  <c r="G35" i="252"/>
  <c r="C35" i="252" s="1"/>
  <c r="G37" i="252"/>
  <c r="C37" i="252" s="1"/>
  <c r="G38" i="252"/>
  <c r="C38" i="252" s="1"/>
  <c r="H35" i="252"/>
  <c r="R35" i="252" s="1"/>
  <c r="P36" i="252" s="1"/>
  <c r="L18" i="245"/>
  <c r="N18" i="245"/>
  <c r="S30" i="244"/>
  <c r="K31" i="244" s="1"/>
  <c r="A30" i="244" s="1"/>
  <c r="P31" i="244"/>
  <c r="M30" i="244" s="1"/>
  <c r="L30" i="250"/>
  <c r="N30" i="250"/>
  <c r="J42" i="247"/>
  <c r="J47" i="247"/>
  <c r="H41" i="241"/>
  <c r="G44" i="241"/>
  <c r="C44" i="241" s="1"/>
  <c r="G42" i="241"/>
  <c r="C42" i="241" s="1"/>
  <c r="G43" i="241"/>
  <c r="C43" i="241" s="1"/>
  <c r="G45" i="241"/>
  <c r="C45" i="241" s="1"/>
  <c r="G41" i="241"/>
  <c r="C41" i="241" s="1"/>
  <c r="J42" i="252"/>
  <c r="J47" i="252"/>
  <c r="N24" i="253"/>
  <c r="L24" i="253"/>
  <c r="N24" i="252"/>
  <c r="L24" i="252"/>
  <c r="N24" i="246"/>
  <c r="L24" i="246"/>
  <c r="S30" i="253"/>
  <c r="K31" i="253" s="1"/>
  <c r="A30" i="253" s="1"/>
  <c r="P31" i="253"/>
  <c r="M30" i="253" s="1"/>
  <c r="L24" i="244"/>
  <c r="N24" i="244"/>
  <c r="G45" i="249"/>
  <c r="C45" i="249" s="1"/>
  <c r="G44" i="249"/>
  <c r="C44" i="249" s="1"/>
  <c r="G43" i="249"/>
  <c r="C43" i="249" s="1"/>
  <c r="H41" i="249"/>
  <c r="R41" i="249" s="1"/>
  <c r="P42" i="249" s="1"/>
  <c r="G42" i="249"/>
  <c r="C42" i="249" s="1"/>
  <c r="J48" i="249"/>
  <c r="G41" i="249"/>
  <c r="C41" i="249" s="1"/>
  <c r="J42" i="253"/>
  <c r="J47" i="253"/>
  <c r="G42" i="250"/>
  <c r="C42" i="250" s="1"/>
  <c r="G43" i="250"/>
  <c r="C43" i="250" s="1"/>
  <c r="G41" i="250"/>
  <c r="C41" i="250" s="1"/>
  <c r="G44" i="250"/>
  <c r="C44" i="250" s="1"/>
  <c r="H41" i="250"/>
  <c r="R41" i="250" s="1"/>
  <c r="P42" i="250" s="1"/>
  <c r="G45" i="250"/>
  <c r="C45" i="250" s="1"/>
  <c r="P31" i="242"/>
  <c r="M30" i="242" s="1"/>
  <c r="S30" i="242"/>
  <c r="K31" i="242" s="1"/>
  <c r="A30" i="242" s="1"/>
  <c r="G36" i="242"/>
  <c r="C36" i="242" s="1"/>
  <c r="G37" i="242"/>
  <c r="C37" i="242" s="1"/>
  <c r="G35" i="242"/>
  <c r="C35" i="242" s="1"/>
  <c r="H35" i="242"/>
  <c r="G39" i="242"/>
  <c r="C39" i="242" s="1"/>
  <c r="J42" i="242"/>
  <c r="G38" i="242"/>
  <c r="C38" i="242" s="1"/>
  <c r="N24" i="250"/>
  <c r="L24" i="250"/>
  <c r="G37" i="244"/>
  <c r="C37" i="244" s="1"/>
  <c r="H35" i="244"/>
  <c r="R35" i="244" s="1"/>
  <c r="P36" i="244" s="1"/>
  <c r="G38" i="244"/>
  <c r="C38" i="244" s="1"/>
  <c r="G36" i="244"/>
  <c r="C36" i="244" s="1"/>
  <c r="J42" i="244"/>
  <c r="G35" i="244"/>
  <c r="C35" i="244" s="1"/>
  <c r="G39" i="244"/>
  <c r="C39" i="244" s="1"/>
  <c r="S24" i="242"/>
  <c r="K25" i="242" s="1"/>
  <c r="A24" i="242" s="1"/>
  <c r="P25" i="242"/>
  <c r="M24" i="242" s="1"/>
  <c r="S30" i="247"/>
  <c r="K31" i="247" s="1"/>
  <c r="A30" i="247" s="1"/>
  <c r="P31" i="247"/>
  <c r="M30" i="247" s="1"/>
  <c r="S30" i="251"/>
  <c r="K31" i="251" s="1"/>
  <c r="A30" i="251" s="1"/>
  <c r="P31" i="251"/>
  <c r="M30" i="251" s="1"/>
  <c r="G37" i="253"/>
  <c r="C37" i="253" s="1"/>
  <c r="H35" i="253"/>
  <c r="G38" i="253"/>
  <c r="C38" i="253" s="1"/>
  <c r="G35" i="253"/>
  <c r="C35" i="253" s="1"/>
  <c r="G39" i="253"/>
  <c r="C39" i="253" s="1"/>
  <c r="G36" i="253"/>
  <c r="C36" i="253" s="1"/>
  <c r="L30" i="241"/>
  <c r="N30" i="241"/>
  <c r="N30" i="249"/>
  <c r="L30" i="249"/>
  <c r="J59" i="248"/>
  <c r="R29" i="243"/>
  <c r="P30" i="243" s="1"/>
  <c r="G35" i="245"/>
  <c r="C35" i="245" s="1"/>
  <c r="G39" i="245"/>
  <c r="C39" i="245" s="1"/>
  <c r="G38" i="245"/>
  <c r="C38" i="245" s="1"/>
  <c r="G37" i="245"/>
  <c r="C37" i="245" s="1"/>
  <c r="G36" i="245"/>
  <c r="C36" i="245" s="1"/>
  <c r="H35" i="245"/>
  <c r="R35" i="245" s="1"/>
  <c r="P36" i="245" s="1"/>
  <c r="N24" i="245"/>
  <c r="L24" i="245"/>
  <c r="J42" i="243"/>
  <c r="J47" i="243"/>
  <c r="L24" i="138"/>
  <c r="N24" i="138"/>
  <c r="J42" i="138"/>
  <c r="J47" i="138"/>
  <c r="J53" i="138" s="1"/>
  <c r="J59" i="138" s="1"/>
  <c r="J65" i="138" s="1"/>
  <c r="J71" i="138" s="1"/>
  <c r="J77" i="138" s="1"/>
  <c r="J83" i="138" s="1"/>
  <c r="J89" i="138" s="1"/>
  <c r="J95" i="138" s="1"/>
  <c r="J101" i="138" s="1"/>
  <c r="J107" i="138" s="1"/>
  <c r="J113" i="138" s="1"/>
  <c r="J119" i="138" s="1"/>
  <c r="J125" i="138" s="1"/>
  <c r="J131" i="138" s="1"/>
  <c r="J137" i="138" s="1"/>
  <c r="J143" i="138" s="1"/>
  <c r="J149" i="138" s="1"/>
  <c r="J155" i="138" s="1"/>
  <c r="J161" i="138" s="1"/>
  <c r="J167" i="138" s="1"/>
  <c r="J173" i="138" s="1"/>
  <c r="J179" i="138" s="1"/>
  <c r="J185" i="138" s="1"/>
  <c r="J191" i="138" s="1"/>
  <c r="J197" i="138" s="1"/>
  <c r="J203" i="138" s="1"/>
  <c r="J209" i="138" s="1"/>
  <c r="J215" i="138" s="1"/>
  <c r="J221" i="138" s="1"/>
  <c r="J227" i="138" s="1"/>
  <c r="J233" i="138" s="1"/>
  <c r="J239" i="138" s="1"/>
  <c r="J245" i="138" s="1"/>
  <c r="J251" i="138" s="1"/>
  <c r="J257" i="138" s="1"/>
  <c r="J263" i="138" s="1"/>
  <c r="J269" i="138" s="1"/>
  <c r="J275" i="138" s="1"/>
  <c r="J281" i="138" s="1"/>
  <c r="J287" i="138" s="1"/>
  <c r="J293" i="138" s="1"/>
  <c r="J299" i="138" s="1"/>
  <c r="J305" i="138" s="1"/>
  <c r="J311" i="138" s="1"/>
  <c r="J317" i="138" s="1"/>
  <c r="J323" i="138" s="1"/>
  <c r="J329" i="138" s="1"/>
  <c r="J335" i="138" s="1"/>
  <c r="J341" i="138" s="1"/>
  <c r="J347" i="138" s="1"/>
  <c r="J353" i="138" s="1"/>
  <c r="J359" i="138" s="1"/>
  <c r="J365" i="138" s="1"/>
  <c r="J371" i="138" s="1"/>
  <c r="J377" i="138" s="1"/>
  <c r="J383" i="138" s="1"/>
  <c r="J389" i="138" s="1"/>
  <c r="J395" i="138" s="1"/>
  <c r="J401" i="138" s="1"/>
  <c r="J407" i="138" s="1"/>
  <c r="J413" i="138" s="1"/>
  <c r="J419" i="138" s="1"/>
  <c r="J425" i="138" s="1"/>
  <c r="J431" i="138" s="1"/>
  <c r="J437" i="138" s="1"/>
  <c r="J443" i="138" s="1"/>
  <c r="J449" i="138" s="1"/>
  <c r="J455" i="138" s="1"/>
  <c r="J461" i="138" s="1"/>
  <c r="J467" i="138" s="1"/>
  <c r="J473" i="138" s="1"/>
  <c r="J479" i="138" s="1"/>
  <c r="J485" i="138" s="1"/>
  <c r="J491" i="138" s="1"/>
  <c r="J497" i="138" s="1"/>
  <c r="J503" i="138" s="1"/>
  <c r="J509" i="138" s="1"/>
  <c r="J515" i="138" s="1"/>
  <c r="J521" i="138" s="1"/>
  <c r="J527" i="138" s="1"/>
  <c r="J533" i="138" s="1"/>
  <c r="J539" i="138" s="1"/>
  <c r="J545" i="138" s="1"/>
  <c r="J551" i="138" s="1"/>
  <c r="J557" i="138" s="1"/>
  <c r="J563" i="138" s="1"/>
  <c r="J569" i="138" s="1"/>
  <c r="J575" i="138" s="1"/>
  <c r="J581" i="138" s="1"/>
  <c r="J587" i="138" s="1"/>
  <c r="J593" i="138" s="1"/>
  <c r="J599" i="138" s="1"/>
  <c r="P31" i="138"/>
  <c r="M30" i="138" s="1"/>
  <c r="S30" i="138"/>
  <c r="K31" i="138" s="1"/>
  <c r="A30" i="138" s="1"/>
  <c r="G35" i="138"/>
  <c r="C35" i="138" s="1"/>
  <c r="G39" i="138"/>
  <c r="C39" i="138" s="1"/>
  <c r="G37" i="138"/>
  <c r="C37" i="138" s="1"/>
  <c r="H35" i="138"/>
  <c r="R35" i="138" s="1"/>
  <c r="P36" i="138" s="1"/>
  <c r="G36" i="138"/>
  <c r="C36" i="138" s="1"/>
  <c r="G38" i="138"/>
  <c r="C38" i="138" s="1"/>
  <c r="G43" i="246" l="1"/>
  <c r="C43" i="246" s="1"/>
  <c r="J48" i="246"/>
  <c r="G42" i="246"/>
  <c r="C42" i="246" s="1"/>
  <c r="H41" i="246"/>
  <c r="R41" i="246" s="1"/>
  <c r="P42" i="246" s="1"/>
  <c r="P43" i="246" s="1"/>
  <c r="M42" i="246" s="1"/>
  <c r="G41" i="248"/>
  <c r="C41" i="248" s="1"/>
  <c r="G45" i="248"/>
  <c r="C45" i="248" s="1"/>
  <c r="H41" i="248"/>
  <c r="R41" i="248" s="1"/>
  <c r="P42" i="248" s="1"/>
  <c r="G42" i="248"/>
  <c r="C42" i="248" s="1"/>
  <c r="G44" i="248"/>
  <c r="C44" i="248" s="1"/>
  <c r="J48" i="248"/>
  <c r="G43" i="248"/>
  <c r="C43" i="248" s="1"/>
  <c r="S36" i="248"/>
  <c r="K37" i="248" s="1"/>
  <c r="A36" i="248" s="1"/>
  <c r="P37" i="248"/>
  <c r="M36" i="248" s="1"/>
  <c r="H41" i="243"/>
  <c r="G44" i="243"/>
  <c r="C44" i="243" s="1"/>
  <c r="G45" i="243"/>
  <c r="C45" i="243" s="1"/>
  <c r="G42" i="243"/>
  <c r="C42" i="243" s="1"/>
  <c r="G43" i="243"/>
  <c r="C43" i="243" s="1"/>
  <c r="G41" i="243"/>
  <c r="C41" i="243" s="1"/>
  <c r="N30" i="251"/>
  <c r="L30" i="251"/>
  <c r="N24" i="242"/>
  <c r="L24" i="242"/>
  <c r="L30" i="242"/>
  <c r="N30" i="242"/>
  <c r="L30" i="253"/>
  <c r="N30" i="253"/>
  <c r="P37" i="245"/>
  <c r="M36" i="245" s="1"/>
  <c r="S36" i="245"/>
  <c r="K37" i="245" s="1"/>
  <c r="A36" i="245" s="1"/>
  <c r="R35" i="253"/>
  <c r="P36" i="253" s="1"/>
  <c r="P37" i="244"/>
  <c r="M36" i="244" s="1"/>
  <c r="S36" i="244"/>
  <c r="K37" i="244" s="1"/>
  <c r="A36" i="244" s="1"/>
  <c r="H41" i="242"/>
  <c r="R41" i="242" s="1"/>
  <c r="P42" i="242" s="1"/>
  <c r="G43" i="242"/>
  <c r="C43" i="242" s="1"/>
  <c r="G44" i="242"/>
  <c r="C44" i="242" s="1"/>
  <c r="G42" i="242"/>
  <c r="C42" i="242" s="1"/>
  <c r="J48" i="242"/>
  <c r="G41" i="242"/>
  <c r="C41" i="242" s="1"/>
  <c r="G45" i="242"/>
  <c r="C45" i="242" s="1"/>
  <c r="G45" i="247"/>
  <c r="C45" i="247" s="1"/>
  <c r="H41" i="247"/>
  <c r="G44" i="247"/>
  <c r="C44" i="247" s="1"/>
  <c r="G42" i="247"/>
  <c r="C42" i="247" s="1"/>
  <c r="G43" i="247"/>
  <c r="C43" i="247" s="1"/>
  <c r="G41" i="247"/>
  <c r="C41" i="247" s="1"/>
  <c r="P37" i="252"/>
  <c r="M36" i="252" s="1"/>
  <c r="S36" i="252"/>
  <c r="K37" i="252" s="1"/>
  <c r="A36" i="252" s="1"/>
  <c r="R35" i="251"/>
  <c r="P36" i="251" s="1"/>
  <c r="P37" i="250"/>
  <c r="M36" i="250" s="1"/>
  <c r="S36" i="250"/>
  <c r="K37" i="250" s="1"/>
  <c r="A36" i="250" s="1"/>
  <c r="S30" i="243"/>
  <c r="K31" i="243" s="1"/>
  <c r="A30" i="243" s="1"/>
  <c r="P31" i="243"/>
  <c r="M30" i="243" s="1"/>
  <c r="J54" i="249"/>
  <c r="G47" i="249"/>
  <c r="C47" i="249" s="1"/>
  <c r="G51" i="249"/>
  <c r="C51" i="249" s="1"/>
  <c r="H47" i="249"/>
  <c r="R47" i="249" s="1"/>
  <c r="P48" i="249" s="1"/>
  <c r="G49" i="249"/>
  <c r="C49" i="249" s="1"/>
  <c r="G50" i="249"/>
  <c r="C50" i="249" s="1"/>
  <c r="G48" i="249"/>
  <c r="C48" i="249" s="1"/>
  <c r="L30" i="247"/>
  <c r="N30" i="247"/>
  <c r="G41" i="244"/>
  <c r="C41" i="244" s="1"/>
  <c r="G43" i="244"/>
  <c r="C43" i="244" s="1"/>
  <c r="G44" i="244"/>
  <c r="C44" i="244" s="1"/>
  <c r="H41" i="244"/>
  <c r="R41" i="244" s="1"/>
  <c r="P42" i="244" s="1"/>
  <c r="J48" i="244"/>
  <c r="G42" i="244"/>
  <c r="C42" i="244" s="1"/>
  <c r="G45" i="244"/>
  <c r="C45" i="244" s="1"/>
  <c r="P43" i="250"/>
  <c r="M42" i="250" s="1"/>
  <c r="S42" i="250"/>
  <c r="K43" i="250" s="1"/>
  <c r="A42" i="250" s="1"/>
  <c r="J48" i="253"/>
  <c r="J53" i="253"/>
  <c r="P43" i="249"/>
  <c r="M42" i="249" s="1"/>
  <c r="S42" i="249"/>
  <c r="K43" i="249" s="1"/>
  <c r="A42" i="249" s="1"/>
  <c r="R41" i="241"/>
  <c r="P42" i="241" s="1"/>
  <c r="G48" i="246"/>
  <c r="C48" i="246" s="1"/>
  <c r="G49" i="246"/>
  <c r="C49" i="246" s="1"/>
  <c r="G47" i="246"/>
  <c r="C47" i="246" s="1"/>
  <c r="G51" i="246"/>
  <c r="C51" i="246" s="1"/>
  <c r="J54" i="246"/>
  <c r="H47" i="246"/>
  <c r="R47" i="246" s="1"/>
  <c r="P48" i="246" s="1"/>
  <c r="G50" i="246"/>
  <c r="C50" i="246" s="1"/>
  <c r="J48" i="251"/>
  <c r="J53" i="251"/>
  <c r="L36" i="246"/>
  <c r="N36" i="246"/>
  <c r="J48" i="245"/>
  <c r="J53" i="245"/>
  <c r="J48" i="243"/>
  <c r="J53" i="243"/>
  <c r="J65" i="248"/>
  <c r="R35" i="242"/>
  <c r="P36" i="242" s="1"/>
  <c r="G45" i="253"/>
  <c r="C45" i="253" s="1"/>
  <c r="G41" i="253"/>
  <c r="C41" i="253" s="1"/>
  <c r="G43" i="253"/>
  <c r="C43" i="253" s="1"/>
  <c r="G44" i="253"/>
  <c r="C44" i="253" s="1"/>
  <c r="H41" i="253"/>
  <c r="R41" i="253" s="1"/>
  <c r="P42" i="253" s="1"/>
  <c r="G42" i="253"/>
  <c r="C42" i="253" s="1"/>
  <c r="J48" i="252"/>
  <c r="J53" i="252"/>
  <c r="J54" i="250"/>
  <c r="J59" i="250"/>
  <c r="S36" i="247"/>
  <c r="K37" i="247" s="1"/>
  <c r="A36" i="247" s="1"/>
  <c r="P37" i="247"/>
  <c r="M36" i="247" s="1"/>
  <c r="P37" i="249"/>
  <c r="M36" i="249" s="1"/>
  <c r="S36" i="249"/>
  <c r="K37" i="249" s="1"/>
  <c r="A36" i="249" s="1"/>
  <c r="J54" i="241"/>
  <c r="J59" i="241"/>
  <c r="N36" i="241"/>
  <c r="L36" i="241"/>
  <c r="G44" i="251"/>
  <c r="C44" i="251" s="1"/>
  <c r="H41" i="251"/>
  <c r="R41" i="251" s="1"/>
  <c r="P42" i="251" s="1"/>
  <c r="G45" i="251"/>
  <c r="C45" i="251" s="1"/>
  <c r="G42" i="251"/>
  <c r="C42" i="251" s="1"/>
  <c r="G43" i="251"/>
  <c r="C43" i="251" s="1"/>
  <c r="G41" i="251"/>
  <c r="C41" i="251" s="1"/>
  <c r="H41" i="245"/>
  <c r="R41" i="245" s="1"/>
  <c r="P42" i="245" s="1"/>
  <c r="G43" i="245"/>
  <c r="C43" i="245" s="1"/>
  <c r="G42" i="245"/>
  <c r="C42" i="245" s="1"/>
  <c r="G44" i="245"/>
  <c r="C44" i="245" s="1"/>
  <c r="G41" i="245"/>
  <c r="C41" i="245" s="1"/>
  <c r="G45" i="245"/>
  <c r="C45" i="245" s="1"/>
  <c r="G44" i="252"/>
  <c r="C44" i="252" s="1"/>
  <c r="H41" i="252"/>
  <c r="R41" i="252" s="1"/>
  <c r="P42" i="252" s="1"/>
  <c r="G45" i="252"/>
  <c r="C45" i="252" s="1"/>
  <c r="G42" i="252"/>
  <c r="C42" i="252" s="1"/>
  <c r="G43" i="252"/>
  <c r="C43" i="252" s="1"/>
  <c r="G41" i="252"/>
  <c r="C41" i="252" s="1"/>
  <c r="J48" i="247"/>
  <c r="J53" i="247"/>
  <c r="L30" i="244"/>
  <c r="N30" i="244"/>
  <c r="P31" i="252"/>
  <c r="M30" i="252" s="1"/>
  <c r="S30" i="252"/>
  <c r="K31" i="252" s="1"/>
  <c r="A30" i="252" s="1"/>
  <c r="G51" i="250"/>
  <c r="C51" i="250" s="1"/>
  <c r="G48" i="250"/>
  <c r="C48" i="250" s="1"/>
  <c r="G49" i="250"/>
  <c r="C49" i="250" s="1"/>
  <c r="G47" i="250"/>
  <c r="C47" i="250" s="1"/>
  <c r="H47" i="250"/>
  <c r="R47" i="250" s="1"/>
  <c r="P48" i="250" s="1"/>
  <c r="G50" i="250"/>
  <c r="C50" i="250" s="1"/>
  <c r="P37" i="243"/>
  <c r="M36" i="243" s="1"/>
  <c r="S36" i="243"/>
  <c r="K37" i="243" s="1"/>
  <c r="A36" i="243" s="1"/>
  <c r="G51" i="241"/>
  <c r="C51" i="241" s="1"/>
  <c r="G48" i="241"/>
  <c r="C48" i="241" s="1"/>
  <c r="G49" i="241"/>
  <c r="C49" i="241" s="1"/>
  <c r="G47" i="241"/>
  <c r="C47" i="241" s="1"/>
  <c r="H47" i="241"/>
  <c r="R47" i="241" s="1"/>
  <c r="P48" i="241" s="1"/>
  <c r="G50" i="241"/>
  <c r="C50" i="241" s="1"/>
  <c r="P31" i="245"/>
  <c r="M30" i="245" s="1"/>
  <c r="S30" i="245"/>
  <c r="K31" i="245" s="1"/>
  <c r="A30" i="245" s="1"/>
  <c r="N30" i="138"/>
  <c r="L30" i="138"/>
  <c r="H41" i="138"/>
  <c r="R41" i="138" s="1"/>
  <c r="P42" i="138" s="1"/>
  <c r="G43" i="138"/>
  <c r="C43" i="138" s="1"/>
  <c r="G44" i="138"/>
  <c r="C44" i="138" s="1"/>
  <c r="G42" i="138"/>
  <c r="C42" i="138" s="1"/>
  <c r="G41" i="138"/>
  <c r="C41" i="138" s="1"/>
  <c r="G45" i="138"/>
  <c r="C45" i="138" s="1"/>
  <c r="J48" i="138"/>
  <c r="P37" i="138"/>
  <c r="M36" i="138" s="1"/>
  <c r="S36" i="138"/>
  <c r="K37" i="138" s="1"/>
  <c r="A36" i="138" s="1"/>
  <c r="S42" i="246" l="1"/>
  <c r="K43" i="246" s="1"/>
  <c r="A42" i="246" s="1"/>
  <c r="L36" i="248"/>
  <c r="N36" i="248"/>
  <c r="P43" i="248"/>
  <c r="M42" i="248" s="1"/>
  <c r="S42" i="248"/>
  <c r="K43" i="248" s="1"/>
  <c r="A42" i="248" s="1"/>
  <c r="G48" i="248"/>
  <c r="C48" i="248" s="1"/>
  <c r="G50" i="248"/>
  <c r="C50" i="248" s="1"/>
  <c r="H47" i="248"/>
  <c r="R47" i="248" s="1"/>
  <c r="P48" i="248" s="1"/>
  <c r="G47" i="248"/>
  <c r="C47" i="248" s="1"/>
  <c r="J54" i="248"/>
  <c r="G49" i="248"/>
  <c r="C49" i="248" s="1"/>
  <c r="G51" i="248"/>
  <c r="C51" i="248" s="1"/>
  <c r="G54" i="241"/>
  <c r="C54" i="241" s="1"/>
  <c r="G55" i="241"/>
  <c r="C55" i="241" s="1"/>
  <c r="G53" i="241"/>
  <c r="C53" i="241" s="1"/>
  <c r="G56" i="241"/>
  <c r="C56" i="241" s="1"/>
  <c r="H53" i="241"/>
  <c r="R53" i="241" s="1"/>
  <c r="P54" i="241" s="1"/>
  <c r="G57" i="241"/>
  <c r="C57" i="241" s="1"/>
  <c r="G48" i="245"/>
  <c r="C48" i="245" s="1"/>
  <c r="G51" i="245"/>
  <c r="C51" i="245" s="1"/>
  <c r="G47" i="245"/>
  <c r="C47" i="245" s="1"/>
  <c r="H47" i="245"/>
  <c r="G49" i="245"/>
  <c r="C49" i="245" s="1"/>
  <c r="G50" i="245"/>
  <c r="C50" i="245" s="1"/>
  <c r="G50" i="251"/>
  <c r="C50" i="251" s="1"/>
  <c r="G51" i="251"/>
  <c r="C51" i="251" s="1"/>
  <c r="G48" i="251"/>
  <c r="C48" i="251" s="1"/>
  <c r="G49" i="251"/>
  <c r="C49" i="251" s="1"/>
  <c r="G47" i="251"/>
  <c r="C47" i="251" s="1"/>
  <c r="H47" i="251"/>
  <c r="R47" i="251" s="1"/>
  <c r="P48" i="251" s="1"/>
  <c r="N30" i="245"/>
  <c r="L30" i="245"/>
  <c r="P43" i="245"/>
  <c r="M42" i="245" s="1"/>
  <c r="S42" i="245"/>
  <c r="K43" i="245" s="1"/>
  <c r="A42" i="245" s="1"/>
  <c r="J60" i="250"/>
  <c r="J65" i="250"/>
  <c r="J71" i="248"/>
  <c r="J54" i="243"/>
  <c r="J59" i="243"/>
  <c r="S42" i="241"/>
  <c r="K43" i="241" s="1"/>
  <c r="A42" i="241" s="1"/>
  <c r="P43" i="241"/>
  <c r="M42" i="241" s="1"/>
  <c r="H47" i="253"/>
  <c r="R47" i="253" s="1"/>
  <c r="P48" i="253" s="1"/>
  <c r="G51" i="253"/>
  <c r="C51" i="253" s="1"/>
  <c r="G48" i="253"/>
  <c r="C48" i="253" s="1"/>
  <c r="G49" i="253"/>
  <c r="C49" i="253" s="1"/>
  <c r="G50" i="253"/>
  <c r="C50" i="253" s="1"/>
  <c r="G47" i="253"/>
  <c r="C47" i="253" s="1"/>
  <c r="N30" i="243"/>
  <c r="L30" i="243"/>
  <c r="P37" i="253"/>
  <c r="M36" i="253" s="1"/>
  <c r="S36" i="253"/>
  <c r="K37" i="253" s="1"/>
  <c r="A36" i="253" s="1"/>
  <c r="R41" i="243"/>
  <c r="P42" i="243" s="1"/>
  <c r="N42" i="246"/>
  <c r="L42" i="246"/>
  <c r="L30" i="252"/>
  <c r="N30" i="252"/>
  <c r="S48" i="241"/>
  <c r="K49" i="241" s="1"/>
  <c r="A48" i="241" s="1"/>
  <c r="P49" i="241"/>
  <c r="M48" i="241" s="1"/>
  <c r="L36" i="243"/>
  <c r="N36" i="243"/>
  <c r="S48" i="250"/>
  <c r="K49" i="250" s="1"/>
  <c r="A48" i="250" s="1"/>
  <c r="P49" i="250"/>
  <c r="M48" i="250" s="1"/>
  <c r="J54" i="247"/>
  <c r="J59" i="247"/>
  <c r="S42" i="252"/>
  <c r="K43" i="252" s="1"/>
  <c r="A42" i="252" s="1"/>
  <c r="P43" i="252"/>
  <c r="M42" i="252" s="1"/>
  <c r="S42" i="251"/>
  <c r="K43" i="251" s="1"/>
  <c r="A42" i="251" s="1"/>
  <c r="P43" i="251"/>
  <c r="M42" i="251" s="1"/>
  <c r="N36" i="249"/>
  <c r="L36" i="249"/>
  <c r="G56" i="250"/>
  <c r="C56" i="250" s="1"/>
  <c r="G54" i="250"/>
  <c r="C54" i="250" s="1"/>
  <c r="G57" i="250"/>
  <c r="C57" i="250" s="1"/>
  <c r="G53" i="250"/>
  <c r="C53" i="250" s="1"/>
  <c r="H53" i="250"/>
  <c r="G55" i="250"/>
  <c r="C55" i="250" s="1"/>
  <c r="J54" i="252"/>
  <c r="J59" i="252"/>
  <c r="P43" i="253"/>
  <c r="M42" i="253" s="1"/>
  <c r="S42" i="253"/>
  <c r="K43" i="253" s="1"/>
  <c r="A42" i="253" s="1"/>
  <c r="G48" i="243"/>
  <c r="C48" i="243" s="1"/>
  <c r="G51" i="243"/>
  <c r="C51" i="243" s="1"/>
  <c r="G47" i="243"/>
  <c r="C47" i="243" s="1"/>
  <c r="G49" i="243"/>
  <c r="C49" i="243" s="1"/>
  <c r="H47" i="243"/>
  <c r="R47" i="243" s="1"/>
  <c r="P48" i="243" s="1"/>
  <c r="G50" i="243"/>
  <c r="C50" i="243" s="1"/>
  <c r="G47" i="244"/>
  <c r="C47" i="244" s="1"/>
  <c r="H47" i="244"/>
  <c r="R47" i="244" s="1"/>
  <c r="P48" i="244" s="1"/>
  <c r="J54" i="244"/>
  <c r="G49" i="244"/>
  <c r="C49" i="244" s="1"/>
  <c r="G50" i="244"/>
  <c r="C50" i="244" s="1"/>
  <c r="G51" i="244"/>
  <c r="C51" i="244" s="1"/>
  <c r="G48" i="244"/>
  <c r="C48" i="244" s="1"/>
  <c r="G54" i="249"/>
  <c r="C54" i="249" s="1"/>
  <c r="G55" i="249"/>
  <c r="C55" i="249" s="1"/>
  <c r="G53" i="249"/>
  <c r="C53" i="249" s="1"/>
  <c r="H53" i="249"/>
  <c r="R53" i="249" s="1"/>
  <c r="P54" i="249" s="1"/>
  <c r="J60" i="249"/>
  <c r="G56" i="249"/>
  <c r="C56" i="249" s="1"/>
  <c r="G57" i="249"/>
  <c r="C57" i="249" s="1"/>
  <c r="N36" i="250"/>
  <c r="L36" i="250"/>
  <c r="G49" i="247"/>
  <c r="C49" i="247" s="1"/>
  <c r="G48" i="247"/>
  <c r="C48" i="247" s="1"/>
  <c r="H47" i="247"/>
  <c r="R47" i="247" s="1"/>
  <c r="P48" i="247" s="1"/>
  <c r="G50" i="247"/>
  <c r="C50" i="247" s="1"/>
  <c r="G47" i="247"/>
  <c r="C47" i="247" s="1"/>
  <c r="G51" i="247"/>
  <c r="C51" i="247" s="1"/>
  <c r="J60" i="241"/>
  <c r="J65" i="241"/>
  <c r="L36" i="247"/>
  <c r="N36" i="247"/>
  <c r="G50" i="252"/>
  <c r="C50" i="252" s="1"/>
  <c r="G51" i="252"/>
  <c r="C51" i="252" s="1"/>
  <c r="G48" i="252"/>
  <c r="C48" i="252" s="1"/>
  <c r="G49" i="252"/>
  <c r="C49" i="252" s="1"/>
  <c r="G47" i="252"/>
  <c r="C47" i="252" s="1"/>
  <c r="H47" i="252"/>
  <c r="P37" i="242"/>
  <c r="M36" i="242" s="1"/>
  <c r="S36" i="242"/>
  <c r="K37" i="242" s="1"/>
  <c r="A36" i="242" s="1"/>
  <c r="J54" i="245"/>
  <c r="J59" i="245"/>
  <c r="J54" i="251"/>
  <c r="J59" i="251"/>
  <c r="S48" i="246"/>
  <c r="K49" i="246" s="1"/>
  <c r="A48" i="246" s="1"/>
  <c r="P49" i="246"/>
  <c r="M48" i="246" s="1"/>
  <c r="N42" i="249"/>
  <c r="L42" i="249"/>
  <c r="L42" i="250"/>
  <c r="N42" i="250"/>
  <c r="S42" i="244"/>
  <c r="K43" i="244" s="1"/>
  <c r="A42" i="244" s="1"/>
  <c r="P43" i="244"/>
  <c r="M42" i="244" s="1"/>
  <c r="P49" i="249"/>
  <c r="M48" i="249" s="1"/>
  <c r="S48" i="249"/>
  <c r="K49" i="249" s="1"/>
  <c r="A48" i="249" s="1"/>
  <c r="L36" i="252"/>
  <c r="N36" i="252"/>
  <c r="N36" i="244"/>
  <c r="L36" i="244"/>
  <c r="L36" i="245"/>
  <c r="N36" i="245"/>
  <c r="G53" i="246"/>
  <c r="C53" i="246" s="1"/>
  <c r="J60" i="246"/>
  <c r="G56" i="246"/>
  <c r="C56" i="246" s="1"/>
  <c r="G55" i="246"/>
  <c r="C55" i="246" s="1"/>
  <c r="G54" i="246"/>
  <c r="C54" i="246" s="1"/>
  <c r="H53" i="246"/>
  <c r="R53" i="246" s="1"/>
  <c r="P54" i="246" s="1"/>
  <c r="G57" i="246"/>
  <c r="C57" i="246" s="1"/>
  <c r="J54" i="253"/>
  <c r="J59" i="253"/>
  <c r="P37" i="251"/>
  <c r="M36" i="251" s="1"/>
  <c r="S36" i="251"/>
  <c r="K37" i="251" s="1"/>
  <c r="A36" i="251" s="1"/>
  <c r="R41" i="247"/>
  <c r="P42" i="247" s="1"/>
  <c r="G50" i="242"/>
  <c r="C50" i="242" s="1"/>
  <c r="G48" i="242"/>
  <c r="C48" i="242" s="1"/>
  <c r="G49" i="242"/>
  <c r="C49" i="242" s="1"/>
  <c r="J54" i="242"/>
  <c r="G47" i="242"/>
  <c r="C47" i="242" s="1"/>
  <c r="G51" i="242"/>
  <c r="C51" i="242" s="1"/>
  <c r="H47" i="242"/>
  <c r="S42" i="242"/>
  <c r="K43" i="242" s="1"/>
  <c r="A42" i="242" s="1"/>
  <c r="P43" i="242"/>
  <c r="M42" i="242" s="1"/>
  <c r="P43" i="138"/>
  <c r="M42" i="138" s="1"/>
  <c r="S42" i="138"/>
  <c r="K43" i="138" s="1"/>
  <c r="A42" i="138" s="1"/>
  <c r="L36" i="138"/>
  <c r="N36" i="138"/>
  <c r="H47" i="138"/>
  <c r="R47" i="138" s="1"/>
  <c r="P48" i="138" s="1"/>
  <c r="G48" i="138"/>
  <c r="C48" i="138" s="1"/>
  <c r="G50" i="138"/>
  <c r="C50" i="138" s="1"/>
  <c r="J54" i="138"/>
  <c r="G47" i="138"/>
  <c r="C47" i="138" s="1"/>
  <c r="G51" i="138"/>
  <c r="C51" i="138" s="1"/>
  <c r="G49" i="138"/>
  <c r="C49" i="138" s="1"/>
  <c r="P49" i="248" l="1"/>
  <c r="M48" i="248" s="1"/>
  <c r="S48" i="248"/>
  <c r="K49" i="248" s="1"/>
  <c r="A48" i="248" s="1"/>
  <c r="N42" i="248"/>
  <c r="L42" i="248"/>
  <c r="G56" i="248"/>
  <c r="C56" i="248" s="1"/>
  <c r="G57" i="248"/>
  <c r="C57" i="248" s="1"/>
  <c r="G53" i="248"/>
  <c r="C53" i="248" s="1"/>
  <c r="G54" i="248"/>
  <c r="C54" i="248" s="1"/>
  <c r="G55" i="248"/>
  <c r="C55" i="248" s="1"/>
  <c r="J60" i="248"/>
  <c r="H53" i="248"/>
  <c r="R53" i="248" s="1"/>
  <c r="P54" i="248" s="1"/>
  <c r="P55" i="248" s="1"/>
  <c r="M54" i="248" s="1"/>
  <c r="N42" i="242"/>
  <c r="L42" i="242"/>
  <c r="G53" i="253"/>
  <c r="C53" i="253" s="1"/>
  <c r="H53" i="253"/>
  <c r="R53" i="253" s="1"/>
  <c r="P54" i="253" s="1"/>
  <c r="G56" i="253"/>
  <c r="C56" i="253" s="1"/>
  <c r="G57" i="253"/>
  <c r="C57" i="253" s="1"/>
  <c r="G54" i="253"/>
  <c r="C54" i="253" s="1"/>
  <c r="G55" i="253"/>
  <c r="C55" i="253" s="1"/>
  <c r="J60" i="245"/>
  <c r="J65" i="245"/>
  <c r="R47" i="252"/>
  <c r="P48" i="252" s="1"/>
  <c r="J66" i="241"/>
  <c r="J71" i="241"/>
  <c r="G60" i="249"/>
  <c r="C60" i="249" s="1"/>
  <c r="G61" i="249"/>
  <c r="C61" i="249" s="1"/>
  <c r="G59" i="249"/>
  <c r="C59" i="249" s="1"/>
  <c r="G62" i="249"/>
  <c r="C62" i="249" s="1"/>
  <c r="J66" i="249"/>
  <c r="H59" i="249"/>
  <c r="R59" i="249" s="1"/>
  <c r="P60" i="249" s="1"/>
  <c r="G63" i="249"/>
  <c r="C63" i="249" s="1"/>
  <c r="N42" i="252"/>
  <c r="L42" i="252"/>
  <c r="L42" i="241"/>
  <c r="N42" i="241"/>
  <c r="J77" i="248"/>
  <c r="S54" i="241"/>
  <c r="K55" i="241" s="1"/>
  <c r="A54" i="241" s="1"/>
  <c r="P55" i="241"/>
  <c r="M54" i="241" s="1"/>
  <c r="H53" i="242"/>
  <c r="R53" i="242" s="1"/>
  <c r="P54" i="242" s="1"/>
  <c r="J60" i="242"/>
  <c r="G54" i="242"/>
  <c r="C54" i="242" s="1"/>
  <c r="G56" i="242"/>
  <c r="C56" i="242" s="1"/>
  <c r="G57" i="242"/>
  <c r="C57" i="242" s="1"/>
  <c r="G53" i="242"/>
  <c r="C53" i="242" s="1"/>
  <c r="G55" i="242"/>
  <c r="C55" i="242" s="1"/>
  <c r="L42" i="244"/>
  <c r="N42" i="244"/>
  <c r="N48" i="246"/>
  <c r="N2" i="246" s="1"/>
  <c r="W21" i="85" s="1"/>
  <c r="L48" i="246"/>
  <c r="G55" i="245"/>
  <c r="C55" i="245" s="1"/>
  <c r="G54" i="245"/>
  <c r="C54" i="245" s="1"/>
  <c r="G56" i="245"/>
  <c r="C56" i="245" s="1"/>
  <c r="G53" i="245"/>
  <c r="C53" i="245" s="1"/>
  <c r="G57" i="245"/>
  <c r="C57" i="245" s="1"/>
  <c r="H53" i="245"/>
  <c r="R53" i="245" s="1"/>
  <c r="P54" i="245" s="1"/>
  <c r="G59" i="241"/>
  <c r="C59" i="241" s="1"/>
  <c r="H59" i="241"/>
  <c r="R59" i="241" s="1"/>
  <c r="P60" i="241" s="1"/>
  <c r="G62" i="241"/>
  <c r="C62" i="241" s="1"/>
  <c r="G63" i="241"/>
  <c r="C63" i="241" s="1"/>
  <c r="G60" i="241"/>
  <c r="C60" i="241" s="1"/>
  <c r="G61" i="241"/>
  <c r="C61" i="241" s="1"/>
  <c r="S48" i="247"/>
  <c r="K49" i="247" s="1"/>
  <c r="A48" i="247" s="1"/>
  <c r="P49" i="247"/>
  <c r="M48" i="247" s="1"/>
  <c r="P55" i="249"/>
  <c r="M54" i="249" s="1"/>
  <c r="S54" i="249"/>
  <c r="K55" i="249" s="1"/>
  <c r="A54" i="249" s="1"/>
  <c r="G55" i="244"/>
  <c r="C55" i="244" s="1"/>
  <c r="G56" i="244"/>
  <c r="C56" i="244" s="1"/>
  <c r="H53" i="244"/>
  <c r="R53" i="244" s="1"/>
  <c r="P54" i="244" s="1"/>
  <c r="J60" i="244"/>
  <c r="G54" i="244"/>
  <c r="C54" i="244" s="1"/>
  <c r="G57" i="244"/>
  <c r="C57" i="244" s="1"/>
  <c r="G53" i="244"/>
  <c r="C53" i="244" s="1"/>
  <c r="P49" i="243"/>
  <c r="M48" i="243" s="1"/>
  <c r="S48" i="243"/>
  <c r="K49" i="243" s="1"/>
  <c r="A48" i="243" s="1"/>
  <c r="N42" i="253"/>
  <c r="L42" i="253"/>
  <c r="N36" i="253"/>
  <c r="L36" i="253"/>
  <c r="N42" i="245"/>
  <c r="L42" i="245"/>
  <c r="S42" i="247"/>
  <c r="K43" i="247" s="1"/>
  <c r="A42" i="247" s="1"/>
  <c r="P43" i="247"/>
  <c r="M42" i="247" s="1"/>
  <c r="L36" i="251"/>
  <c r="N36" i="251"/>
  <c r="L48" i="249"/>
  <c r="N48" i="249"/>
  <c r="N2" i="249" s="1"/>
  <c r="W16" i="85" s="1"/>
  <c r="J60" i="251"/>
  <c r="J65" i="251"/>
  <c r="P49" i="244"/>
  <c r="M48" i="244" s="1"/>
  <c r="S48" i="244"/>
  <c r="K49" i="244" s="1"/>
  <c r="A48" i="244" s="1"/>
  <c r="J60" i="252"/>
  <c r="J65" i="252"/>
  <c r="R53" i="250"/>
  <c r="P54" i="250" s="1"/>
  <c r="N42" i="251"/>
  <c r="L42" i="251"/>
  <c r="J60" i="247"/>
  <c r="J65" i="247"/>
  <c r="N48" i="250"/>
  <c r="N2" i="250" s="1"/>
  <c r="W15" i="85" s="1"/>
  <c r="L48" i="250"/>
  <c r="L48" i="241"/>
  <c r="N48" i="241"/>
  <c r="J60" i="243"/>
  <c r="J65" i="243"/>
  <c r="J66" i="250"/>
  <c r="J71" i="250"/>
  <c r="R47" i="242"/>
  <c r="P48" i="242" s="1"/>
  <c r="J60" i="253"/>
  <c r="J65" i="253"/>
  <c r="S54" i="246"/>
  <c r="K55" i="246" s="1"/>
  <c r="A54" i="246" s="1"/>
  <c r="P55" i="246"/>
  <c r="M54" i="246" s="1"/>
  <c r="J66" i="246"/>
  <c r="G59" i="246"/>
  <c r="C59" i="246" s="1"/>
  <c r="G63" i="246"/>
  <c r="C63" i="246" s="1"/>
  <c r="H59" i="246"/>
  <c r="R59" i="246" s="1"/>
  <c r="P60" i="246" s="1"/>
  <c r="G61" i="246"/>
  <c r="C61" i="246" s="1"/>
  <c r="G62" i="246"/>
  <c r="C62" i="246" s="1"/>
  <c r="G60" i="246"/>
  <c r="C60" i="246" s="1"/>
  <c r="G56" i="251"/>
  <c r="C56" i="251" s="1"/>
  <c r="G54" i="251"/>
  <c r="C54" i="251" s="1"/>
  <c r="G57" i="251"/>
  <c r="C57" i="251" s="1"/>
  <c r="G53" i="251"/>
  <c r="C53" i="251" s="1"/>
  <c r="H53" i="251"/>
  <c r="R53" i="251" s="1"/>
  <c r="P54" i="251" s="1"/>
  <c r="G55" i="251"/>
  <c r="C55" i="251" s="1"/>
  <c r="L36" i="242"/>
  <c r="N36" i="242"/>
  <c r="H53" i="252"/>
  <c r="R53" i="252" s="1"/>
  <c r="P54" i="252" s="1"/>
  <c r="G56" i="252"/>
  <c r="C56" i="252" s="1"/>
  <c r="G54" i="252"/>
  <c r="C54" i="252" s="1"/>
  <c r="G55" i="252"/>
  <c r="C55" i="252" s="1"/>
  <c r="G57" i="252"/>
  <c r="C57" i="252" s="1"/>
  <c r="G53" i="252"/>
  <c r="C53" i="252" s="1"/>
  <c r="G55" i="247"/>
  <c r="C55" i="247" s="1"/>
  <c r="G54" i="247"/>
  <c r="C54" i="247" s="1"/>
  <c r="G56" i="247"/>
  <c r="C56" i="247" s="1"/>
  <c r="G53" i="247"/>
  <c r="C53" i="247" s="1"/>
  <c r="G57" i="247"/>
  <c r="C57" i="247" s="1"/>
  <c r="H53" i="247"/>
  <c r="R53" i="247" s="1"/>
  <c r="P54" i="247" s="1"/>
  <c r="P43" i="243"/>
  <c r="M42" i="243" s="1"/>
  <c r="S42" i="243"/>
  <c r="K43" i="243" s="1"/>
  <c r="A42" i="243" s="1"/>
  <c r="P49" i="253"/>
  <c r="M48" i="253" s="1"/>
  <c r="S48" i="253"/>
  <c r="K49" i="253" s="1"/>
  <c r="A48" i="253" s="1"/>
  <c r="G53" i="243"/>
  <c r="C53" i="243" s="1"/>
  <c r="G55" i="243"/>
  <c r="C55" i="243" s="1"/>
  <c r="H53" i="243"/>
  <c r="R53" i="243" s="1"/>
  <c r="P54" i="243" s="1"/>
  <c r="G57" i="243"/>
  <c r="C57" i="243" s="1"/>
  <c r="G56" i="243"/>
  <c r="C56" i="243" s="1"/>
  <c r="G54" i="243"/>
  <c r="C54" i="243" s="1"/>
  <c r="G60" i="250"/>
  <c r="C60" i="250" s="1"/>
  <c r="G63" i="250"/>
  <c r="C63" i="250" s="1"/>
  <c r="G59" i="250"/>
  <c r="C59" i="250" s="1"/>
  <c r="G61" i="250"/>
  <c r="C61" i="250" s="1"/>
  <c r="G62" i="250"/>
  <c r="C62" i="250" s="1"/>
  <c r="H59" i="250"/>
  <c r="R59" i="250" s="1"/>
  <c r="P60" i="250" s="1"/>
  <c r="P49" i="251"/>
  <c r="M48" i="251" s="1"/>
  <c r="S48" i="251"/>
  <c r="K49" i="251" s="1"/>
  <c r="A48" i="251" s="1"/>
  <c r="R47" i="245"/>
  <c r="P48" i="245" s="1"/>
  <c r="P49" i="138"/>
  <c r="M48" i="138" s="1"/>
  <c r="S48" i="138"/>
  <c r="K49" i="138" s="1"/>
  <c r="A48" i="138" s="1"/>
  <c r="G56" i="138"/>
  <c r="C56" i="138" s="1"/>
  <c r="G57" i="138"/>
  <c r="C57" i="138" s="1"/>
  <c r="J60" i="138"/>
  <c r="G54" i="138"/>
  <c r="C54" i="138" s="1"/>
  <c r="G55" i="138"/>
  <c r="C55" i="138" s="1"/>
  <c r="G53" i="138"/>
  <c r="C53" i="138" s="1"/>
  <c r="H53" i="138"/>
  <c r="R53" i="138" s="1"/>
  <c r="P54" i="138" s="1"/>
  <c r="N42" i="138"/>
  <c r="L42" i="138"/>
  <c r="N2" i="241" l="1"/>
  <c r="W25" i="85" s="1"/>
  <c r="S54" i="248"/>
  <c r="K55" i="248" s="1"/>
  <c r="A54" i="248" s="1"/>
  <c r="J66" i="248"/>
  <c r="H59" i="248"/>
  <c r="R59" i="248" s="1"/>
  <c r="P60" i="248" s="1"/>
  <c r="G59" i="248"/>
  <c r="C59" i="248" s="1"/>
  <c r="G62" i="248"/>
  <c r="C62" i="248" s="1"/>
  <c r="G61" i="248"/>
  <c r="C61" i="248" s="1"/>
  <c r="G60" i="248"/>
  <c r="C60" i="248" s="1"/>
  <c r="G63" i="248"/>
  <c r="C63" i="248" s="1"/>
  <c r="N48" i="248"/>
  <c r="N2" i="248" s="1"/>
  <c r="W17" i="85" s="1"/>
  <c r="L48" i="248"/>
  <c r="S60" i="250"/>
  <c r="K61" i="250" s="1"/>
  <c r="A60" i="250" s="1"/>
  <c r="P61" i="250"/>
  <c r="M60" i="250" s="1"/>
  <c r="S60" i="246"/>
  <c r="K61" i="246" s="1"/>
  <c r="A60" i="246" s="1"/>
  <c r="P61" i="246"/>
  <c r="M60" i="246" s="1"/>
  <c r="L54" i="246"/>
  <c r="N54" i="246"/>
  <c r="G60" i="243"/>
  <c r="C60" i="243" s="1"/>
  <c r="G62" i="243"/>
  <c r="C62" i="243" s="1"/>
  <c r="G59" i="243"/>
  <c r="C59" i="243" s="1"/>
  <c r="G63" i="243"/>
  <c r="C63" i="243" s="1"/>
  <c r="H59" i="243"/>
  <c r="R59" i="243" s="1"/>
  <c r="P60" i="243" s="1"/>
  <c r="G61" i="243"/>
  <c r="C61" i="243" s="1"/>
  <c r="J66" i="247"/>
  <c r="J71" i="247"/>
  <c r="L42" i="247"/>
  <c r="N42" i="247"/>
  <c r="P55" i="244"/>
  <c r="M54" i="244" s="1"/>
  <c r="S54" i="244"/>
  <c r="K55" i="244" s="1"/>
  <c r="A54" i="244" s="1"/>
  <c r="N54" i="249"/>
  <c r="L54" i="249"/>
  <c r="G59" i="242"/>
  <c r="C59" i="242" s="1"/>
  <c r="G62" i="242"/>
  <c r="C62" i="242" s="1"/>
  <c r="J66" i="242"/>
  <c r="H59" i="242"/>
  <c r="R59" i="242" s="1"/>
  <c r="P60" i="242" s="1"/>
  <c r="G63" i="242"/>
  <c r="C63" i="242" s="1"/>
  <c r="G60" i="242"/>
  <c r="C60" i="242" s="1"/>
  <c r="G61" i="242"/>
  <c r="C61" i="242" s="1"/>
  <c r="J83" i="248"/>
  <c r="J66" i="245"/>
  <c r="J71" i="245"/>
  <c r="S54" i="243"/>
  <c r="K55" i="243" s="1"/>
  <c r="A54" i="243" s="1"/>
  <c r="P55" i="243"/>
  <c r="M54" i="243" s="1"/>
  <c r="N42" i="243"/>
  <c r="L42" i="243"/>
  <c r="S54" i="251"/>
  <c r="K55" i="251" s="1"/>
  <c r="A54" i="251" s="1"/>
  <c r="P55" i="251"/>
  <c r="M54" i="251" s="1"/>
  <c r="J72" i="250"/>
  <c r="J77" i="250"/>
  <c r="G63" i="247"/>
  <c r="C63" i="247" s="1"/>
  <c r="G59" i="247"/>
  <c r="C59" i="247" s="1"/>
  <c r="G61" i="247"/>
  <c r="C61" i="247" s="1"/>
  <c r="G62" i="247"/>
  <c r="C62" i="247" s="1"/>
  <c r="H59" i="247"/>
  <c r="R59" i="247" s="1"/>
  <c r="P60" i="247" s="1"/>
  <c r="G60" i="247"/>
  <c r="C60" i="247" s="1"/>
  <c r="S54" i="250"/>
  <c r="K55" i="250" s="1"/>
  <c r="A54" i="250" s="1"/>
  <c r="P55" i="250"/>
  <c r="M54" i="250" s="1"/>
  <c r="L48" i="244"/>
  <c r="N48" i="244"/>
  <c r="N2" i="244" s="1"/>
  <c r="W23" i="85" s="1"/>
  <c r="J66" i="251"/>
  <c r="J71" i="251"/>
  <c r="N48" i="243"/>
  <c r="L48" i="243"/>
  <c r="N48" i="247"/>
  <c r="L48" i="247"/>
  <c r="S54" i="245"/>
  <c r="K55" i="245" s="1"/>
  <c r="A54" i="245" s="1"/>
  <c r="P55" i="245"/>
  <c r="M54" i="245" s="1"/>
  <c r="P55" i="242"/>
  <c r="M54" i="242" s="1"/>
  <c r="S54" i="242"/>
  <c r="K55" i="242" s="1"/>
  <c r="A54" i="242" s="1"/>
  <c r="S48" i="252"/>
  <c r="K49" i="252" s="1"/>
  <c r="A48" i="252" s="1"/>
  <c r="P49" i="252"/>
  <c r="M48" i="252" s="1"/>
  <c r="G62" i="245"/>
  <c r="C62" i="245" s="1"/>
  <c r="G63" i="245"/>
  <c r="C63" i="245" s="1"/>
  <c r="G60" i="245"/>
  <c r="C60" i="245" s="1"/>
  <c r="G61" i="245"/>
  <c r="C61" i="245" s="1"/>
  <c r="G59" i="245"/>
  <c r="C59" i="245" s="1"/>
  <c r="H59" i="245"/>
  <c r="R59" i="245" s="1"/>
  <c r="P60" i="245" s="1"/>
  <c r="P49" i="245"/>
  <c r="M48" i="245" s="1"/>
  <c r="S48" i="245"/>
  <c r="K49" i="245" s="1"/>
  <c r="A48" i="245" s="1"/>
  <c r="S54" i="247"/>
  <c r="K55" i="247" s="1"/>
  <c r="A54" i="247" s="1"/>
  <c r="P55" i="247"/>
  <c r="M54" i="247" s="1"/>
  <c r="J66" i="253"/>
  <c r="J71" i="253"/>
  <c r="P49" i="242"/>
  <c r="M48" i="242" s="1"/>
  <c r="S48" i="242"/>
  <c r="K49" i="242" s="1"/>
  <c r="A48" i="242" s="1"/>
  <c r="G68" i="250"/>
  <c r="C68" i="250" s="1"/>
  <c r="H65" i="250"/>
  <c r="R65" i="250" s="1"/>
  <c r="P66" i="250" s="1"/>
  <c r="G69" i="250"/>
  <c r="C69" i="250" s="1"/>
  <c r="G66" i="250"/>
  <c r="C66" i="250" s="1"/>
  <c r="G67" i="250"/>
  <c r="C67" i="250" s="1"/>
  <c r="G65" i="250"/>
  <c r="C65" i="250" s="1"/>
  <c r="J66" i="252"/>
  <c r="J71" i="252"/>
  <c r="G61" i="251"/>
  <c r="C61" i="251" s="1"/>
  <c r="G62" i="251"/>
  <c r="C62" i="251" s="1"/>
  <c r="H59" i="251"/>
  <c r="R59" i="251" s="1"/>
  <c r="P60" i="251" s="1"/>
  <c r="G60" i="251"/>
  <c r="C60" i="251" s="1"/>
  <c r="G63" i="251"/>
  <c r="C63" i="251" s="1"/>
  <c r="G59" i="251"/>
  <c r="C59" i="251" s="1"/>
  <c r="L54" i="248"/>
  <c r="N54" i="248"/>
  <c r="L54" i="241"/>
  <c r="N54" i="241"/>
  <c r="S60" i="249"/>
  <c r="K61" i="249" s="1"/>
  <c r="A60" i="249" s="1"/>
  <c r="P61" i="249"/>
  <c r="M60" i="249" s="1"/>
  <c r="J72" i="241"/>
  <c r="J77" i="241"/>
  <c r="L48" i="251"/>
  <c r="N48" i="251"/>
  <c r="N2" i="251" s="1"/>
  <c r="W14" i="85" s="1"/>
  <c r="N48" i="253"/>
  <c r="N2" i="253" s="1"/>
  <c r="W12" i="85" s="1"/>
  <c r="L48" i="253"/>
  <c r="P55" i="252"/>
  <c r="M54" i="252" s="1"/>
  <c r="S54" i="252"/>
  <c r="K55" i="252" s="1"/>
  <c r="A54" i="252" s="1"/>
  <c r="J72" i="246"/>
  <c r="G68" i="246"/>
  <c r="C68" i="246" s="1"/>
  <c r="G69" i="246"/>
  <c r="C69" i="246" s="1"/>
  <c r="G66" i="246"/>
  <c r="C66" i="246" s="1"/>
  <c r="G67" i="246"/>
  <c r="C67" i="246" s="1"/>
  <c r="G65" i="246"/>
  <c r="C65" i="246" s="1"/>
  <c r="H65" i="246"/>
  <c r="R65" i="246" s="1"/>
  <c r="P66" i="246" s="1"/>
  <c r="H59" i="253"/>
  <c r="R59" i="253" s="1"/>
  <c r="P60" i="253" s="1"/>
  <c r="G62" i="253"/>
  <c r="C62" i="253" s="1"/>
  <c r="G59" i="253"/>
  <c r="C59" i="253" s="1"/>
  <c r="G63" i="253"/>
  <c r="C63" i="253" s="1"/>
  <c r="G60" i="253"/>
  <c r="C60" i="253" s="1"/>
  <c r="G61" i="253"/>
  <c r="C61" i="253" s="1"/>
  <c r="J66" i="243"/>
  <c r="J71" i="243"/>
  <c r="G61" i="252"/>
  <c r="C61" i="252" s="1"/>
  <c r="G62" i="252"/>
  <c r="C62" i="252" s="1"/>
  <c r="H59" i="252"/>
  <c r="R59" i="252" s="1"/>
  <c r="P60" i="252" s="1"/>
  <c r="G60" i="252"/>
  <c r="C60" i="252" s="1"/>
  <c r="G63" i="252"/>
  <c r="C63" i="252" s="1"/>
  <c r="G59" i="252"/>
  <c r="C59" i="252" s="1"/>
  <c r="G63" i="244"/>
  <c r="C63" i="244" s="1"/>
  <c r="G62" i="244"/>
  <c r="C62" i="244" s="1"/>
  <c r="G60" i="244"/>
  <c r="C60" i="244" s="1"/>
  <c r="J66" i="244"/>
  <c r="G59" i="244"/>
  <c r="C59" i="244" s="1"/>
  <c r="H59" i="244"/>
  <c r="R59" i="244" s="1"/>
  <c r="P60" i="244" s="1"/>
  <c r="G61" i="244"/>
  <c r="C61" i="244" s="1"/>
  <c r="S60" i="241"/>
  <c r="K61" i="241" s="1"/>
  <c r="A60" i="241" s="1"/>
  <c r="P61" i="241"/>
  <c r="M60" i="241" s="1"/>
  <c r="J72" i="249"/>
  <c r="G65" i="249"/>
  <c r="C65" i="249" s="1"/>
  <c r="G69" i="249"/>
  <c r="C69" i="249" s="1"/>
  <c r="G68" i="249"/>
  <c r="C68" i="249" s="1"/>
  <c r="G67" i="249"/>
  <c r="C67" i="249" s="1"/>
  <c r="H65" i="249"/>
  <c r="R65" i="249" s="1"/>
  <c r="P66" i="249" s="1"/>
  <c r="G66" i="249"/>
  <c r="C66" i="249" s="1"/>
  <c r="G67" i="241"/>
  <c r="C67" i="241" s="1"/>
  <c r="G68" i="241"/>
  <c r="C68" i="241" s="1"/>
  <c r="G66" i="241"/>
  <c r="C66" i="241" s="1"/>
  <c r="G69" i="241"/>
  <c r="C69" i="241" s="1"/>
  <c r="H65" i="241"/>
  <c r="R65" i="241" s="1"/>
  <c r="P66" i="241" s="1"/>
  <c r="G65" i="241"/>
  <c r="C65" i="241" s="1"/>
  <c r="S54" i="253"/>
  <c r="K55" i="253" s="1"/>
  <c r="A54" i="253" s="1"/>
  <c r="P55" i="253"/>
  <c r="M54" i="253" s="1"/>
  <c r="P55" i="138"/>
  <c r="M54" i="138" s="1"/>
  <c r="S54" i="138"/>
  <c r="K55" i="138" s="1"/>
  <c r="A54" i="138" s="1"/>
  <c r="H59" i="138"/>
  <c r="R59" i="138" s="1"/>
  <c r="P60" i="138" s="1"/>
  <c r="G60" i="138"/>
  <c r="C60" i="138" s="1"/>
  <c r="G62" i="138"/>
  <c r="C62" i="138" s="1"/>
  <c r="J66" i="138"/>
  <c r="G59" i="138"/>
  <c r="C59" i="138" s="1"/>
  <c r="G63" i="138"/>
  <c r="C63" i="138" s="1"/>
  <c r="G61" i="138"/>
  <c r="C61" i="138" s="1"/>
  <c r="L48" i="138"/>
  <c r="N48" i="138"/>
  <c r="N2" i="138" s="1"/>
  <c r="N2" i="247" l="1"/>
  <c r="W18" i="85" s="1"/>
  <c r="N2" i="243"/>
  <c r="W24" i="85" s="1"/>
  <c r="P61" i="248"/>
  <c r="M60" i="248" s="1"/>
  <c r="S60" i="248"/>
  <c r="K61" i="248" s="1"/>
  <c r="A60" i="248" s="1"/>
  <c r="G65" i="248"/>
  <c r="C65" i="248" s="1"/>
  <c r="G66" i="248"/>
  <c r="C66" i="248" s="1"/>
  <c r="H65" i="248"/>
  <c r="R65" i="248" s="1"/>
  <c r="P66" i="248" s="1"/>
  <c r="J72" i="248"/>
  <c r="G68" i="248"/>
  <c r="C68" i="248" s="1"/>
  <c r="G67" i="248"/>
  <c r="C67" i="248" s="1"/>
  <c r="G69" i="248"/>
  <c r="C69" i="248" s="1"/>
  <c r="N60" i="241"/>
  <c r="L60" i="241"/>
  <c r="G66" i="244"/>
  <c r="C66" i="244" s="1"/>
  <c r="G69" i="244"/>
  <c r="C69" i="244" s="1"/>
  <c r="G68" i="244"/>
  <c r="C68" i="244" s="1"/>
  <c r="G65" i="244"/>
  <c r="C65" i="244" s="1"/>
  <c r="G67" i="244"/>
  <c r="C67" i="244" s="1"/>
  <c r="J72" i="244"/>
  <c r="H65" i="244"/>
  <c r="R65" i="244" s="1"/>
  <c r="P66" i="244" s="1"/>
  <c r="S60" i="252"/>
  <c r="K61" i="252" s="1"/>
  <c r="A60" i="252" s="1"/>
  <c r="P61" i="252"/>
  <c r="M60" i="252" s="1"/>
  <c r="H65" i="243"/>
  <c r="R65" i="243" s="1"/>
  <c r="P66" i="243" s="1"/>
  <c r="G68" i="243"/>
  <c r="C68" i="243" s="1"/>
  <c r="G69" i="243"/>
  <c r="C69" i="243" s="1"/>
  <c r="G66" i="243"/>
  <c r="C66" i="243" s="1"/>
  <c r="G67" i="243"/>
  <c r="C67" i="243" s="1"/>
  <c r="G65" i="243"/>
  <c r="C65" i="243" s="1"/>
  <c r="P61" i="253"/>
  <c r="M60" i="253" s="1"/>
  <c r="S60" i="253"/>
  <c r="K61" i="253" s="1"/>
  <c r="A60" i="253" s="1"/>
  <c r="J78" i="241"/>
  <c r="J83" i="241"/>
  <c r="J72" i="252"/>
  <c r="J77" i="252"/>
  <c r="L54" i="242"/>
  <c r="N54" i="242"/>
  <c r="J72" i="251"/>
  <c r="J77" i="251"/>
  <c r="J78" i="250"/>
  <c r="J83" i="250"/>
  <c r="N54" i="251"/>
  <c r="L54" i="251"/>
  <c r="J72" i="245"/>
  <c r="J77" i="245"/>
  <c r="G68" i="242"/>
  <c r="C68" i="242" s="1"/>
  <c r="G67" i="242"/>
  <c r="C67" i="242" s="1"/>
  <c r="H65" i="242"/>
  <c r="R65" i="242" s="1"/>
  <c r="P66" i="242" s="1"/>
  <c r="G66" i="242"/>
  <c r="C66" i="242" s="1"/>
  <c r="J72" i="242"/>
  <c r="G65" i="242"/>
  <c r="C65" i="242" s="1"/>
  <c r="G69" i="242"/>
  <c r="C69" i="242" s="1"/>
  <c r="J72" i="247"/>
  <c r="J77" i="247"/>
  <c r="L60" i="246"/>
  <c r="N60" i="246"/>
  <c r="L60" i="250"/>
  <c r="N60" i="250"/>
  <c r="S66" i="246"/>
  <c r="K67" i="246" s="1"/>
  <c r="A66" i="246" s="1"/>
  <c r="P67" i="246"/>
  <c r="M66" i="246" s="1"/>
  <c r="L54" i="252"/>
  <c r="N54" i="252"/>
  <c r="G74" i="241"/>
  <c r="C74" i="241" s="1"/>
  <c r="G75" i="241"/>
  <c r="C75" i="241" s="1"/>
  <c r="G72" i="241"/>
  <c r="C72" i="241" s="1"/>
  <c r="G73" i="241"/>
  <c r="C73" i="241" s="1"/>
  <c r="G71" i="241"/>
  <c r="C71" i="241" s="1"/>
  <c r="H71" i="241"/>
  <c r="R71" i="241" s="1"/>
  <c r="P72" i="241" s="1"/>
  <c r="G65" i="252"/>
  <c r="C65" i="252" s="1"/>
  <c r="G68" i="252"/>
  <c r="C68" i="252" s="1"/>
  <c r="H65" i="252"/>
  <c r="R65" i="252" s="1"/>
  <c r="P66" i="252" s="1"/>
  <c r="G69" i="252"/>
  <c r="C69" i="252" s="1"/>
  <c r="G66" i="252"/>
  <c r="C66" i="252" s="1"/>
  <c r="G67" i="252"/>
  <c r="C67" i="252" s="1"/>
  <c r="L48" i="242"/>
  <c r="N48" i="242"/>
  <c r="N2" i="242" s="1"/>
  <c r="W26" i="85" s="1"/>
  <c r="N54" i="247"/>
  <c r="L54" i="247"/>
  <c r="N48" i="252"/>
  <c r="N2" i="252" s="1"/>
  <c r="W13" i="85" s="1"/>
  <c r="L48" i="252"/>
  <c r="H65" i="251"/>
  <c r="R65" i="251" s="1"/>
  <c r="P66" i="251" s="1"/>
  <c r="G69" i="251"/>
  <c r="C69" i="251" s="1"/>
  <c r="G66" i="251"/>
  <c r="C66" i="251" s="1"/>
  <c r="G67" i="251"/>
  <c r="C67" i="251" s="1"/>
  <c r="G65" i="251"/>
  <c r="C65" i="251" s="1"/>
  <c r="G68" i="251"/>
  <c r="C68" i="251" s="1"/>
  <c r="P61" i="247"/>
  <c r="M60" i="247" s="1"/>
  <c r="S60" i="247"/>
  <c r="K61" i="247" s="1"/>
  <c r="A60" i="247" s="1"/>
  <c r="G72" i="250"/>
  <c r="C72" i="250" s="1"/>
  <c r="G73" i="250"/>
  <c r="C73" i="250" s="1"/>
  <c r="G71" i="250"/>
  <c r="C71" i="250" s="1"/>
  <c r="H71" i="250"/>
  <c r="R71" i="250" s="1"/>
  <c r="P72" i="250" s="1"/>
  <c r="G74" i="250"/>
  <c r="C74" i="250" s="1"/>
  <c r="G75" i="250"/>
  <c r="C75" i="250" s="1"/>
  <c r="N54" i="243"/>
  <c r="L54" i="243"/>
  <c r="G69" i="245"/>
  <c r="C69" i="245" s="1"/>
  <c r="G67" i="245"/>
  <c r="C67" i="245" s="1"/>
  <c r="H65" i="245"/>
  <c r="R65" i="245" s="1"/>
  <c r="P66" i="245" s="1"/>
  <c r="G68" i="245"/>
  <c r="C68" i="245" s="1"/>
  <c r="G66" i="245"/>
  <c r="C66" i="245" s="1"/>
  <c r="G65" i="245"/>
  <c r="C65" i="245" s="1"/>
  <c r="G69" i="247"/>
  <c r="C69" i="247" s="1"/>
  <c r="H65" i="247"/>
  <c r="R65" i="247" s="1"/>
  <c r="P66" i="247" s="1"/>
  <c r="G68" i="247"/>
  <c r="C68" i="247" s="1"/>
  <c r="G66" i="247"/>
  <c r="C66" i="247" s="1"/>
  <c r="G67" i="247"/>
  <c r="C67" i="247" s="1"/>
  <c r="G65" i="247"/>
  <c r="C65" i="247" s="1"/>
  <c r="P67" i="241"/>
  <c r="M66" i="241" s="1"/>
  <c r="S66" i="241"/>
  <c r="K67" i="241" s="1"/>
  <c r="A66" i="241" s="1"/>
  <c r="L60" i="249"/>
  <c r="N60" i="249"/>
  <c r="S66" i="250"/>
  <c r="K67" i="250" s="1"/>
  <c r="A66" i="250" s="1"/>
  <c r="P67" i="250"/>
  <c r="M66" i="250" s="1"/>
  <c r="J72" i="253"/>
  <c r="J77" i="253"/>
  <c r="N48" i="245"/>
  <c r="N2" i="245" s="1"/>
  <c r="W22" i="85" s="1"/>
  <c r="L48" i="245"/>
  <c r="N54" i="250"/>
  <c r="L54" i="250"/>
  <c r="J89" i="248"/>
  <c r="L54" i="244"/>
  <c r="N54" i="244"/>
  <c r="P67" i="249"/>
  <c r="M66" i="249" s="1"/>
  <c r="S66" i="249"/>
  <c r="K67" i="249" s="1"/>
  <c r="A66" i="249" s="1"/>
  <c r="S60" i="244"/>
  <c r="K61" i="244" s="1"/>
  <c r="A60" i="244" s="1"/>
  <c r="P61" i="244"/>
  <c r="M60" i="244" s="1"/>
  <c r="N54" i="253"/>
  <c r="L54" i="253"/>
  <c r="J78" i="249"/>
  <c r="G71" i="249"/>
  <c r="C71" i="249" s="1"/>
  <c r="G72" i="249"/>
  <c r="C72" i="249" s="1"/>
  <c r="G75" i="249"/>
  <c r="C75" i="249" s="1"/>
  <c r="H71" i="249"/>
  <c r="R71" i="249" s="1"/>
  <c r="P72" i="249" s="1"/>
  <c r="G73" i="249"/>
  <c r="C73" i="249" s="1"/>
  <c r="G74" i="249"/>
  <c r="C74" i="249" s="1"/>
  <c r="J72" i="243"/>
  <c r="J77" i="243"/>
  <c r="J78" i="246"/>
  <c r="H71" i="246"/>
  <c r="R71" i="246" s="1"/>
  <c r="P72" i="246" s="1"/>
  <c r="G74" i="246"/>
  <c r="C74" i="246" s="1"/>
  <c r="G72" i="246"/>
  <c r="C72" i="246" s="1"/>
  <c r="G73" i="246"/>
  <c r="C73" i="246" s="1"/>
  <c r="G71" i="246"/>
  <c r="C71" i="246" s="1"/>
  <c r="G75" i="246"/>
  <c r="C75" i="246" s="1"/>
  <c r="P61" i="251"/>
  <c r="M60" i="251" s="1"/>
  <c r="S60" i="251"/>
  <c r="K61" i="251" s="1"/>
  <c r="A60" i="251" s="1"/>
  <c r="G69" i="253"/>
  <c r="C69" i="253" s="1"/>
  <c r="G65" i="253"/>
  <c r="C65" i="253" s="1"/>
  <c r="G67" i="253"/>
  <c r="C67" i="253" s="1"/>
  <c r="G68" i="253"/>
  <c r="C68" i="253" s="1"/>
  <c r="H65" i="253"/>
  <c r="R65" i="253" s="1"/>
  <c r="P66" i="253" s="1"/>
  <c r="G66" i="253"/>
  <c r="C66" i="253" s="1"/>
  <c r="P61" i="245"/>
  <c r="M60" i="245" s="1"/>
  <c r="S60" i="245"/>
  <c r="K61" i="245" s="1"/>
  <c r="A60" i="245" s="1"/>
  <c r="N54" i="245"/>
  <c r="L54" i="245"/>
  <c r="P61" i="242"/>
  <c r="M60" i="242" s="1"/>
  <c r="S60" i="242"/>
  <c r="K61" i="242" s="1"/>
  <c r="A60" i="242" s="1"/>
  <c r="S60" i="243"/>
  <c r="K61" i="243" s="1"/>
  <c r="A60" i="243" s="1"/>
  <c r="P61" i="243"/>
  <c r="M60" i="243" s="1"/>
  <c r="W11" i="85"/>
  <c r="G66" i="138"/>
  <c r="C66" i="138" s="1"/>
  <c r="G65" i="138"/>
  <c r="C65" i="138" s="1"/>
  <c r="G69" i="138"/>
  <c r="C69" i="138" s="1"/>
  <c r="J72" i="138"/>
  <c r="H65" i="138"/>
  <c r="R65" i="138" s="1"/>
  <c r="P66" i="138" s="1"/>
  <c r="G67" i="138"/>
  <c r="C67" i="138" s="1"/>
  <c r="G68" i="138"/>
  <c r="C68" i="138" s="1"/>
  <c r="L54" i="138"/>
  <c r="N54" i="138"/>
  <c r="S60" i="138"/>
  <c r="K61" i="138" s="1"/>
  <c r="A60" i="138" s="1"/>
  <c r="P61" i="138"/>
  <c r="M60" i="138" s="1"/>
  <c r="G72" i="248" l="1"/>
  <c r="C72" i="248" s="1"/>
  <c r="H71" i="248"/>
  <c r="R71" i="248" s="1"/>
  <c r="P72" i="248" s="1"/>
  <c r="J78" i="248"/>
  <c r="G73" i="248"/>
  <c r="C73" i="248" s="1"/>
  <c r="G74" i="248"/>
  <c r="C74" i="248" s="1"/>
  <c r="G71" i="248"/>
  <c r="C71" i="248" s="1"/>
  <c r="G75" i="248"/>
  <c r="C75" i="248" s="1"/>
  <c r="S66" i="248"/>
  <c r="K67" i="248" s="1"/>
  <c r="A66" i="248" s="1"/>
  <c r="P67" i="248"/>
  <c r="M66" i="248" s="1"/>
  <c r="L60" i="248"/>
  <c r="N60" i="248"/>
  <c r="L60" i="251"/>
  <c r="N60" i="251"/>
  <c r="J95" i="248"/>
  <c r="N66" i="250"/>
  <c r="L66" i="250"/>
  <c r="L66" i="241"/>
  <c r="N66" i="241"/>
  <c r="S72" i="241"/>
  <c r="K73" i="241" s="1"/>
  <c r="A72" i="241" s="1"/>
  <c r="P73" i="241"/>
  <c r="M72" i="241" s="1"/>
  <c r="N66" i="246"/>
  <c r="L66" i="246"/>
  <c r="J78" i="247"/>
  <c r="J83" i="247"/>
  <c r="G71" i="242"/>
  <c r="C71" i="242" s="1"/>
  <c r="G74" i="242"/>
  <c r="C74" i="242" s="1"/>
  <c r="G73" i="242"/>
  <c r="C73" i="242" s="1"/>
  <c r="G75" i="242"/>
  <c r="C75" i="242" s="1"/>
  <c r="H71" i="242"/>
  <c r="R71" i="242" s="1"/>
  <c r="P72" i="242" s="1"/>
  <c r="J78" i="242"/>
  <c r="G72" i="242"/>
  <c r="C72" i="242" s="1"/>
  <c r="G72" i="251"/>
  <c r="C72" i="251" s="1"/>
  <c r="G73" i="251"/>
  <c r="C73" i="251" s="1"/>
  <c r="G71" i="251"/>
  <c r="C71" i="251" s="1"/>
  <c r="H71" i="251"/>
  <c r="R71" i="251" s="1"/>
  <c r="P72" i="251" s="1"/>
  <c r="G74" i="251"/>
  <c r="C74" i="251" s="1"/>
  <c r="G75" i="251"/>
  <c r="C75" i="251" s="1"/>
  <c r="G72" i="252"/>
  <c r="C72" i="252" s="1"/>
  <c r="G73" i="252"/>
  <c r="C73" i="252" s="1"/>
  <c r="G71" i="252"/>
  <c r="C71" i="252" s="1"/>
  <c r="H71" i="252"/>
  <c r="R71" i="252" s="1"/>
  <c r="P72" i="252" s="1"/>
  <c r="G74" i="252"/>
  <c r="C74" i="252" s="1"/>
  <c r="G75" i="252"/>
  <c r="C75" i="252" s="1"/>
  <c r="P73" i="249"/>
  <c r="M72" i="249" s="1"/>
  <c r="S72" i="249"/>
  <c r="K73" i="249" s="1"/>
  <c r="A72" i="249" s="1"/>
  <c r="H77" i="249"/>
  <c r="R77" i="249" s="1"/>
  <c r="P78" i="249" s="1"/>
  <c r="G81" i="249"/>
  <c r="C81" i="249" s="1"/>
  <c r="G80" i="249"/>
  <c r="C80" i="249" s="1"/>
  <c r="G79" i="249"/>
  <c r="C79" i="249" s="1"/>
  <c r="G78" i="249"/>
  <c r="C78" i="249" s="1"/>
  <c r="J84" i="249"/>
  <c r="G77" i="249"/>
  <c r="C77" i="249" s="1"/>
  <c r="N66" i="249"/>
  <c r="L66" i="249"/>
  <c r="S66" i="251"/>
  <c r="K67" i="251" s="1"/>
  <c r="A66" i="251" s="1"/>
  <c r="P67" i="251"/>
  <c r="M66" i="251" s="1"/>
  <c r="G71" i="247"/>
  <c r="C71" i="247" s="1"/>
  <c r="G75" i="247"/>
  <c r="C75" i="247" s="1"/>
  <c r="G72" i="247"/>
  <c r="C72" i="247" s="1"/>
  <c r="G74" i="247"/>
  <c r="C74" i="247" s="1"/>
  <c r="H71" i="247"/>
  <c r="R71" i="247" s="1"/>
  <c r="P72" i="247" s="1"/>
  <c r="G73" i="247"/>
  <c r="C73" i="247" s="1"/>
  <c r="J78" i="245"/>
  <c r="J83" i="245"/>
  <c r="J84" i="250"/>
  <c r="J89" i="250"/>
  <c r="P67" i="243"/>
  <c r="M66" i="243" s="1"/>
  <c r="S66" i="243"/>
  <c r="K67" i="243" s="1"/>
  <c r="A66" i="243" s="1"/>
  <c r="P67" i="244"/>
  <c r="M66" i="244" s="1"/>
  <c r="S66" i="244"/>
  <c r="K67" i="244" s="1"/>
  <c r="A66" i="244" s="1"/>
  <c r="L60" i="243"/>
  <c r="N60" i="243"/>
  <c r="J78" i="243"/>
  <c r="J83" i="243"/>
  <c r="N60" i="244"/>
  <c r="L60" i="244"/>
  <c r="J78" i="253"/>
  <c r="J83" i="253"/>
  <c r="P73" i="250"/>
  <c r="M72" i="250" s="1"/>
  <c r="S72" i="250"/>
  <c r="K73" i="250" s="1"/>
  <c r="A72" i="250" s="1"/>
  <c r="P67" i="242"/>
  <c r="M66" i="242" s="1"/>
  <c r="S66" i="242"/>
  <c r="K67" i="242" s="1"/>
  <c r="A66" i="242" s="1"/>
  <c r="G72" i="245"/>
  <c r="C72" i="245" s="1"/>
  <c r="G73" i="245"/>
  <c r="C73" i="245" s="1"/>
  <c r="G74" i="245"/>
  <c r="C74" i="245" s="1"/>
  <c r="G75" i="245"/>
  <c r="C75" i="245" s="1"/>
  <c r="G71" i="245"/>
  <c r="C71" i="245" s="1"/>
  <c r="H71" i="245"/>
  <c r="R71" i="245" s="1"/>
  <c r="P72" i="245" s="1"/>
  <c r="G79" i="250"/>
  <c r="C79" i="250" s="1"/>
  <c r="G77" i="250"/>
  <c r="C77" i="250" s="1"/>
  <c r="H77" i="250"/>
  <c r="R77" i="250" s="1"/>
  <c r="P78" i="250" s="1"/>
  <c r="G81" i="250"/>
  <c r="C81" i="250" s="1"/>
  <c r="G80" i="250"/>
  <c r="C80" i="250" s="1"/>
  <c r="G78" i="250"/>
  <c r="C78" i="250" s="1"/>
  <c r="J84" i="241"/>
  <c r="J89" i="241"/>
  <c r="L60" i="252"/>
  <c r="N60" i="252"/>
  <c r="G74" i="244"/>
  <c r="C74" i="244" s="1"/>
  <c r="H71" i="244"/>
  <c r="R71" i="244" s="1"/>
  <c r="P72" i="244" s="1"/>
  <c r="G75" i="244"/>
  <c r="C75" i="244" s="1"/>
  <c r="G71" i="244"/>
  <c r="C71" i="244" s="1"/>
  <c r="G73" i="244"/>
  <c r="C73" i="244" s="1"/>
  <c r="J78" i="244"/>
  <c r="G72" i="244"/>
  <c r="C72" i="244" s="1"/>
  <c r="S72" i="246"/>
  <c r="K73" i="246" s="1"/>
  <c r="A72" i="246" s="1"/>
  <c r="P73" i="246"/>
  <c r="M72" i="246" s="1"/>
  <c r="L60" i="242"/>
  <c r="N60" i="242"/>
  <c r="L60" i="245"/>
  <c r="N60" i="245"/>
  <c r="P67" i="253"/>
  <c r="M66" i="253" s="1"/>
  <c r="S66" i="253"/>
  <c r="K67" i="253" s="1"/>
  <c r="A66" i="253" s="1"/>
  <c r="H77" i="246"/>
  <c r="R77" i="246" s="1"/>
  <c r="P78" i="246" s="1"/>
  <c r="G80" i="246"/>
  <c r="C80" i="246" s="1"/>
  <c r="G78" i="246"/>
  <c r="C78" i="246" s="1"/>
  <c r="G81" i="246"/>
  <c r="C81" i="246" s="1"/>
  <c r="G79" i="246"/>
  <c r="C79" i="246" s="1"/>
  <c r="G77" i="246"/>
  <c r="C77" i="246" s="1"/>
  <c r="J84" i="246"/>
  <c r="G73" i="243"/>
  <c r="C73" i="243" s="1"/>
  <c r="G72" i="243"/>
  <c r="C72" i="243" s="1"/>
  <c r="H71" i="243"/>
  <c r="R71" i="243" s="1"/>
  <c r="P72" i="243" s="1"/>
  <c r="G74" i="243"/>
  <c r="C74" i="243" s="1"/>
  <c r="G71" i="243"/>
  <c r="C71" i="243" s="1"/>
  <c r="G75" i="243"/>
  <c r="C75" i="243" s="1"/>
  <c r="H71" i="253"/>
  <c r="R71" i="253" s="1"/>
  <c r="P72" i="253" s="1"/>
  <c r="G75" i="253"/>
  <c r="C75" i="253" s="1"/>
  <c r="G72" i="253"/>
  <c r="C72" i="253" s="1"/>
  <c r="G73" i="253"/>
  <c r="C73" i="253" s="1"/>
  <c r="G74" i="253"/>
  <c r="C74" i="253" s="1"/>
  <c r="G71" i="253"/>
  <c r="C71" i="253" s="1"/>
  <c r="P67" i="247"/>
  <c r="M66" i="247" s="1"/>
  <c r="S66" i="247"/>
  <c r="K67" i="247" s="1"/>
  <c r="A66" i="247" s="1"/>
  <c r="P67" i="245"/>
  <c r="M66" i="245" s="1"/>
  <c r="S66" i="245"/>
  <c r="K67" i="245" s="1"/>
  <c r="A66" i="245" s="1"/>
  <c r="L60" i="247"/>
  <c r="N60" i="247"/>
  <c r="S66" i="252"/>
  <c r="K67" i="252" s="1"/>
  <c r="A66" i="252" s="1"/>
  <c r="P67" i="252"/>
  <c r="M66" i="252" s="1"/>
  <c r="J78" i="251"/>
  <c r="J83" i="251"/>
  <c r="J78" i="252"/>
  <c r="J83" i="252"/>
  <c r="H77" i="241"/>
  <c r="R77" i="241" s="1"/>
  <c r="P78" i="241" s="1"/>
  <c r="G79" i="241"/>
  <c r="C79" i="241" s="1"/>
  <c r="G78" i="241"/>
  <c r="C78" i="241" s="1"/>
  <c r="G80" i="241"/>
  <c r="C80" i="241" s="1"/>
  <c r="G77" i="241"/>
  <c r="C77" i="241" s="1"/>
  <c r="G81" i="241"/>
  <c r="C81" i="241" s="1"/>
  <c r="N60" i="253"/>
  <c r="L60" i="253"/>
  <c r="L60" i="138"/>
  <c r="N60" i="138"/>
  <c r="G75" i="138"/>
  <c r="C75" i="138" s="1"/>
  <c r="H71" i="138"/>
  <c r="R71" i="138" s="1"/>
  <c r="P72" i="138" s="1"/>
  <c r="J78" i="138"/>
  <c r="G72" i="138"/>
  <c r="C72" i="138" s="1"/>
  <c r="G74" i="138"/>
  <c r="C74" i="138" s="1"/>
  <c r="G73" i="138"/>
  <c r="C73" i="138" s="1"/>
  <c r="G71" i="138"/>
  <c r="C71" i="138" s="1"/>
  <c r="S66" i="138"/>
  <c r="K67" i="138" s="1"/>
  <c r="A66" i="138" s="1"/>
  <c r="P67" i="138"/>
  <c r="M66" i="138" s="1"/>
  <c r="J84" i="248" l="1"/>
  <c r="G77" i="248"/>
  <c r="C77" i="248" s="1"/>
  <c r="G79" i="248"/>
  <c r="C79" i="248" s="1"/>
  <c r="H77" i="248"/>
  <c r="R77" i="248" s="1"/>
  <c r="P78" i="248" s="1"/>
  <c r="G81" i="248"/>
  <c r="C81" i="248" s="1"/>
  <c r="G80" i="248"/>
  <c r="C80" i="248" s="1"/>
  <c r="G78" i="248"/>
  <c r="C78" i="248" s="1"/>
  <c r="S72" i="248"/>
  <c r="K73" i="248" s="1"/>
  <c r="A72" i="248" s="1"/>
  <c r="P73" i="248"/>
  <c r="M72" i="248" s="1"/>
  <c r="L66" i="248"/>
  <c r="N66" i="248"/>
  <c r="P79" i="241"/>
  <c r="M78" i="241" s="1"/>
  <c r="S78" i="241"/>
  <c r="K79" i="241" s="1"/>
  <c r="A78" i="241" s="1"/>
  <c r="J84" i="245"/>
  <c r="J89" i="245"/>
  <c r="N66" i="251"/>
  <c r="L66" i="251"/>
  <c r="G81" i="242"/>
  <c r="C81" i="242" s="1"/>
  <c r="G77" i="242"/>
  <c r="C77" i="242" s="1"/>
  <c r="H77" i="242"/>
  <c r="R77" i="242" s="1"/>
  <c r="P78" i="242" s="1"/>
  <c r="J84" i="242"/>
  <c r="G79" i="242"/>
  <c r="C79" i="242" s="1"/>
  <c r="G80" i="242"/>
  <c r="C80" i="242" s="1"/>
  <c r="G78" i="242"/>
  <c r="C78" i="242" s="1"/>
  <c r="L72" i="241"/>
  <c r="N72" i="241"/>
  <c r="J101" i="248"/>
  <c r="N66" i="244"/>
  <c r="L66" i="244"/>
  <c r="P79" i="249"/>
  <c r="M78" i="249" s="1"/>
  <c r="S78" i="249"/>
  <c r="K79" i="249" s="1"/>
  <c r="A78" i="249" s="1"/>
  <c r="J84" i="252"/>
  <c r="J89" i="252"/>
  <c r="S72" i="243"/>
  <c r="K73" i="243" s="1"/>
  <c r="A72" i="243" s="1"/>
  <c r="P73" i="243"/>
  <c r="M72" i="243" s="1"/>
  <c r="N72" i="246"/>
  <c r="L72" i="246"/>
  <c r="N66" i="242"/>
  <c r="L66" i="242"/>
  <c r="J84" i="243"/>
  <c r="J89" i="243"/>
  <c r="N66" i="243"/>
  <c r="L66" i="243"/>
  <c r="G79" i="245"/>
  <c r="C79" i="245" s="1"/>
  <c r="H77" i="245"/>
  <c r="R77" i="245" s="1"/>
  <c r="P78" i="245" s="1"/>
  <c r="G80" i="245"/>
  <c r="C80" i="245" s="1"/>
  <c r="G78" i="245"/>
  <c r="C78" i="245" s="1"/>
  <c r="G81" i="245"/>
  <c r="C81" i="245" s="1"/>
  <c r="G77" i="245"/>
  <c r="C77" i="245" s="1"/>
  <c r="P73" i="242"/>
  <c r="M72" i="242" s="1"/>
  <c r="S72" i="242"/>
  <c r="K73" i="242" s="1"/>
  <c r="A72" i="242" s="1"/>
  <c r="G79" i="251"/>
  <c r="C79" i="251" s="1"/>
  <c r="G77" i="251"/>
  <c r="C77" i="251" s="1"/>
  <c r="H77" i="251"/>
  <c r="R77" i="251" s="1"/>
  <c r="P78" i="251" s="1"/>
  <c r="G81" i="251"/>
  <c r="C81" i="251" s="1"/>
  <c r="G80" i="251"/>
  <c r="C80" i="251" s="1"/>
  <c r="G78" i="251"/>
  <c r="C78" i="251" s="1"/>
  <c r="G79" i="252"/>
  <c r="C79" i="252" s="1"/>
  <c r="G81" i="252"/>
  <c r="C81" i="252" s="1"/>
  <c r="H77" i="252"/>
  <c r="R77" i="252" s="1"/>
  <c r="P78" i="252" s="1"/>
  <c r="G77" i="252"/>
  <c r="C77" i="252" s="1"/>
  <c r="G80" i="252"/>
  <c r="C80" i="252" s="1"/>
  <c r="G78" i="252"/>
  <c r="C78" i="252" s="1"/>
  <c r="L66" i="247"/>
  <c r="N66" i="247"/>
  <c r="P73" i="253"/>
  <c r="M72" i="253" s="1"/>
  <c r="S72" i="253"/>
  <c r="K73" i="253" s="1"/>
  <c r="A72" i="253" s="1"/>
  <c r="S72" i="244"/>
  <c r="K73" i="244" s="1"/>
  <c r="A72" i="244" s="1"/>
  <c r="P73" i="244"/>
  <c r="M72" i="244" s="1"/>
  <c r="J90" i="241"/>
  <c r="J95" i="241"/>
  <c r="S72" i="245"/>
  <c r="K73" i="245" s="1"/>
  <c r="A72" i="245" s="1"/>
  <c r="P73" i="245"/>
  <c r="M72" i="245" s="1"/>
  <c r="J84" i="253"/>
  <c r="J89" i="253"/>
  <c r="H77" i="243"/>
  <c r="R77" i="243" s="1"/>
  <c r="P78" i="243" s="1"/>
  <c r="G77" i="243"/>
  <c r="C77" i="243" s="1"/>
  <c r="G79" i="243"/>
  <c r="C79" i="243" s="1"/>
  <c r="G78" i="243"/>
  <c r="C78" i="243" s="1"/>
  <c r="G81" i="243"/>
  <c r="C81" i="243" s="1"/>
  <c r="G80" i="243"/>
  <c r="C80" i="243" s="1"/>
  <c r="J90" i="250"/>
  <c r="J95" i="250"/>
  <c r="N72" i="249"/>
  <c r="L72" i="249"/>
  <c r="J84" i="247"/>
  <c r="J89" i="247"/>
  <c r="N66" i="245"/>
  <c r="L66" i="245"/>
  <c r="G85" i="246"/>
  <c r="C85" i="246" s="1"/>
  <c r="G86" i="246"/>
  <c r="C86" i="246" s="1"/>
  <c r="G84" i="246"/>
  <c r="C84" i="246" s="1"/>
  <c r="J90" i="246"/>
  <c r="G83" i="246"/>
  <c r="C83" i="246" s="1"/>
  <c r="G87" i="246"/>
  <c r="C87" i="246" s="1"/>
  <c r="H83" i="246"/>
  <c r="R83" i="246" s="1"/>
  <c r="P84" i="246" s="1"/>
  <c r="L66" i="253"/>
  <c r="N66" i="253"/>
  <c r="P79" i="246"/>
  <c r="M78" i="246" s="1"/>
  <c r="S78" i="246"/>
  <c r="K79" i="246" s="1"/>
  <c r="A78" i="246" s="1"/>
  <c r="J84" i="244"/>
  <c r="G80" i="244"/>
  <c r="C80" i="244" s="1"/>
  <c r="G81" i="244"/>
  <c r="C81" i="244" s="1"/>
  <c r="G78" i="244"/>
  <c r="C78" i="244" s="1"/>
  <c r="G79" i="244"/>
  <c r="C79" i="244" s="1"/>
  <c r="G77" i="244"/>
  <c r="C77" i="244" s="1"/>
  <c r="H77" i="244"/>
  <c r="R77" i="244" s="1"/>
  <c r="P78" i="244" s="1"/>
  <c r="J84" i="251"/>
  <c r="J89" i="251"/>
  <c r="N66" i="252"/>
  <c r="L66" i="252"/>
  <c r="G84" i="241"/>
  <c r="C84" i="241" s="1"/>
  <c r="G87" i="241"/>
  <c r="C87" i="241" s="1"/>
  <c r="G83" i="241"/>
  <c r="C83" i="241" s="1"/>
  <c r="G85" i="241"/>
  <c r="C85" i="241" s="1"/>
  <c r="H83" i="241"/>
  <c r="R83" i="241" s="1"/>
  <c r="P84" i="241" s="1"/>
  <c r="G86" i="241"/>
  <c r="C86" i="241" s="1"/>
  <c r="S78" i="250"/>
  <c r="K79" i="250" s="1"/>
  <c r="A78" i="250" s="1"/>
  <c r="P79" i="250"/>
  <c r="M78" i="250" s="1"/>
  <c r="N72" i="250"/>
  <c r="L72" i="250"/>
  <c r="G78" i="253"/>
  <c r="C78" i="253" s="1"/>
  <c r="G79" i="253"/>
  <c r="C79" i="253" s="1"/>
  <c r="G77" i="253"/>
  <c r="C77" i="253" s="1"/>
  <c r="H77" i="253"/>
  <c r="R77" i="253" s="1"/>
  <c r="P78" i="253" s="1"/>
  <c r="G80" i="253"/>
  <c r="C80" i="253" s="1"/>
  <c r="G81" i="253"/>
  <c r="C81" i="253" s="1"/>
  <c r="G87" i="250"/>
  <c r="C87" i="250" s="1"/>
  <c r="G83" i="250"/>
  <c r="C83" i="250" s="1"/>
  <c r="G85" i="250"/>
  <c r="C85" i="250" s="1"/>
  <c r="G86" i="250"/>
  <c r="C86" i="250" s="1"/>
  <c r="H83" i="250"/>
  <c r="R83" i="250" s="1"/>
  <c r="P84" i="250" s="1"/>
  <c r="G84" i="250"/>
  <c r="C84" i="250" s="1"/>
  <c r="S72" i="247"/>
  <c r="K73" i="247" s="1"/>
  <c r="A72" i="247" s="1"/>
  <c r="P73" i="247"/>
  <c r="M72" i="247" s="1"/>
  <c r="G84" i="249"/>
  <c r="C84" i="249" s="1"/>
  <c r="G85" i="249"/>
  <c r="C85" i="249" s="1"/>
  <c r="G83" i="249"/>
  <c r="C83" i="249" s="1"/>
  <c r="G86" i="249"/>
  <c r="C86" i="249" s="1"/>
  <c r="J90" i="249"/>
  <c r="H83" i="249"/>
  <c r="R83" i="249" s="1"/>
  <c r="P84" i="249" s="1"/>
  <c r="G87" i="249"/>
  <c r="C87" i="249" s="1"/>
  <c r="S72" i="252"/>
  <c r="K73" i="252" s="1"/>
  <c r="A72" i="252" s="1"/>
  <c r="P73" i="252"/>
  <c r="M72" i="252" s="1"/>
  <c r="P73" i="251"/>
  <c r="M72" i="251" s="1"/>
  <c r="S72" i="251"/>
  <c r="K73" i="251" s="1"/>
  <c r="A72" i="251" s="1"/>
  <c r="G78" i="247"/>
  <c r="C78" i="247" s="1"/>
  <c r="G80" i="247"/>
  <c r="C80" i="247" s="1"/>
  <c r="G77" i="247"/>
  <c r="C77" i="247" s="1"/>
  <c r="G81" i="247"/>
  <c r="C81" i="247" s="1"/>
  <c r="H77" i="247"/>
  <c r="R77" i="247" s="1"/>
  <c r="P78" i="247" s="1"/>
  <c r="G79" i="247"/>
  <c r="C79" i="247" s="1"/>
  <c r="L66" i="138"/>
  <c r="N66" i="138"/>
  <c r="G81" i="138"/>
  <c r="C81" i="138" s="1"/>
  <c r="G78" i="138"/>
  <c r="C78" i="138" s="1"/>
  <c r="G77" i="138"/>
  <c r="C77" i="138" s="1"/>
  <c r="G80" i="138"/>
  <c r="C80" i="138" s="1"/>
  <c r="G79" i="138"/>
  <c r="C79" i="138" s="1"/>
  <c r="H77" i="138"/>
  <c r="R77" i="138" s="1"/>
  <c r="P78" i="138" s="1"/>
  <c r="J84" i="138"/>
  <c r="S72" i="138"/>
  <c r="K73" i="138" s="1"/>
  <c r="A72" i="138" s="1"/>
  <c r="P73" i="138"/>
  <c r="M72" i="138" s="1"/>
  <c r="S78" i="248" l="1"/>
  <c r="K79" i="248" s="1"/>
  <c r="A78" i="248" s="1"/>
  <c r="P79" i="248"/>
  <c r="M78" i="248" s="1"/>
  <c r="N72" i="248"/>
  <c r="L72" i="248"/>
  <c r="H83" i="248"/>
  <c r="R83" i="248" s="1"/>
  <c r="P84" i="248" s="1"/>
  <c r="G83" i="248"/>
  <c r="C83" i="248" s="1"/>
  <c r="G86" i="248"/>
  <c r="C86" i="248" s="1"/>
  <c r="G85" i="248"/>
  <c r="C85" i="248" s="1"/>
  <c r="G84" i="248"/>
  <c r="C84" i="248" s="1"/>
  <c r="J90" i="248"/>
  <c r="G87" i="248"/>
  <c r="C87" i="248" s="1"/>
  <c r="L78" i="250"/>
  <c r="N78" i="250"/>
  <c r="N72" i="252"/>
  <c r="L72" i="252"/>
  <c r="S84" i="250"/>
  <c r="K85" i="250" s="1"/>
  <c r="A84" i="250" s="1"/>
  <c r="P85" i="250"/>
  <c r="M84" i="250" s="1"/>
  <c r="P85" i="246"/>
  <c r="M84" i="246" s="1"/>
  <c r="S84" i="246"/>
  <c r="K85" i="246" s="1"/>
  <c r="A84" i="246" s="1"/>
  <c r="J90" i="253"/>
  <c r="J95" i="253"/>
  <c r="N72" i="245"/>
  <c r="L72" i="245"/>
  <c r="L72" i="244"/>
  <c r="N72" i="244"/>
  <c r="S78" i="247"/>
  <c r="K79" i="247" s="1"/>
  <c r="A78" i="247" s="1"/>
  <c r="P79" i="247"/>
  <c r="M78" i="247" s="1"/>
  <c r="L72" i="247"/>
  <c r="N72" i="247"/>
  <c r="S78" i="253"/>
  <c r="K79" i="253" s="1"/>
  <c r="A78" i="253" s="1"/>
  <c r="P79" i="253"/>
  <c r="M78" i="253" s="1"/>
  <c r="J90" i="251"/>
  <c r="J95" i="251"/>
  <c r="G83" i="244"/>
  <c r="C83" i="244" s="1"/>
  <c r="G86" i="244"/>
  <c r="C86" i="244" s="1"/>
  <c r="J90" i="244"/>
  <c r="H83" i="244"/>
  <c r="R83" i="244" s="1"/>
  <c r="P84" i="244" s="1"/>
  <c r="G87" i="244"/>
  <c r="C87" i="244" s="1"/>
  <c r="G84" i="244"/>
  <c r="C84" i="244" s="1"/>
  <c r="G85" i="244"/>
  <c r="C85" i="244" s="1"/>
  <c r="J96" i="250"/>
  <c r="J101" i="250"/>
  <c r="G84" i="253"/>
  <c r="C84" i="253" s="1"/>
  <c r="G87" i="253"/>
  <c r="C87" i="253" s="1"/>
  <c r="G83" i="253"/>
  <c r="C83" i="253" s="1"/>
  <c r="G85" i="253"/>
  <c r="C85" i="253" s="1"/>
  <c r="G86" i="253"/>
  <c r="C86" i="253" s="1"/>
  <c r="H83" i="253"/>
  <c r="R83" i="253" s="1"/>
  <c r="P84" i="253" s="1"/>
  <c r="S78" i="252"/>
  <c r="K79" i="252" s="1"/>
  <c r="A78" i="252" s="1"/>
  <c r="P79" i="252"/>
  <c r="M78" i="252" s="1"/>
  <c r="L72" i="242"/>
  <c r="N72" i="242"/>
  <c r="G84" i="243"/>
  <c r="C84" i="243" s="1"/>
  <c r="H83" i="243"/>
  <c r="R83" i="243" s="1"/>
  <c r="P84" i="243" s="1"/>
  <c r="G83" i="243"/>
  <c r="C83" i="243" s="1"/>
  <c r="G87" i="243"/>
  <c r="C87" i="243" s="1"/>
  <c r="G86" i="243"/>
  <c r="C86" i="243" s="1"/>
  <c r="G85" i="243"/>
  <c r="C85" i="243" s="1"/>
  <c r="N78" i="249"/>
  <c r="L78" i="249"/>
  <c r="G84" i="242"/>
  <c r="C84" i="242" s="1"/>
  <c r="G87" i="242"/>
  <c r="C87" i="242" s="1"/>
  <c r="G83" i="242"/>
  <c r="C83" i="242" s="1"/>
  <c r="G85" i="242"/>
  <c r="C85" i="242" s="1"/>
  <c r="G86" i="242"/>
  <c r="C86" i="242" s="1"/>
  <c r="H83" i="242"/>
  <c r="R83" i="242" s="1"/>
  <c r="P84" i="242" s="1"/>
  <c r="J90" i="242"/>
  <c r="N72" i="251"/>
  <c r="L72" i="251"/>
  <c r="G93" i="249"/>
  <c r="C93" i="249" s="1"/>
  <c r="H89" i="249"/>
  <c r="R89" i="249" s="1"/>
  <c r="P90" i="249" s="1"/>
  <c r="G90" i="249"/>
  <c r="C90" i="249" s="1"/>
  <c r="J96" i="249"/>
  <c r="G89" i="249"/>
  <c r="C89" i="249" s="1"/>
  <c r="G92" i="249"/>
  <c r="C92" i="249" s="1"/>
  <c r="G91" i="249"/>
  <c r="C91" i="249" s="1"/>
  <c r="P85" i="241"/>
  <c r="M84" i="241" s="1"/>
  <c r="S84" i="241"/>
  <c r="K85" i="241" s="1"/>
  <c r="A84" i="241" s="1"/>
  <c r="G87" i="251"/>
  <c r="C87" i="251" s="1"/>
  <c r="G83" i="251"/>
  <c r="C83" i="251" s="1"/>
  <c r="G85" i="251"/>
  <c r="C85" i="251" s="1"/>
  <c r="G86" i="251"/>
  <c r="C86" i="251" s="1"/>
  <c r="H83" i="251"/>
  <c r="R83" i="251" s="1"/>
  <c r="P84" i="251" s="1"/>
  <c r="G84" i="251"/>
  <c r="C84" i="251" s="1"/>
  <c r="H89" i="250"/>
  <c r="R89" i="250" s="1"/>
  <c r="P90" i="250" s="1"/>
  <c r="G93" i="250"/>
  <c r="C93" i="250" s="1"/>
  <c r="G90" i="250"/>
  <c r="C90" i="250" s="1"/>
  <c r="G91" i="250"/>
  <c r="C91" i="250" s="1"/>
  <c r="G89" i="250"/>
  <c r="C89" i="250" s="1"/>
  <c r="G92" i="250"/>
  <c r="C92" i="250" s="1"/>
  <c r="J96" i="241"/>
  <c r="J101" i="241"/>
  <c r="L72" i="243"/>
  <c r="N72" i="243"/>
  <c r="J90" i="252"/>
  <c r="J95" i="252"/>
  <c r="S78" i="242"/>
  <c r="K79" i="242" s="1"/>
  <c r="A78" i="242" s="1"/>
  <c r="P79" i="242"/>
  <c r="M78" i="242" s="1"/>
  <c r="P85" i="249"/>
  <c r="M84" i="249" s="1"/>
  <c r="S84" i="249"/>
  <c r="K85" i="249" s="1"/>
  <c r="A84" i="249" s="1"/>
  <c r="S78" i="244"/>
  <c r="K79" i="244" s="1"/>
  <c r="A78" i="244" s="1"/>
  <c r="P79" i="244"/>
  <c r="M78" i="244" s="1"/>
  <c r="N78" i="246"/>
  <c r="L78" i="246"/>
  <c r="H89" i="246"/>
  <c r="R89" i="246" s="1"/>
  <c r="P90" i="246" s="1"/>
  <c r="J96" i="246"/>
  <c r="G92" i="246"/>
  <c r="C92" i="246" s="1"/>
  <c r="G93" i="246"/>
  <c r="C93" i="246" s="1"/>
  <c r="G90" i="246"/>
  <c r="C90" i="246" s="1"/>
  <c r="G91" i="246"/>
  <c r="C91" i="246" s="1"/>
  <c r="G89" i="246"/>
  <c r="C89" i="246" s="1"/>
  <c r="J90" i="247"/>
  <c r="J95" i="247"/>
  <c r="S78" i="243"/>
  <c r="K79" i="243" s="1"/>
  <c r="A78" i="243" s="1"/>
  <c r="P79" i="243"/>
  <c r="M78" i="243" s="1"/>
  <c r="G93" i="241"/>
  <c r="C93" i="241" s="1"/>
  <c r="G89" i="241"/>
  <c r="C89" i="241" s="1"/>
  <c r="H89" i="241"/>
  <c r="R89" i="241" s="1"/>
  <c r="P90" i="241" s="1"/>
  <c r="G92" i="241"/>
  <c r="C92" i="241" s="1"/>
  <c r="G90" i="241"/>
  <c r="C90" i="241" s="1"/>
  <c r="G91" i="241"/>
  <c r="C91" i="241" s="1"/>
  <c r="N72" i="253"/>
  <c r="L72" i="253"/>
  <c r="S78" i="251"/>
  <c r="K79" i="251" s="1"/>
  <c r="A78" i="251" s="1"/>
  <c r="P79" i="251"/>
  <c r="M78" i="251" s="1"/>
  <c r="G87" i="252"/>
  <c r="C87" i="252" s="1"/>
  <c r="G83" i="252"/>
  <c r="C83" i="252" s="1"/>
  <c r="G85" i="252"/>
  <c r="C85" i="252" s="1"/>
  <c r="G86" i="252"/>
  <c r="C86" i="252" s="1"/>
  <c r="H83" i="252"/>
  <c r="R83" i="252" s="1"/>
  <c r="P84" i="252" s="1"/>
  <c r="G84" i="252"/>
  <c r="C84" i="252" s="1"/>
  <c r="J90" i="245"/>
  <c r="J95" i="245"/>
  <c r="G84" i="247"/>
  <c r="C84" i="247" s="1"/>
  <c r="G87" i="247"/>
  <c r="C87" i="247" s="1"/>
  <c r="G83" i="247"/>
  <c r="C83" i="247" s="1"/>
  <c r="G85" i="247"/>
  <c r="C85" i="247" s="1"/>
  <c r="G86" i="247"/>
  <c r="C86" i="247" s="1"/>
  <c r="H83" i="247"/>
  <c r="R83" i="247" s="1"/>
  <c r="P84" i="247" s="1"/>
  <c r="S78" i="245"/>
  <c r="K79" i="245" s="1"/>
  <c r="A78" i="245" s="1"/>
  <c r="P79" i="245"/>
  <c r="M78" i="245" s="1"/>
  <c r="J90" i="243"/>
  <c r="J95" i="243"/>
  <c r="J107" i="248"/>
  <c r="G87" i="245"/>
  <c r="C87" i="245" s="1"/>
  <c r="G84" i="245"/>
  <c r="C84" i="245" s="1"/>
  <c r="G85" i="245"/>
  <c r="C85" i="245" s="1"/>
  <c r="G83" i="245"/>
  <c r="C83" i="245" s="1"/>
  <c r="H83" i="245"/>
  <c r="R83" i="245" s="1"/>
  <c r="P84" i="245" s="1"/>
  <c r="G86" i="245"/>
  <c r="C86" i="245" s="1"/>
  <c r="L78" i="241"/>
  <c r="N78" i="241"/>
  <c r="P79" i="138"/>
  <c r="M78" i="138" s="1"/>
  <c r="S78" i="138"/>
  <c r="K79" i="138" s="1"/>
  <c r="A78" i="138" s="1"/>
  <c r="N72" i="138"/>
  <c r="L72" i="138"/>
  <c r="J90" i="138"/>
  <c r="H83" i="138"/>
  <c r="R83" i="138" s="1"/>
  <c r="P84" i="138" s="1"/>
  <c r="G84" i="138"/>
  <c r="C84" i="138" s="1"/>
  <c r="G87" i="138"/>
  <c r="C87" i="138" s="1"/>
  <c r="G85" i="138"/>
  <c r="C85" i="138" s="1"/>
  <c r="G83" i="138"/>
  <c r="C83" i="138" s="1"/>
  <c r="G86" i="138"/>
  <c r="C86" i="138" s="1"/>
  <c r="S84" i="248" l="1"/>
  <c r="K85" i="248" s="1"/>
  <c r="A84" i="248" s="1"/>
  <c r="P85" i="248"/>
  <c r="M84" i="248" s="1"/>
  <c r="N78" i="248"/>
  <c r="L78" i="248"/>
  <c r="G92" i="248"/>
  <c r="C92" i="248" s="1"/>
  <c r="G89" i="248"/>
  <c r="C89" i="248" s="1"/>
  <c r="G93" i="248"/>
  <c r="C93" i="248" s="1"/>
  <c r="H89" i="248"/>
  <c r="R89" i="248" s="1"/>
  <c r="P90" i="248" s="1"/>
  <c r="J96" i="248"/>
  <c r="G90" i="248"/>
  <c r="C90" i="248" s="1"/>
  <c r="G91" i="248"/>
  <c r="C91" i="248" s="1"/>
  <c r="J113" i="248"/>
  <c r="J96" i="243"/>
  <c r="J101" i="243"/>
  <c r="P85" i="247"/>
  <c r="M84" i="247" s="1"/>
  <c r="S84" i="247"/>
  <c r="K85" i="247" s="1"/>
  <c r="A84" i="247" s="1"/>
  <c r="L78" i="251"/>
  <c r="N78" i="251"/>
  <c r="N78" i="243"/>
  <c r="L78" i="243"/>
  <c r="N84" i="249"/>
  <c r="L84" i="249"/>
  <c r="P85" i="242"/>
  <c r="M84" i="242" s="1"/>
  <c r="S84" i="242"/>
  <c r="K85" i="242" s="1"/>
  <c r="A84" i="242" s="1"/>
  <c r="P85" i="253"/>
  <c r="M84" i="253" s="1"/>
  <c r="S84" i="253"/>
  <c r="K85" i="253" s="1"/>
  <c r="A84" i="253" s="1"/>
  <c r="L78" i="247"/>
  <c r="N78" i="247"/>
  <c r="G91" i="243"/>
  <c r="C91" i="243" s="1"/>
  <c r="G89" i="243"/>
  <c r="C89" i="243" s="1"/>
  <c r="H89" i="243"/>
  <c r="R89" i="243" s="1"/>
  <c r="P90" i="243" s="1"/>
  <c r="G92" i="243"/>
  <c r="C92" i="243" s="1"/>
  <c r="G93" i="243"/>
  <c r="C93" i="243" s="1"/>
  <c r="G90" i="243"/>
  <c r="C90" i="243" s="1"/>
  <c r="P85" i="252"/>
  <c r="M84" i="252" s="1"/>
  <c r="S84" i="252"/>
  <c r="K85" i="252" s="1"/>
  <c r="A84" i="252" s="1"/>
  <c r="G95" i="246"/>
  <c r="C95" i="246" s="1"/>
  <c r="G99" i="246"/>
  <c r="C99" i="246" s="1"/>
  <c r="J102" i="246"/>
  <c r="H95" i="246"/>
  <c r="R95" i="246" s="1"/>
  <c r="P96" i="246" s="1"/>
  <c r="G98" i="246"/>
  <c r="C98" i="246" s="1"/>
  <c r="G96" i="246"/>
  <c r="C96" i="246" s="1"/>
  <c r="G97" i="246"/>
  <c r="C97" i="246" s="1"/>
  <c r="L78" i="244"/>
  <c r="N78" i="244"/>
  <c r="L78" i="242"/>
  <c r="N78" i="242"/>
  <c r="J96" i="252"/>
  <c r="J101" i="252"/>
  <c r="J102" i="241"/>
  <c r="J107" i="241"/>
  <c r="J113" i="241" s="1"/>
  <c r="J119" i="241" s="1"/>
  <c r="J125" i="241" s="1"/>
  <c r="J131" i="241" s="1"/>
  <c r="J137" i="241" s="1"/>
  <c r="J143" i="241" s="1"/>
  <c r="J149" i="241" s="1"/>
  <c r="J155" i="241" s="1"/>
  <c r="J161" i="241" s="1"/>
  <c r="J167" i="241" s="1"/>
  <c r="J173" i="241" s="1"/>
  <c r="J179" i="241" s="1"/>
  <c r="J185" i="241" s="1"/>
  <c r="J191" i="241" s="1"/>
  <c r="J197" i="241" s="1"/>
  <c r="J203" i="241" s="1"/>
  <c r="J209" i="241" s="1"/>
  <c r="J215" i="241" s="1"/>
  <c r="J221" i="241" s="1"/>
  <c r="J227" i="241" s="1"/>
  <c r="J233" i="241" s="1"/>
  <c r="S90" i="250"/>
  <c r="K91" i="250" s="1"/>
  <c r="A90" i="250" s="1"/>
  <c r="P91" i="250"/>
  <c r="M90" i="250" s="1"/>
  <c r="G97" i="249"/>
  <c r="C97" i="249" s="1"/>
  <c r="G98" i="249"/>
  <c r="C98" i="249" s="1"/>
  <c r="G96" i="249"/>
  <c r="C96" i="249" s="1"/>
  <c r="J102" i="249"/>
  <c r="G95" i="249"/>
  <c r="C95" i="249" s="1"/>
  <c r="G99" i="249"/>
  <c r="C99" i="249" s="1"/>
  <c r="H95" i="249"/>
  <c r="R95" i="249" s="1"/>
  <c r="P96" i="249" s="1"/>
  <c r="P85" i="244"/>
  <c r="M84" i="244" s="1"/>
  <c r="S84" i="244"/>
  <c r="K85" i="244" s="1"/>
  <c r="A84" i="244" s="1"/>
  <c r="J96" i="251"/>
  <c r="J101" i="251"/>
  <c r="L84" i="246"/>
  <c r="N84" i="246"/>
  <c r="N78" i="245"/>
  <c r="L78" i="245"/>
  <c r="J96" i="245"/>
  <c r="J101" i="245"/>
  <c r="J96" i="247"/>
  <c r="J101" i="247"/>
  <c r="P91" i="246"/>
  <c r="M90" i="246" s="1"/>
  <c r="S90" i="246"/>
  <c r="K91" i="246" s="1"/>
  <c r="A90" i="246" s="1"/>
  <c r="H89" i="252"/>
  <c r="R89" i="252" s="1"/>
  <c r="P90" i="252" s="1"/>
  <c r="G93" i="252"/>
  <c r="C93" i="252" s="1"/>
  <c r="G90" i="252"/>
  <c r="C90" i="252" s="1"/>
  <c r="G91" i="252"/>
  <c r="C91" i="252" s="1"/>
  <c r="G89" i="252"/>
  <c r="C89" i="252" s="1"/>
  <c r="G92" i="252"/>
  <c r="C92" i="252" s="1"/>
  <c r="G99" i="241"/>
  <c r="C99" i="241" s="1"/>
  <c r="G96" i="241"/>
  <c r="C96" i="241" s="1"/>
  <c r="G98" i="241"/>
  <c r="C98" i="241" s="1"/>
  <c r="G97" i="241"/>
  <c r="C97" i="241" s="1"/>
  <c r="G95" i="241"/>
  <c r="C95" i="241" s="1"/>
  <c r="H95" i="241"/>
  <c r="R95" i="241" s="1"/>
  <c r="P96" i="241" s="1"/>
  <c r="P85" i="243"/>
  <c r="M84" i="243" s="1"/>
  <c r="S84" i="243"/>
  <c r="K85" i="243" s="1"/>
  <c r="A84" i="243" s="1"/>
  <c r="L78" i="252"/>
  <c r="N78" i="252"/>
  <c r="J102" i="250"/>
  <c r="J107" i="250"/>
  <c r="J96" i="244"/>
  <c r="G90" i="244"/>
  <c r="C90" i="244" s="1"/>
  <c r="G89" i="244"/>
  <c r="C89" i="244" s="1"/>
  <c r="G91" i="244"/>
  <c r="C91" i="244" s="1"/>
  <c r="G93" i="244"/>
  <c r="C93" i="244" s="1"/>
  <c r="G92" i="244"/>
  <c r="C92" i="244" s="1"/>
  <c r="H89" i="244"/>
  <c r="R89" i="244" s="1"/>
  <c r="P90" i="244" s="1"/>
  <c r="H89" i="251"/>
  <c r="R89" i="251" s="1"/>
  <c r="P90" i="251" s="1"/>
  <c r="G93" i="251"/>
  <c r="C93" i="251" s="1"/>
  <c r="G90" i="251"/>
  <c r="C90" i="251" s="1"/>
  <c r="G91" i="251"/>
  <c r="C91" i="251" s="1"/>
  <c r="G89" i="251"/>
  <c r="C89" i="251" s="1"/>
  <c r="G92" i="251"/>
  <c r="C92" i="251" s="1"/>
  <c r="N78" i="253"/>
  <c r="L78" i="253"/>
  <c r="J96" i="253"/>
  <c r="J101" i="253"/>
  <c r="N84" i="250"/>
  <c r="L84" i="250"/>
  <c r="P85" i="245"/>
  <c r="M84" i="245" s="1"/>
  <c r="S84" i="245"/>
  <c r="K85" i="245" s="1"/>
  <c r="A84" i="245" s="1"/>
  <c r="G93" i="245"/>
  <c r="C93" i="245" s="1"/>
  <c r="G90" i="245"/>
  <c r="C90" i="245" s="1"/>
  <c r="G92" i="245"/>
  <c r="C92" i="245" s="1"/>
  <c r="G91" i="245"/>
  <c r="C91" i="245" s="1"/>
  <c r="G89" i="245"/>
  <c r="C89" i="245" s="1"/>
  <c r="H89" i="245"/>
  <c r="R89" i="245" s="1"/>
  <c r="P90" i="245" s="1"/>
  <c r="P91" i="241"/>
  <c r="M90" i="241" s="1"/>
  <c r="S90" i="241"/>
  <c r="K91" i="241" s="1"/>
  <c r="A90" i="241" s="1"/>
  <c r="H89" i="247"/>
  <c r="R89" i="247" s="1"/>
  <c r="P90" i="247" s="1"/>
  <c r="G92" i="247"/>
  <c r="C92" i="247" s="1"/>
  <c r="G89" i="247"/>
  <c r="C89" i="247" s="1"/>
  <c r="G90" i="247"/>
  <c r="C90" i="247" s="1"/>
  <c r="G93" i="247"/>
  <c r="C93" i="247" s="1"/>
  <c r="G91" i="247"/>
  <c r="C91" i="247" s="1"/>
  <c r="P85" i="251"/>
  <c r="M84" i="251" s="1"/>
  <c r="S84" i="251"/>
  <c r="K85" i="251" s="1"/>
  <c r="A84" i="251" s="1"/>
  <c r="N84" i="241"/>
  <c r="L84" i="241"/>
  <c r="P91" i="249"/>
  <c r="M90" i="249" s="1"/>
  <c r="S90" i="249"/>
  <c r="K91" i="249" s="1"/>
  <c r="A90" i="249" s="1"/>
  <c r="G89" i="242"/>
  <c r="C89" i="242" s="1"/>
  <c r="G91" i="242"/>
  <c r="C91" i="242" s="1"/>
  <c r="G92" i="242"/>
  <c r="C92" i="242" s="1"/>
  <c r="H89" i="242"/>
  <c r="R89" i="242" s="1"/>
  <c r="P90" i="242" s="1"/>
  <c r="J96" i="242"/>
  <c r="G90" i="242"/>
  <c r="C90" i="242" s="1"/>
  <c r="G93" i="242"/>
  <c r="C93" i="242" s="1"/>
  <c r="G95" i="250"/>
  <c r="C95" i="250" s="1"/>
  <c r="H95" i="250"/>
  <c r="R95" i="250" s="1"/>
  <c r="P96" i="250" s="1"/>
  <c r="G99" i="250"/>
  <c r="C99" i="250" s="1"/>
  <c r="G96" i="250"/>
  <c r="C96" i="250" s="1"/>
  <c r="G97" i="250"/>
  <c r="C97" i="250" s="1"/>
  <c r="G98" i="250"/>
  <c r="C98" i="250" s="1"/>
  <c r="G93" i="253"/>
  <c r="C93" i="253" s="1"/>
  <c r="G90" i="253"/>
  <c r="C90" i="253" s="1"/>
  <c r="H89" i="253"/>
  <c r="R89" i="253" s="1"/>
  <c r="P90" i="253" s="1"/>
  <c r="G92" i="253"/>
  <c r="C92" i="253" s="1"/>
  <c r="G89" i="253"/>
  <c r="C89" i="253" s="1"/>
  <c r="G91" i="253"/>
  <c r="C91" i="253" s="1"/>
  <c r="P85" i="138"/>
  <c r="M84" i="138" s="1"/>
  <c r="S84" i="138"/>
  <c r="K85" i="138" s="1"/>
  <c r="A84" i="138" s="1"/>
  <c r="J96" i="138"/>
  <c r="G93" i="138"/>
  <c r="C93" i="138" s="1"/>
  <c r="G91" i="138"/>
  <c r="C91" i="138" s="1"/>
  <c r="G90" i="138"/>
  <c r="C90" i="138" s="1"/>
  <c r="G89" i="138"/>
  <c r="C89" i="138" s="1"/>
  <c r="H89" i="138"/>
  <c r="R89" i="138" s="1"/>
  <c r="P90" i="138" s="1"/>
  <c r="G92" i="138"/>
  <c r="C92" i="138" s="1"/>
  <c r="L78" i="138"/>
  <c r="N78" i="138"/>
  <c r="J108" i="241" l="1"/>
  <c r="G107" i="241" s="1"/>
  <c r="C107" i="241" s="1"/>
  <c r="S90" i="248"/>
  <c r="K91" i="248" s="1"/>
  <c r="A90" i="248" s="1"/>
  <c r="P91" i="248"/>
  <c r="M90" i="248" s="1"/>
  <c r="L84" i="248"/>
  <c r="N84" i="248"/>
  <c r="G96" i="248"/>
  <c r="C96" i="248" s="1"/>
  <c r="G95" i="248"/>
  <c r="C95" i="248" s="1"/>
  <c r="H95" i="248"/>
  <c r="R95" i="248" s="1"/>
  <c r="P96" i="248" s="1"/>
  <c r="G98" i="248"/>
  <c r="C98" i="248" s="1"/>
  <c r="J102" i="248"/>
  <c r="G99" i="248"/>
  <c r="C99" i="248" s="1"/>
  <c r="G97" i="248"/>
  <c r="C97" i="248" s="1"/>
  <c r="S90" i="244"/>
  <c r="K91" i="244" s="1"/>
  <c r="A90" i="244" s="1"/>
  <c r="P91" i="244"/>
  <c r="M90" i="244" s="1"/>
  <c r="G104" i="250"/>
  <c r="C104" i="250" s="1"/>
  <c r="G102" i="250"/>
  <c r="C102" i="250" s="1"/>
  <c r="G105" i="250"/>
  <c r="C105" i="250" s="1"/>
  <c r="G101" i="250"/>
  <c r="C101" i="250" s="1"/>
  <c r="G103" i="250"/>
  <c r="C103" i="250" s="1"/>
  <c r="H101" i="250"/>
  <c r="R101" i="250" s="1"/>
  <c r="P102" i="250" s="1"/>
  <c r="N84" i="243"/>
  <c r="L84" i="243"/>
  <c r="G97" i="247"/>
  <c r="C97" i="247" s="1"/>
  <c r="G96" i="247"/>
  <c r="C96" i="247" s="1"/>
  <c r="H95" i="247"/>
  <c r="R95" i="247" s="1"/>
  <c r="P96" i="247" s="1"/>
  <c r="G95" i="247"/>
  <c r="C95" i="247" s="1"/>
  <c r="G99" i="247"/>
  <c r="C99" i="247" s="1"/>
  <c r="G98" i="247"/>
  <c r="C98" i="247" s="1"/>
  <c r="G95" i="251"/>
  <c r="C95" i="251" s="1"/>
  <c r="H95" i="251"/>
  <c r="R95" i="251" s="1"/>
  <c r="P96" i="251" s="1"/>
  <c r="G98" i="251"/>
  <c r="C98" i="251" s="1"/>
  <c r="G99" i="251"/>
  <c r="C99" i="251" s="1"/>
  <c r="G96" i="251"/>
  <c r="C96" i="251" s="1"/>
  <c r="G97" i="251"/>
  <c r="C97" i="251" s="1"/>
  <c r="N90" i="250"/>
  <c r="L90" i="250"/>
  <c r="G95" i="252"/>
  <c r="C95" i="252" s="1"/>
  <c r="H95" i="252"/>
  <c r="R95" i="252" s="1"/>
  <c r="P96" i="252" s="1"/>
  <c r="G99" i="252"/>
  <c r="C99" i="252" s="1"/>
  <c r="G96" i="252"/>
  <c r="C96" i="252" s="1"/>
  <c r="G97" i="252"/>
  <c r="C97" i="252" s="1"/>
  <c r="G98" i="252"/>
  <c r="C98" i="252" s="1"/>
  <c r="P97" i="246"/>
  <c r="M96" i="246" s="1"/>
  <c r="S96" i="246"/>
  <c r="K97" i="246" s="1"/>
  <c r="A96" i="246" s="1"/>
  <c r="J102" i="243"/>
  <c r="J107" i="243"/>
  <c r="N90" i="241"/>
  <c r="L90" i="241"/>
  <c r="L84" i="245"/>
  <c r="N84" i="245"/>
  <c r="J102" i="245"/>
  <c r="J107" i="245"/>
  <c r="G111" i="241"/>
  <c r="C111" i="241" s="1"/>
  <c r="J239" i="241"/>
  <c r="H101" i="246"/>
  <c r="R101" i="246" s="1"/>
  <c r="P102" i="246" s="1"/>
  <c r="J108" i="246"/>
  <c r="G102" i="246"/>
  <c r="C102" i="246" s="1"/>
  <c r="G105" i="246"/>
  <c r="C105" i="246" s="1"/>
  <c r="G101" i="246"/>
  <c r="C101" i="246" s="1"/>
  <c r="G104" i="246"/>
  <c r="C104" i="246" s="1"/>
  <c r="G103" i="246"/>
  <c r="C103" i="246" s="1"/>
  <c r="N84" i="252"/>
  <c r="L84" i="252"/>
  <c r="S90" i="243"/>
  <c r="K91" i="243" s="1"/>
  <c r="A90" i="243" s="1"/>
  <c r="P91" i="243"/>
  <c r="M90" i="243" s="1"/>
  <c r="N84" i="253"/>
  <c r="L84" i="253"/>
  <c r="G95" i="243"/>
  <c r="C95" i="243" s="1"/>
  <c r="H95" i="243"/>
  <c r="R95" i="243" s="1"/>
  <c r="P96" i="243" s="1"/>
  <c r="G98" i="243"/>
  <c r="C98" i="243" s="1"/>
  <c r="G97" i="243"/>
  <c r="C97" i="243" s="1"/>
  <c r="G96" i="243"/>
  <c r="C96" i="243" s="1"/>
  <c r="G99" i="243"/>
  <c r="C99" i="243" s="1"/>
  <c r="S90" i="242"/>
  <c r="K91" i="242" s="1"/>
  <c r="A90" i="242" s="1"/>
  <c r="P91" i="242"/>
  <c r="M90" i="242" s="1"/>
  <c r="S96" i="250"/>
  <c r="K97" i="250" s="1"/>
  <c r="A96" i="250" s="1"/>
  <c r="P97" i="250"/>
  <c r="M96" i="250" s="1"/>
  <c r="N90" i="249"/>
  <c r="L90" i="249"/>
  <c r="N84" i="251"/>
  <c r="L84" i="251"/>
  <c r="P91" i="245"/>
  <c r="M90" i="245" s="1"/>
  <c r="S90" i="245"/>
  <c r="K91" i="245" s="1"/>
  <c r="A90" i="245" s="1"/>
  <c r="J102" i="253"/>
  <c r="J107" i="253"/>
  <c r="G98" i="244"/>
  <c r="C98" i="244" s="1"/>
  <c r="H95" i="244"/>
  <c r="R95" i="244" s="1"/>
  <c r="P96" i="244" s="1"/>
  <c r="J102" i="244"/>
  <c r="G96" i="244"/>
  <c r="C96" i="244" s="1"/>
  <c r="G95" i="244"/>
  <c r="C95" i="244" s="1"/>
  <c r="G99" i="244"/>
  <c r="C99" i="244" s="1"/>
  <c r="G97" i="244"/>
  <c r="C97" i="244" s="1"/>
  <c r="P91" i="252"/>
  <c r="M90" i="252" s="1"/>
  <c r="S90" i="252"/>
  <c r="K91" i="252" s="1"/>
  <c r="A90" i="252" s="1"/>
  <c r="N90" i="246"/>
  <c r="L90" i="246"/>
  <c r="G98" i="245"/>
  <c r="C98" i="245" s="1"/>
  <c r="G99" i="245"/>
  <c r="C99" i="245" s="1"/>
  <c r="G96" i="245"/>
  <c r="C96" i="245" s="1"/>
  <c r="G97" i="245"/>
  <c r="C97" i="245" s="1"/>
  <c r="G95" i="245"/>
  <c r="C95" i="245" s="1"/>
  <c r="H95" i="245"/>
  <c r="R95" i="245" s="1"/>
  <c r="P96" i="245" s="1"/>
  <c r="N84" i="244"/>
  <c r="L84" i="244"/>
  <c r="H101" i="249"/>
  <c r="R101" i="249" s="1"/>
  <c r="P102" i="249" s="1"/>
  <c r="J108" i="249"/>
  <c r="G104" i="249"/>
  <c r="C104" i="249" s="1"/>
  <c r="G105" i="249"/>
  <c r="C105" i="249" s="1"/>
  <c r="G102" i="249"/>
  <c r="C102" i="249" s="1"/>
  <c r="G103" i="249"/>
  <c r="C103" i="249" s="1"/>
  <c r="G101" i="249"/>
  <c r="C101" i="249" s="1"/>
  <c r="H101" i="241"/>
  <c r="R101" i="241" s="1"/>
  <c r="P102" i="241" s="1"/>
  <c r="G103" i="241"/>
  <c r="C103" i="241" s="1"/>
  <c r="G102" i="241"/>
  <c r="C102" i="241" s="1"/>
  <c r="G104" i="241"/>
  <c r="C104" i="241" s="1"/>
  <c r="G101" i="241"/>
  <c r="C101" i="241" s="1"/>
  <c r="G105" i="241"/>
  <c r="C105" i="241" s="1"/>
  <c r="J119" i="248"/>
  <c r="S90" i="253"/>
  <c r="K91" i="253" s="1"/>
  <c r="A90" i="253" s="1"/>
  <c r="P91" i="253"/>
  <c r="M90" i="253" s="1"/>
  <c r="G98" i="242"/>
  <c r="C98" i="242" s="1"/>
  <c r="H95" i="242"/>
  <c r="R95" i="242" s="1"/>
  <c r="P96" i="242" s="1"/>
  <c r="G99" i="242"/>
  <c r="C99" i="242" s="1"/>
  <c r="G95" i="242"/>
  <c r="C95" i="242" s="1"/>
  <c r="G96" i="242"/>
  <c r="C96" i="242" s="1"/>
  <c r="G97" i="242"/>
  <c r="C97" i="242" s="1"/>
  <c r="J102" i="242"/>
  <c r="S90" i="247"/>
  <c r="K91" i="247" s="1"/>
  <c r="A90" i="247" s="1"/>
  <c r="P91" i="247"/>
  <c r="M90" i="247" s="1"/>
  <c r="G99" i="253"/>
  <c r="C99" i="253" s="1"/>
  <c r="G96" i="253"/>
  <c r="C96" i="253" s="1"/>
  <c r="G97" i="253"/>
  <c r="C97" i="253" s="1"/>
  <c r="G95" i="253"/>
  <c r="C95" i="253" s="1"/>
  <c r="H95" i="253"/>
  <c r="R95" i="253" s="1"/>
  <c r="P96" i="253" s="1"/>
  <c r="G98" i="253"/>
  <c r="C98" i="253" s="1"/>
  <c r="P91" i="251"/>
  <c r="M90" i="251" s="1"/>
  <c r="S90" i="251"/>
  <c r="K91" i="251" s="1"/>
  <c r="A90" i="251" s="1"/>
  <c r="J108" i="250"/>
  <c r="J113" i="250"/>
  <c r="S96" i="241"/>
  <c r="K97" i="241" s="1"/>
  <c r="A96" i="241" s="1"/>
  <c r="P97" i="241"/>
  <c r="M96" i="241" s="1"/>
  <c r="J102" i="247"/>
  <c r="J107" i="247"/>
  <c r="J102" i="251"/>
  <c r="J107" i="251"/>
  <c r="P97" i="249"/>
  <c r="M96" i="249" s="1"/>
  <c r="S96" i="249"/>
  <c r="K97" i="249" s="1"/>
  <c r="A96" i="249" s="1"/>
  <c r="J102" i="252"/>
  <c r="J107" i="252"/>
  <c r="L84" i="242"/>
  <c r="N84" i="242"/>
  <c r="N84" i="247"/>
  <c r="L84" i="247"/>
  <c r="S90" i="138"/>
  <c r="K91" i="138" s="1"/>
  <c r="A90" i="138" s="1"/>
  <c r="P91" i="138"/>
  <c r="M90" i="138" s="1"/>
  <c r="G96" i="138"/>
  <c r="C96" i="138" s="1"/>
  <c r="G95" i="138"/>
  <c r="C95" i="138" s="1"/>
  <c r="G97" i="138"/>
  <c r="C97" i="138" s="1"/>
  <c r="G98" i="138"/>
  <c r="C98" i="138" s="1"/>
  <c r="J102" i="138"/>
  <c r="H95" i="138"/>
  <c r="R95" i="138" s="1"/>
  <c r="P96" i="138" s="1"/>
  <c r="G99" i="138"/>
  <c r="C99" i="138" s="1"/>
  <c r="N84" i="138"/>
  <c r="L84" i="138"/>
  <c r="H107" i="241" l="1"/>
  <c r="R107" i="241" s="1"/>
  <c r="P108" i="241" s="1"/>
  <c r="S108" i="241" s="1"/>
  <c r="K109" i="241" s="1"/>
  <c r="A108" i="241" s="1"/>
  <c r="G110" i="241"/>
  <c r="C110" i="241" s="1"/>
  <c r="G108" i="241"/>
  <c r="C108" i="241" s="1"/>
  <c r="J114" i="241"/>
  <c r="G116" i="241" s="1"/>
  <c r="C116" i="241" s="1"/>
  <c r="G109" i="241"/>
  <c r="C109" i="241" s="1"/>
  <c r="P97" i="248"/>
  <c r="M96" i="248" s="1"/>
  <c r="S96" i="248"/>
  <c r="K97" i="248" s="1"/>
  <c r="A96" i="248" s="1"/>
  <c r="L90" i="248"/>
  <c r="N90" i="248"/>
  <c r="G105" i="248"/>
  <c r="C105" i="248" s="1"/>
  <c r="H101" i="248"/>
  <c r="R101" i="248" s="1"/>
  <c r="P102" i="248" s="1"/>
  <c r="J108" i="248"/>
  <c r="G102" i="248"/>
  <c r="C102" i="248" s="1"/>
  <c r="G104" i="248"/>
  <c r="C104" i="248" s="1"/>
  <c r="G103" i="248"/>
  <c r="C103" i="248" s="1"/>
  <c r="G101" i="248"/>
  <c r="C101" i="248" s="1"/>
  <c r="G104" i="252"/>
  <c r="C104" i="252" s="1"/>
  <c r="G102" i="252"/>
  <c r="C102" i="252" s="1"/>
  <c r="G105" i="252"/>
  <c r="C105" i="252" s="1"/>
  <c r="G101" i="252"/>
  <c r="C101" i="252" s="1"/>
  <c r="G103" i="252"/>
  <c r="C103" i="252" s="1"/>
  <c r="H101" i="252"/>
  <c r="R101" i="252" s="1"/>
  <c r="P102" i="252" s="1"/>
  <c r="L96" i="249"/>
  <c r="N96" i="249"/>
  <c r="G104" i="251"/>
  <c r="C104" i="251" s="1"/>
  <c r="G102" i="251"/>
  <c r="C102" i="251" s="1"/>
  <c r="G105" i="251"/>
  <c r="C105" i="251" s="1"/>
  <c r="G101" i="251"/>
  <c r="C101" i="251" s="1"/>
  <c r="G103" i="251"/>
  <c r="C103" i="251" s="1"/>
  <c r="H101" i="251"/>
  <c r="R101" i="251" s="1"/>
  <c r="P102" i="251" s="1"/>
  <c r="N90" i="251"/>
  <c r="L90" i="251"/>
  <c r="J125" i="248"/>
  <c r="S102" i="249"/>
  <c r="K103" i="249" s="1"/>
  <c r="A102" i="249" s="1"/>
  <c r="P103" i="249"/>
  <c r="M102" i="249" s="1"/>
  <c r="N90" i="252"/>
  <c r="L90" i="252"/>
  <c r="J108" i="253"/>
  <c r="J113" i="253"/>
  <c r="J114" i="246"/>
  <c r="G107" i="246"/>
  <c r="C107" i="246" s="1"/>
  <c r="G111" i="246"/>
  <c r="C111" i="246" s="1"/>
  <c r="H107" i="246"/>
  <c r="R107" i="246" s="1"/>
  <c r="P108" i="246" s="1"/>
  <c r="G109" i="246"/>
  <c r="C109" i="246" s="1"/>
  <c r="G110" i="246"/>
  <c r="C110" i="246" s="1"/>
  <c r="G108" i="246"/>
  <c r="C108" i="246" s="1"/>
  <c r="N96" i="246"/>
  <c r="L96" i="246"/>
  <c r="P97" i="251"/>
  <c r="M96" i="251" s="1"/>
  <c r="S96" i="251"/>
  <c r="K97" i="251" s="1"/>
  <c r="A96" i="251" s="1"/>
  <c r="N90" i="244"/>
  <c r="L90" i="244"/>
  <c r="G102" i="247"/>
  <c r="C102" i="247" s="1"/>
  <c r="G104" i="247"/>
  <c r="C104" i="247" s="1"/>
  <c r="G101" i="247"/>
  <c r="C101" i="247" s="1"/>
  <c r="G105" i="247"/>
  <c r="C105" i="247" s="1"/>
  <c r="H101" i="247"/>
  <c r="R101" i="247" s="1"/>
  <c r="P102" i="247" s="1"/>
  <c r="G103" i="247"/>
  <c r="C103" i="247" s="1"/>
  <c r="G111" i="250"/>
  <c r="C111" i="250" s="1"/>
  <c r="G107" i="250"/>
  <c r="C107" i="250" s="1"/>
  <c r="G109" i="250"/>
  <c r="C109" i="250" s="1"/>
  <c r="G110" i="250"/>
  <c r="C110" i="250" s="1"/>
  <c r="H107" i="250"/>
  <c r="R107" i="250" s="1"/>
  <c r="P108" i="250" s="1"/>
  <c r="G108" i="250"/>
  <c r="C108" i="250" s="1"/>
  <c r="J108" i="252"/>
  <c r="J113" i="252"/>
  <c r="J108" i="247"/>
  <c r="J113" i="247"/>
  <c r="J114" i="250"/>
  <c r="J119" i="250"/>
  <c r="G105" i="242"/>
  <c r="C105" i="242" s="1"/>
  <c r="G101" i="242"/>
  <c r="C101" i="242" s="1"/>
  <c r="H101" i="242"/>
  <c r="R101" i="242" s="1"/>
  <c r="P102" i="242" s="1"/>
  <c r="G103" i="242"/>
  <c r="C103" i="242" s="1"/>
  <c r="G104" i="242"/>
  <c r="C104" i="242" s="1"/>
  <c r="J108" i="242"/>
  <c r="G102" i="242"/>
  <c r="C102" i="242" s="1"/>
  <c r="G103" i="244"/>
  <c r="C103" i="244" s="1"/>
  <c r="G104" i="244"/>
  <c r="C104" i="244" s="1"/>
  <c r="H101" i="244"/>
  <c r="R101" i="244" s="1"/>
  <c r="P102" i="244" s="1"/>
  <c r="J108" i="244"/>
  <c r="G102" i="244"/>
  <c r="C102" i="244" s="1"/>
  <c r="G105" i="244"/>
  <c r="C105" i="244" s="1"/>
  <c r="G101" i="244"/>
  <c r="C101" i="244" s="1"/>
  <c r="H101" i="253"/>
  <c r="R101" i="253" s="1"/>
  <c r="P102" i="253" s="1"/>
  <c r="G103" i="253"/>
  <c r="C103" i="253" s="1"/>
  <c r="G102" i="253"/>
  <c r="C102" i="253" s="1"/>
  <c r="G105" i="253"/>
  <c r="C105" i="253" s="1"/>
  <c r="G101" i="253"/>
  <c r="C101" i="253" s="1"/>
  <c r="G104" i="253"/>
  <c r="C104" i="253" s="1"/>
  <c r="N96" i="250"/>
  <c r="L96" i="250"/>
  <c r="N90" i="242"/>
  <c r="L90" i="242"/>
  <c r="S102" i="246"/>
  <c r="K103" i="246" s="1"/>
  <c r="A102" i="246" s="1"/>
  <c r="P103" i="246"/>
  <c r="M102" i="246" s="1"/>
  <c r="J108" i="245"/>
  <c r="J113" i="245"/>
  <c r="J108" i="243"/>
  <c r="J113" i="243"/>
  <c r="S96" i="252"/>
  <c r="K97" i="252" s="1"/>
  <c r="A96" i="252" s="1"/>
  <c r="P97" i="252"/>
  <c r="M96" i="252" s="1"/>
  <c r="S96" i="247"/>
  <c r="K97" i="247" s="1"/>
  <c r="A96" i="247" s="1"/>
  <c r="P97" i="247"/>
  <c r="M96" i="247" s="1"/>
  <c r="S96" i="242"/>
  <c r="K97" i="242" s="1"/>
  <c r="A96" i="242" s="1"/>
  <c r="P97" i="242"/>
  <c r="M96" i="242" s="1"/>
  <c r="L90" i="253"/>
  <c r="N90" i="253"/>
  <c r="S96" i="244"/>
  <c r="K97" i="244" s="1"/>
  <c r="A96" i="244" s="1"/>
  <c r="P97" i="244"/>
  <c r="M96" i="244" s="1"/>
  <c r="J245" i="241"/>
  <c r="G103" i="245"/>
  <c r="C103" i="245" s="1"/>
  <c r="H101" i="245"/>
  <c r="R101" i="245" s="1"/>
  <c r="P102" i="245" s="1"/>
  <c r="G104" i="245"/>
  <c r="C104" i="245" s="1"/>
  <c r="G101" i="245"/>
  <c r="C101" i="245" s="1"/>
  <c r="G105" i="245"/>
  <c r="C105" i="245" s="1"/>
  <c r="G102" i="245"/>
  <c r="C102" i="245" s="1"/>
  <c r="G101" i="243"/>
  <c r="C101" i="243" s="1"/>
  <c r="G103" i="243"/>
  <c r="C103" i="243" s="1"/>
  <c r="G104" i="243"/>
  <c r="C104" i="243" s="1"/>
  <c r="H101" i="243"/>
  <c r="R101" i="243" s="1"/>
  <c r="P102" i="243" s="1"/>
  <c r="G102" i="243"/>
  <c r="C102" i="243" s="1"/>
  <c r="G105" i="243"/>
  <c r="C105" i="243" s="1"/>
  <c r="P103" i="250"/>
  <c r="M102" i="250" s="1"/>
  <c r="S102" i="250"/>
  <c r="K103" i="250" s="1"/>
  <c r="A102" i="250" s="1"/>
  <c r="S96" i="253"/>
  <c r="K97" i="253" s="1"/>
  <c r="A96" i="253" s="1"/>
  <c r="P97" i="253"/>
  <c r="M96" i="253" s="1"/>
  <c r="J108" i="251"/>
  <c r="J113" i="251"/>
  <c r="L96" i="241"/>
  <c r="N96" i="241"/>
  <c r="L90" i="247"/>
  <c r="N90" i="247"/>
  <c r="S102" i="241"/>
  <c r="K103" i="241" s="1"/>
  <c r="A102" i="241" s="1"/>
  <c r="P103" i="241"/>
  <c r="M102" i="241" s="1"/>
  <c r="G111" i="249"/>
  <c r="C111" i="249" s="1"/>
  <c r="G108" i="249"/>
  <c r="C108" i="249" s="1"/>
  <c r="G109" i="249"/>
  <c r="C109" i="249" s="1"/>
  <c r="G107" i="249"/>
  <c r="C107" i="249" s="1"/>
  <c r="G110" i="249"/>
  <c r="C110" i="249" s="1"/>
  <c r="J114" i="249"/>
  <c r="H107" i="249"/>
  <c r="R107" i="249" s="1"/>
  <c r="P108" i="249" s="1"/>
  <c r="S96" i="245"/>
  <c r="K97" i="245" s="1"/>
  <c r="A96" i="245" s="1"/>
  <c r="P97" i="245"/>
  <c r="M96" i="245" s="1"/>
  <c r="N90" i="245"/>
  <c r="L90" i="245"/>
  <c r="P97" i="243"/>
  <c r="M96" i="243" s="1"/>
  <c r="S96" i="243"/>
  <c r="K97" i="243" s="1"/>
  <c r="A96" i="243" s="1"/>
  <c r="N90" i="243"/>
  <c r="L90" i="243"/>
  <c r="S96" i="138"/>
  <c r="K97" i="138" s="1"/>
  <c r="A96" i="138" s="1"/>
  <c r="P97" i="138"/>
  <c r="M96" i="138" s="1"/>
  <c r="L90" i="138"/>
  <c r="N90" i="138"/>
  <c r="H101" i="138"/>
  <c r="R101" i="138" s="1"/>
  <c r="P102" i="138" s="1"/>
  <c r="G104" i="138"/>
  <c r="C104" i="138" s="1"/>
  <c r="G102" i="138"/>
  <c r="C102" i="138" s="1"/>
  <c r="G103" i="138"/>
  <c r="C103" i="138" s="1"/>
  <c r="J108" i="138"/>
  <c r="G105" i="138"/>
  <c r="C105" i="138" s="1"/>
  <c r="G101" i="138"/>
  <c r="C101" i="138" s="1"/>
  <c r="G113" i="241" l="1"/>
  <c r="C113" i="241" s="1"/>
  <c r="G115" i="241"/>
  <c r="C115" i="241" s="1"/>
  <c r="G117" i="241"/>
  <c r="C117" i="241" s="1"/>
  <c r="G114" i="241"/>
  <c r="C114" i="241" s="1"/>
  <c r="H113" i="241"/>
  <c r="R113" i="241" s="1"/>
  <c r="P114" i="241" s="1"/>
  <c r="P115" i="241" s="1"/>
  <c r="M114" i="241" s="1"/>
  <c r="J120" i="241"/>
  <c r="P109" i="241"/>
  <c r="M108" i="241" s="1"/>
  <c r="L108" i="241" s="1"/>
  <c r="G110" i="248"/>
  <c r="C110" i="248" s="1"/>
  <c r="G109" i="248"/>
  <c r="C109" i="248" s="1"/>
  <c r="G111" i="248"/>
  <c r="C111" i="248" s="1"/>
  <c r="G108" i="248"/>
  <c r="C108" i="248" s="1"/>
  <c r="J114" i="248"/>
  <c r="H107" i="248"/>
  <c r="R107" i="248" s="1"/>
  <c r="P108" i="248" s="1"/>
  <c r="G107" i="248"/>
  <c r="C107" i="248" s="1"/>
  <c r="S102" i="248"/>
  <c r="K103" i="248" s="1"/>
  <c r="A102" i="248" s="1"/>
  <c r="P103" i="248"/>
  <c r="M102" i="248" s="1"/>
  <c r="L96" i="248"/>
  <c r="N96" i="248"/>
  <c r="N108" i="241"/>
  <c r="N96" i="244"/>
  <c r="L96" i="244"/>
  <c r="N96" i="242"/>
  <c r="L96" i="242"/>
  <c r="L102" i="246"/>
  <c r="N102" i="246"/>
  <c r="S102" i="244"/>
  <c r="K103" i="244" s="1"/>
  <c r="A102" i="244" s="1"/>
  <c r="P103" i="244"/>
  <c r="M102" i="244" s="1"/>
  <c r="G108" i="242"/>
  <c r="C108" i="242" s="1"/>
  <c r="G111" i="242"/>
  <c r="C111" i="242" s="1"/>
  <c r="G107" i="242"/>
  <c r="C107" i="242" s="1"/>
  <c r="G109" i="242"/>
  <c r="C109" i="242" s="1"/>
  <c r="G110" i="242"/>
  <c r="C110" i="242" s="1"/>
  <c r="H107" i="242"/>
  <c r="R107" i="242" s="1"/>
  <c r="P108" i="242" s="1"/>
  <c r="J114" i="242"/>
  <c r="J114" i="247"/>
  <c r="J119" i="247"/>
  <c r="J114" i="252"/>
  <c r="J119" i="252"/>
  <c r="H119" i="241"/>
  <c r="R119" i="241" s="1"/>
  <c r="P120" i="241" s="1"/>
  <c r="G122" i="241"/>
  <c r="C122" i="241" s="1"/>
  <c r="G123" i="241"/>
  <c r="C123" i="241" s="1"/>
  <c r="G120" i="241"/>
  <c r="C120" i="241" s="1"/>
  <c r="G121" i="241"/>
  <c r="C121" i="241" s="1"/>
  <c r="G119" i="241"/>
  <c r="C119" i="241" s="1"/>
  <c r="J126" i="241"/>
  <c r="S108" i="246"/>
  <c r="K109" i="246" s="1"/>
  <c r="A108" i="246" s="1"/>
  <c r="P109" i="246"/>
  <c r="M108" i="246" s="1"/>
  <c r="J114" i="253"/>
  <c r="J119" i="253"/>
  <c r="L102" i="249"/>
  <c r="N102" i="249"/>
  <c r="J131" i="248"/>
  <c r="S108" i="249"/>
  <c r="K109" i="249" s="1"/>
  <c r="A108" i="249" s="1"/>
  <c r="P109" i="249"/>
  <c r="M108" i="249" s="1"/>
  <c r="J114" i="251"/>
  <c r="J119" i="251"/>
  <c r="L96" i="253"/>
  <c r="N96" i="253"/>
  <c r="S102" i="245"/>
  <c r="K103" i="245" s="1"/>
  <c r="A102" i="245" s="1"/>
  <c r="P103" i="245"/>
  <c r="M102" i="245" s="1"/>
  <c r="J251" i="241"/>
  <c r="H107" i="247"/>
  <c r="R107" i="247" s="1"/>
  <c r="P108" i="247" s="1"/>
  <c r="G108" i="247"/>
  <c r="C108" i="247" s="1"/>
  <c r="G111" i="247"/>
  <c r="C111" i="247" s="1"/>
  <c r="G107" i="247"/>
  <c r="C107" i="247" s="1"/>
  <c r="G109" i="247"/>
  <c r="C109" i="247" s="1"/>
  <c r="G110" i="247"/>
  <c r="C110" i="247" s="1"/>
  <c r="G111" i="252"/>
  <c r="C111" i="252" s="1"/>
  <c r="G107" i="252"/>
  <c r="C107" i="252" s="1"/>
  <c r="G109" i="252"/>
  <c r="C109" i="252" s="1"/>
  <c r="G110" i="252"/>
  <c r="C110" i="252" s="1"/>
  <c r="H107" i="252"/>
  <c r="R107" i="252" s="1"/>
  <c r="P108" i="252" s="1"/>
  <c r="G108" i="252"/>
  <c r="C108" i="252" s="1"/>
  <c r="P109" i="250"/>
  <c r="M108" i="250" s="1"/>
  <c r="S108" i="250"/>
  <c r="K109" i="250" s="1"/>
  <c r="A108" i="250" s="1"/>
  <c r="N96" i="251"/>
  <c r="L96" i="251"/>
  <c r="G107" i="253"/>
  <c r="C107" i="253" s="1"/>
  <c r="G109" i="253"/>
  <c r="C109" i="253" s="1"/>
  <c r="G110" i="253"/>
  <c r="C110" i="253" s="1"/>
  <c r="H107" i="253"/>
  <c r="R107" i="253" s="1"/>
  <c r="P108" i="253" s="1"/>
  <c r="G108" i="253"/>
  <c r="C108" i="253" s="1"/>
  <c r="G111" i="253"/>
  <c r="C111" i="253" s="1"/>
  <c r="L96" i="243"/>
  <c r="N96" i="243"/>
  <c r="G116" i="249"/>
  <c r="C116" i="249" s="1"/>
  <c r="G115" i="249"/>
  <c r="C115" i="249" s="1"/>
  <c r="H113" i="249"/>
  <c r="R113" i="249" s="1"/>
  <c r="P114" i="249" s="1"/>
  <c r="G114" i="249"/>
  <c r="C114" i="249" s="1"/>
  <c r="J120" i="249"/>
  <c r="G113" i="249"/>
  <c r="C113" i="249" s="1"/>
  <c r="G117" i="249"/>
  <c r="C117" i="249" s="1"/>
  <c r="S102" i="243"/>
  <c r="K103" i="243" s="1"/>
  <c r="A102" i="243" s="1"/>
  <c r="P103" i="243"/>
  <c r="M102" i="243" s="1"/>
  <c r="L96" i="245"/>
  <c r="N96" i="245"/>
  <c r="G111" i="251"/>
  <c r="C111" i="251" s="1"/>
  <c r="G107" i="251"/>
  <c r="C107" i="251" s="1"/>
  <c r="G109" i="251"/>
  <c r="C109" i="251" s="1"/>
  <c r="G110" i="251"/>
  <c r="C110" i="251" s="1"/>
  <c r="H107" i="251"/>
  <c r="R107" i="251" s="1"/>
  <c r="P108" i="251" s="1"/>
  <c r="G108" i="251"/>
  <c r="C108" i="251" s="1"/>
  <c r="N102" i="250"/>
  <c r="L102" i="250"/>
  <c r="N96" i="247"/>
  <c r="L96" i="247"/>
  <c r="N96" i="252"/>
  <c r="L96" i="252"/>
  <c r="J114" i="243"/>
  <c r="J119" i="243"/>
  <c r="J114" i="245"/>
  <c r="J119" i="245"/>
  <c r="J120" i="250"/>
  <c r="J125" i="250"/>
  <c r="S102" i="251"/>
  <c r="K103" i="251" s="1"/>
  <c r="A102" i="251" s="1"/>
  <c r="P103" i="251"/>
  <c r="M102" i="251" s="1"/>
  <c r="S102" i="252"/>
  <c r="K103" i="252" s="1"/>
  <c r="A102" i="252" s="1"/>
  <c r="P103" i="252"/>
  <c r="M102" i="252" s="1"/>
  <c r="N102" i="241"/>
  <c r="L102" i="241"/>
  <c r="G111" i="243"/>
  <c r="C111" i="243" s="1"/>
  <c r="G108" i="243"/>
  <c r="C108" i="243" s="1"/>
  <c r="G109" i="243"/>
  <c r="C109" i="243" s="1"/>
  <c r="G107" i="243"/>
  <c r="C107" i="243" s="1"/>
  <c r="G110" i="243"/>
  <c r="C110" i="243" s="1"/>
  <c r="H107" i="243"/>
  <c r="R107" i="243" s="1"/>
  <c r="P108" i="243" s="1"/>
  <c r="G109" i="245"/>
  <c r="C109" i="245" s="1"/>
  <c r="G107" i="245"/>
  <c r="C107" i="245" s="1"/>
  <c r="H107" i="245"/>
  <c r="R107" i="245" s="1"/>
  <c r="P108" i="245" s="1"/>
  <c r="G110" i="245"/>
  <c r="C110" i="245" s="1"/>
  <c r="G111" i="245"/>
  <c r="C111" i="245" s="1"/>
  <c r="G108" i="245"/>
  <c r="C108" i="245" s="1"/>
  <c r="P103" i="253"/>
  <c r="M102" i="253" s="1"/>
  <c r="S102" i="253"/>
  <c r="K103" i="253" s="1"/>
  <c r="A102" i="253" s="1"/>
  <c r="G107" i="244"/>
  <c r="C107" i="244" s="1"/>
  <c r="H107" i="244"/>
  <c r="R107" i="244" s="1"/>
  <c r="P108" i="244" s="1"/>
  <c r="J114" i="244"/>
  <c r="G111" i="244"/>
  <c r="C111" i="244" s="1"/>
  <c r="G110" i="244"/>
  <c r="C110" i="244" s="1"/>
  <c r="G108" i="244"/>
  <c r="C108" i="244" s="1"/>
  <c r="G109" i="244"/>
  <c r="C109" i="244" s="1"/>
  <c r="P103" i="242"/>
  <c r="M102" i="242" s="1"/>
  <c r="S102" i="242"/>
  <c r="K103" i="242" s="1"/>
  <c r="A102" i="242" s="1"/>
  <c r="G116" i="250"/>
  <c r="C116" i="250" s="1"/>
  <c r="H113" i="250"/>
  <c r="R113" i="250" s="1"/>
  <c r="P114" i="250" s="1"/>
  <c r="G117" i="250"/>
  <c r="C117" i="250" s="1"/>
  <c r="G114" i="250"/>
  <c r="C114" i="250" s="1"/>
  <c r="G115" i="250"/>
  <c r="C115" i="250" s="1"/>
  <c r="G113" i="250"/>
  <c r="C113" i="250" s="1"/>
  <c r="S102" i="247"/>
  <c r="K103" i="247" s="1"/>
  <c r="A102" i="247" s="1"/>
  <c r="P103" i="247"/>
  <c r="M102" i="247" s="1"/>
  <c r="G115" i="246"/>
  <c r="C115" i="246" s="1"/>
  <c r="G113" i="246"/>
  <c r="C113" i="246" s="1"/>
  <c r="H113" i="246"/>
  <c r="R113" i="246" s="1"/>
  <c r="P114" i="246" s="1"/>
  <c r="J120" i="246"/>
  <c r="G116" i="246"/>
  <c r="C116" i="246" s="1"/>
  <c r="G117" i="246"/>
  <c r="C117" i="246" s="1"/>
  <c r="G114" i="246"/>
  <c r="C114" i="246" s="1"/>
  <c r="N96" i="138"/>
  <c r="L96" i="138"/>
  <c r="S102" i="138"/>
  <c r="K103" i="138" s="1"/>
  <c r="A102" i="138" s="1"/>
  <c r="P103" i="138"/>
  <c r="M102" i="138" s="1"/>
  <c r="J114" i="138"/>
  <c r="G109" i="138"/>
  <c r="C109" i="138" s="1"/>
  <c r="G107" i="138"/>
  <c r="C107" i="138" s="1"/>
  <c r="G110" i="138"/>
  <c r="C110" i="138" s="1"/>
  <c r="G111" i="138"/>
  <c r="C111" i="138" s="1"/>
  <c r="G108" i="138"/>
  <c r="C108" i="138" s="1"/>
  <c r="H107" i="138"/>
  <c r="R107" i="138" s="1"/>
  <c r="P108" i="138" s="1"/>
  <c r="S114" i="241" l="1"/>
  <c r="K115" i="241" s="1"/>
  <c r="A114" i="241" s="1"/>
  <c r="P109" i="248"/>
  <c r="M108" i="248" s="1"/>
  <c r="S108" i="248"/>
  <c r="K109" i="248" s="1"/>
  <c r="A108" i="248" s="1"/>
  <c r="L102" i="248"/>
  <c r="N102" i="248"/>
  <c r="G116" i="248"/>
  <c r="C116" i="248" s="1"/>
  <c r="G113" i="248"/>
  <c r="C113" i="248" s="1"/>
  <c r="G115" i="248"/>
  <c r="C115" i="248" s="1"/>
  <c r="G117" i="248"/>
  <c r="C117" i="248" s="1"/>
  <c r="H113" i="248"/>
  <c r="R113" i="248" s="1"/>
  <c r="P114" i="248" s="1"/>
  <c r="G114" i="248"/>
  <c r="C114" i="248" s="1"/>
  <c r="J120" i="248"/>
  <c r="G113" i="245"/>
  <c r="C113" i="245" s="1"/>
  <c r="G117" i="245"/>
  <c r="C117" i="245" s="1"/>
  <c r="H113" i="245"/>
  <c r="R113" i="245" s="1"/>
  <c r="P114" i="245" s="1"/>
  <c r="G116" i="245"/>
  <c r="C116" i="245" s="1"/>
  <c r="G114" i="245"/>
  <c r="C114" i="245" s="1"/>
  <c r="G115" i="245"/>
  <c r="C115" i="245" s="1"/>
  <c r="N102" i="243"/>
  <c r="L102" i="243"/>
  <c r="G120" i="249"/>
  <c r="C120" i="249" s="1"/>
  <c r="G122" i="249"/>
  <c r="C122" i="249" s="1"/>
  <c r="G119" i="249"/>
  <c r="C119" i="249" s="1"/>
  <c r="J126" i="249"/>
  <c r="G123" i="249"/>
  <c r="C123" i="249" s="1"/>
  <c r="G121" i="249"/>
  <c r="C121" i="249" s="1"/>
  <c r="H119" i="249"/>
  <c r="R119" i="249" s="1"/>
  <c r="P120" i="249" s="1"/>
  <c r="G120" i="246"/>
  <c r="C120" i="246" s="1"/>
  <c r="G121" i="246"/>
  <c r="C121" i="246" s="1"/>
  <c r="G119" i="246"/>
  <c r="C119" i="246" s="1"/>
  <c r="G123" i="246"/>
  <c r="C123" i="246" s="1"/>
  <c r="J126" i="246"/>
  <c r="H119" i="246"/>
  <c r="R119" i="246" s="1"/>
  <c r="P120" i="246" s="1"/>
  <c r="G122" i="246"/>
  <c r="C122" i="246" s="1"/>
  <c r="N102" i="247"/>
  <c r="L102" i="247"/>
  <c r="N102" i="251"/>
  <c r="L102" i="251"/>
  <c r="J120" i="243"/>
  <c r="J125" i="243"/>
  <c r="S108" i="253"/>
  <c r="K109" i="253" s="1"/>
  <c r="A108" i="253" s="1"/>
  <c r="P109" i="253"/>
  <c r="M108" i="253" s="1"/>
  <c r="J257" i="241"/>
  <c r="N108" i="249"/>
  <c r="L108" i="249"/>
  <c r="H125" i="241"/>
  <c r="R125" i="241" s="1"/>
  <c r="P126" i="241" s="1"/>
  <c r="G129" i="241"/>
  <c r="C129" i="241" s="1"/>
  <c r="G126" i="241"/>
  <c r="C126" i="241" s="1"/>
  <c r="G127" i="241"/>
  <c r="C127" i="241" s="1"/>
  <c r="G125" i="241"/>
  <c r="C125" i="241" s="1"/>
  <c r="G128" i="241"/>
  <c r="C128" i="241" s="1"/>
  <c r="J132" i="241"/>
  <c r="G116" i="252"/>
  <c r="C116" i="252" s="1"/>
  <c r="H113" i="252"/>
  <c r="R113" i="252" s="1"/>
  <c r="P114" i="252" s="1"/>
  <c r="G117" i="252"/>
  <c r="C117" i="252" s="1"/>
  <c r="G114" i="252"/>
  <c r="C114" i="252" s="1"/>
  <c r="G115" i="252"/>
  <c r="C115" i="252" s="1"/>
  <c r="G113" i="252"/>
  <c r="C113" i="252" s="1"/>
  <c r="P109" i="242"/>
  <c r="M108" i="242" s="1"/>
  <c r="S108" i="242"/>
  <c r="K109" i="242" s="1"/>
  <c r="A108" i="242" s="1"/>
  <c r="P109" i="244"/>
  <c r="M108" i="244" s="1"/>
  <c r="S108" i="244"/>
  <c r="K109" i="244" s="1"/>
  <c r="A108" i="244" s="1"/>
  <c r="G120" i="250"/>
  <c r="C120" i="250" s="1"/>
  <c r="G121" i="250"/>
  <c r="C121" i="250" s="1"/>
  <c r="G119" i="250"/>
  <c r="C119" i="250" s="1"/>
  <c r="H119" i="250"/>
  <c r="R119" i="250" s="1"/>
  <c r="P120" i="250" s="1"/>
  <c r="G122" i="250"/>
  <c r="C122" i="250" s="1"/>
  <c r="G123" i="250"/>
  <c r="C123" i="250" s="1"/>
  <c r="S114" i="246"/>
  <c r="K115" i="246" s="1"/>
  <c r="A114" i="246" s="1"/>
  <c r="P115" i="246"/>
  <c r="M114" i="246" s="1"/>
  <c r="L102" i="242"/>
  <c r="N102" i="242"/>
  <c r="P109" i="243"/>
  <c r="M108" i="243" s="1"/>
  <c r="S108" i="243"/>
  <c r="K109" i="243" s="1"/>
  <c r="A108" i="243" s="1"/>
  <c r="G117" i="243"/>
  <c r="C117" i="243" s="1"/>
  <c r="G113" i="243"/>
  <c r="C113" i="243" s="1"/>
  <c r="G115" i="243"/>
  <c r="C115" i="243" s="1"/>
  <c r="G116" i="243"/>
  <c r="C116" i="243" s="1"/>
  <c r="H113" i="243"/>
  <c r="R113" i="243" s="1"/>
  <c r="P114" i="243" s="1"/>
  <c r="G114" i="243"/>
  <c r="C114" i="243" s="1"/>
  <c r="S108" i="251"/>
  <c r="K109" i="251" s="1"/>
  <c r="A108" i="251" s="1"/>
  <c r="P109" i="251"/>
  <c r="M108" i="251" s="1"/>
  <c r="P115" i="249"/>
  <c r="M114" i="249" s="1"/>
  <c r="S114" i="249"/>
  <c r="K115" i="249" s="1"/>
  <c r="A114" i="249" s="1"/>
  <c r="L114" i="241"/>
  <c r="N114" i="241"/>
  <c r="S108" i="252"/>
  <c r="K109" i="252" s="1"/>
  <c r="A108" i="252" s="1"/>
  <c r="P109" i="252"/>
  <c r="M108" i="252" s="1"/>
  <c r="J120" i="247"/>
  <c r="J125" i="247"/>
  <c r="P115" i="250"/>
  <c r="M114" i="250" s="1"/>
  <c r="S114" i="250"/>
  <c r="K115" i="250" s="1"/>
  <c r="A114" i="250" s="1"/>
  <c r="H113" i="244"/>
  <c r="R113" i="244" s="1"/>
  <c r="P114" i="244" s="1"/>
  <c r="G117" i="244"/>
  <c r="C117" i="244" s="1"/>
  <c r="J120" i="244"/>
  <c r="G114" i="244"/>
  <c r="C114" i="244" s="1"/>
  <c r="G116" i="244"/>
  <c r="C116" i="244" s="1"/>
  <c r="G113" i="244"/>
  <c r="C113" i="244" s="1"/>
  <c r="G115" i="244"/>
  <c r="C115" i="244" s="1"/>
  <c r="N102" i="253"/>
  <c r="L102" i="253"/>
  <c r="S108" i="245"/>
  <c r="K109" i="245" s="1"/>
  <c r="A108" i="245" s="1"/>
  <c r="P109" i="245"/>
  <c r="M108" i="245" s="1"/>
  <c r="N102" i="252"/>
  <c r="L102" i="252"/>
  <c r="J126" i="250"/>
  <c r="J131" i="250"/>
  <c r="J120" i="245"/>
  <c r="J125" i="245"/>
  <c r="L102" i="245"/>
  <c r="N102" i="245"/>
  <c r="J120" i="251"/>
  <c r="J125" i="251"/>
  <c r="J137" i="248"/>
  <c r="J120" i="253"/>
  <c r="J125" i="253"/>
  <c r="L108" i="246"/>
  <c r="N108" i="246"/>
  <c r="S120" i="241"/>
  <c r="K121" i="241" s="1"/>
  <c r="A120" i="241" s="1"/>
  <c r="P121" i="241"/>
  <c r="M120" i="241" s="1"/>
  <c r="G117" i="247"/>
  <c r="C117" i="247" s="1"/>
  <c r="H113" i="247"/>
  <c r="R113" i="247" s="1"/>
  <c r="P114" i="247" s="1"/>
  <c r="G116" i="247"/>
  <c r="C116" i="247" s="1"/>
  <c r="G114" i="247"/>
  <c r="C114" i="247" s="1"/>
  <c r="G115" i="247"/>
  <c r="C115" i="247" s="1"/>
  <c r="G113" i="247"/>
  <c r="C113" i="247" s="1"/>
  <c r="L102" i="244"/>
  <c r="N102" i="244"/>
  <c r="L108" i="250"/>
  <c r="N108" i="250"/>
  <c r="P109" i="247"/>
  <c r="M108" i="247" s="1"/>
  <c r="S108" i="247"/>
  <c r="K109" i="247" s="1"/>
  <c r="A108" i="247" s="1"/>
  <c r="G116" i="251"/>
  <c r="C116" i="251" s="1"/>
  <c r="H113" i="251"/>
  <c r="R113" i="251" s="1"/>
  <c r="P114" i="251" s="1"/>
  <c r="G117" i="251"/>
  <c r="C117" i="251" s="1"/>
  <c r="G114" i="251"/>
  <c r="C114" i="251" s="1"/>
  <c r="G115" i="251"/>
  <c r="C115" i="251" s="1"/>
  <c r="G113" i="251"/>
  <c r="C113" i="251" s="1"/>
  <c r="G116" i="253"/>
  <c r="C116" i="253" s="1"/>
  <c r="G114" i="253"/>
  <c r="C114" i="253" s="1"/>
  <c r="G117" i="253"/>
  <c r="C117" i="253" s="1"/>
  <c r="G113" i="253"/>
  <c r="C113" i="253" s="1"/>
  <c r="G115" i="253"/>
  <c r="C115" i="253" s="1"/>
  <c r="H113" i="253"/>
  <c r="R113" i="253" s="1"/>
  <c r="P114" i="253" s="1"/>
  <c r="J120" i="252"/>
  <c r="J125" i="252"/>
  <c r="G114" i="242"/>
  <c r="C114" i="242" s="1"/>
  <c r="G117" i="242"/>
  <c r="C117" i="242" s="1"/>
  <c r="G113" i="242"/>
  <c r="C113" i="242" s="1"/>
  <c r="G115" i="242"/>
  <c r="C115" i="242" s="1"/>
  <c r="G116" i="242"/>
  <c r="C116" i="242" s="1"/>
  <c r="H113" i="242"/>
  <c r="R113" i="242" s="1"/>
  <c r="P114" i="242" s="1"/>
  <c r="J120" i="242"/>
  <c r="L102" i="138"/>
  <c r="N102" i="138"/>
  <c r="P109" i="138"/>
  <c r="M108" i="138" s="1"/>
  <c r="S108" i="138"/>
  <c r="K109" i="138" s="1"/>
  <c r="A108" i="138" s="1"/>
  <c r="G116" i="138"/>
  <c r="C116" i="138" s="1"/>
  <c r="G113" i="138"/>
  <c r="C113" i="138" s="1"/>
  <c r="G117" i="138"/>
  <c r="C117" i="138" s="1"/>
  <c r="H113" i="138"/>
  <c r="R113" i="138" s="1"/>
  <c r="P114" i="138" s="1"/>
  <c r="G114" i="138"/>
  <c r="C114" i="138" s="1"/>
  <c r="J120" i="138"/>
  <c r="G115" i="138"/>
  <c r="C115" i="138" s="1"/>
  <c r="G123" i="248" l="1"/>
  <c r="C123" i="248" s="1"/>
  <c r="G120" i="248"/>
  <c r="C120" i="248" s="1"/>
  <c r="J126" i="248"/>
  <c r="G121" i="248"/>
  <c r="C121" i="248" s="1"/>
  <c r="G122" i="248"/>
  <c r="C122" i="248" s="1"/>
  <c r="H119" i="248"/>
  <c r="R119" i="248" s="1"/>
  <c r="P120" i="248" s="1"/>
  <c r="G119" i="248"/>
  <c r="C119" i="248" s="1"/>
  <c r="N108" i="248"/>
  <c r="L108" i="248"/>
  <c r="S114" i="248"/>
  <c r="K115" i="248" s="1"/>
  <c r="A114" i="248" s="1"/>
  <c r="P115" i="248"/>
  <c r="M114" i="248" s="1"/>
  <c r="S114" i="253"/>
  <c r="K115" i="253" s="1"/>
  <c r="A114" i="253" s="1"/>
  <c r="P115" i="253"/>
  <c r="M114" i="253" s="1"/>
  <c r="G128" i="250"/>
  <c r="C128" i="250" s="1"/>
  <c r="G126" i="250"/>
  <c r="C126" i="250" s="1"/>
  <c r="G129" i="250"/>
  <c r="C129" i="250" s="1"/>
  <c r="G125" i="250"/>
  <c r="C125" i="250" s="1"/>
  <c r="G127" i="250"/>
  <c r="C127" i="250" s="1"/>
  <c r="H125" i="250"/>
  <c r="R125" i="250" s="1"/>
  <c r="P126" i="250" s="1"/>
  <c r="L108" i="252"/>
  <c r="N108" i="252"/>
  <c r="P115" i="243"/>
  <c r="M114" i="243" s="1"/>
  <c r="S114" i="243"/>
  <c r="K115" i="243" s="1"/>
  <c r="A114" i="243" s="1"/>
  <c r="N108" i="243"/>
  <c r="L108" i="243"/>
  <c r="J263" i="241"/>
  <c r="N108" i="253"/>
  <c r="L108" i="253"/>
  <c r="H119" i="243"/>
  <c r="R119" i="243" s="1"/>
  <c r="P120" i="243" s="1"/>
  <c r="G122" i="243"/>
  <c r="C122" i="243" s="1"/>
  <c r="G119" i="243"/>
  <c r="C119" i="243" s="1"/>
  <c r="G123" i="243"/>
  <c r="C123" i="243" s="1"/>
  <c r="G120" i="243"/>
  <c r="C120" i="243" s="1"/>
  <c r="G121" i="243"/>
  <c r="C121" i="243" s="1"/>
  <c r="P121" i="246"/>
  <c r="M120" i="246" s="1"/>
  <c r="S120" i="246"/>
  <c r="K121" i="246" s="1"/>
  <c r="A120" i="246" s="1"/>
  <c r="S114" i="242"/>
  <c r="K115" i="242" s="1"/>
  <c r="A114" i="242" s="1"/>
  <c r="P115" i="242"/>
  <c r="M114" i="242" s="1"/>
  <c r="J126" i="252"/>
  <c r="J131" i="252"/>
  <c r="N120" i="241"/>
  <c r="L120" i="241"/>
  <c r="J126" i="253"/>
  <c r="J131" i="253"/>
  <c r="J126" i="251"/>
  <c r="J131" i="251"/>
  <c r="J126" i="245"/>
  <c r="J131" i="245"/>
  <c r="L108" i="245"/>
  <c r="N108" i="245"/>
  <c r="G122" i="244"/>
  <c r="C122" i="244" s="1"/>
  <c r="H119" i="244"/>
  <c r="R119" i="244" s="1"/>
  <c r="P120" i="244" s="1"/>
  <c r="J126" i="244"/>
  <c r="G119" i="244"/>
  <c r="C119" i="244" s="1"/>
  <c r="G123" i="244"/>
  <c r="C123" i="244" s="1"/>
  <c r="G120" i="244"/>
  <c r="C120" i="244" s="1"/>
  <c r="G121" i="244"/>
  <c r="C121" i="244" s="1"/>
  <c r="N114" i="250"/>
  <c r="L114" i="250"/>
  <c r="L114" i="249"/>
  <c r="N114" i="249"/>
  <c r="L108" i="251"/>
  <c r="N108" i="251"/>
  <c r="S120" i="250"/>
  <c r="K121" i="250" s="1"/>
  <c r="A120" i="250" s="1"/>
  <c r="P121" i="250"/>
  <c r="M120" i="250" s="1"/>
  <c r="G131" i="241"/>
  <c r="C131" i="241" s="1"/>
  <c r="G133" i="241"/>
  <c r="C133" i="241" s="1"/>
  <c r="H131" i="241"/>
  <c r="R131" i="241" s="1"/>
  <c r="P132" i="241" s="1"/>
  <c r="G134" i="241"/>
  <c r="C134" i="241" s="1"/>
  <c r="G132" i="241"/>
  <c r="C132" i="241" s="1"/>
  <c r="G135" i="241"/>
  <c r="C135" i="241" s="1"/>
  <c r="J138" i="241"/>
  <c r="H125" i="246"/>
  <c r="R125" i="246" s="1"/>
  <c r="P126" i="246" s="1"/>
  <c r="G126" i="246"/>
  <c r="C126" i="246" s="1"/>
  <c r="G129" i="246"/>
  <c r="C129" i="246" s="1"/>
  <c r="G125" i="246"/>
  <c r="C125" i="246" s="1"/>
  <c r="J132" i="246"/>
  <c r="G128" i="246"/>
  <c r="C128" i="246" s="1"/>
  <c r="G127" i="246"/>
  <c r="C127" i="246" s="1"/>
  <c r="G129" i="249"/>
  <c r="C129" i="249" s="1"/>
  <c r="G127" i="249"/>
  <c r="C127" i="249" s="1"/>
  <c r="H125" i="249"/>
  <c r="R125" i="249" s="1"/>
  <c r="P126" i="249" s="1"/>
  <c r="G126" i="249"/>
  <c r="C126" i="249" s="1"/>
  <c r="J132" i="249"/>
  <c r="G125" i="249"/>
  <c r="C125" i="249" s="1"/>
  <c r="G128" i="249"/>
  <c r="C128" i="249" s="1"/>
  <c r="J126" i="242"/>
  <c r="G120" i="242"/>
  <c r="C120" i="242" s="1"/>
  <c r="G123" i="242"/>
  <c r="C123" i="242" s="1"/>
  <c r="G119" i="242"/>
  <c r="C119" i="242" s="1"/>
  <c r="G121" i="242"/>
  <c r="C121" i="242" s="1"/>
  <c r="G122" i="242"/>
  <c r="C122" i="242" s="1"/>
  <c r="H119" i="242"/>
  <c r="R119" i="242" s="1"/>
  <c r="P120" i="242" s="1"/>
  <c r="G120" i="252"/>
  <c r="C120" i="252" s="1"/>
  <c r="G121" i="252"/>
  <c r="C121" i="252" s="1"/>
  <c r="G119" i="252"/>
  <c r="C119" i="252" s="1"/>
  <c r="H119" i="252"/>
  <c r="R119" i="252" s="1"/>
  <c r="P120" i="252" s="1"/>
  <c r="G122" i="252"/>
  <c r="C122" i="252" s="1"/>
  <c r="G123" i="252"/>
  <c r="C123" i="252" s="1"/>
  <c r="L108" i="247"/>
  <c r="N108" i="247"/>
  <c r="G123" i="253"/>
  <c r="C123" i="253" s="1"/>
  <c r="G120" i="253"/>
  <c r="C120" i="253" s="1"/>
  <c r="G121" i="253"/>
  <c r="C121" i="253" s="1"/>
  <c r="G119" i="253"/>
  <c r="C119" i="253" s="1"/>
  <c r="H119" i="253"/>
  <c r="R119" i="253" s="1"/>
  <c r="P120" i="253" s="1"/>
  <c r="G122" i="253"/>
  <c r="C122" i="253" s="1"/>
  <c r="G120" i="251"/>
  <c r="C120" i="251" s="1"/>
  <c r="G121" i="251"/>
  <c r="C121" i="251" s="1"/>
  <c r="G119" i="251"/>
  <c r="C119" i="251" s="1"/>
  <c r="H119" i="251"/>
  <c r="R119" i="251" s="1"/>
  <c r="P120" i="251" s="1"/>
  <c r="G122" i="251"/>
  <c r="C122" i="251" s="1"/>
  <c r="G123" i="251"/>
  <c r="C123" i="251" s="1"/>
  <c r="G122" i="245"/>
  <c r="C122" i="245" s="1"/>
  <c r="G123" i="245"/>
  <c r="C123" i="245" s="1"/>
  <c r="G120" i="245"/>
  <c r="C120" i="245" s="1"/>
  <c r="G121" i="245"/>
  <c r="C121" i="245" s="1"/>
  <c r="G119" i="245"/>
  <c r="C119" i="245" s="1"/>
  <c r="H119" i="245"/>
  <c r="R119" i="245" s="1"/>
  <c r="P120" i="245" s="1"/>
  <c r="J126" i="247"/>
  <c r="J131" i="247"/>
  <c r="L108" i="244"/>
  <c r="N108" i="244"/>
  <c r="N108" i="242"/>
  <c r="L108" i="242"/>
  <c r="P121" i="249"/>
  <c r="M120" i="249" s="1"/>
  <c r="S120" i="249"/>
  <c r="K121" i="249" s="1"/>
  <c r="A120" i="249" s="1"/>
  <c r="S114" i="245"/>
  <c r="K115" i="245" s="1"/>
  <c r="A114" i="245" s="1"/>
  <c r="P115" i="245"/>
  <c r="M114" i="245" s="1"/>
  <c r="S114" i="251"/>
  <c r="K115" i="251" s="1"/>
  <c r="A114" i="251" s="1"/>
  <c r="P115" i="251"/>
  <c r="M114" i="251" s="1"/>
  <c r="S114" i="247"/>
  <c r="K115" i="247" s="1"/>
  <c r="A114" i="247" s="1"/>
  <c r="P115" i="247"/>
  <c r="M114" i="247" s="1"/>
  <c r="J143" i="248"/>
  <c r="J132" i="250"/>
  <c r="J137" i="250"/>
  <c r="S114" i="244"/>
  <c r="K115" i="244" s="1"/>
  <c r="A114" i="244" s="1"/>
  <c r="P115" i="244"/>
  <c r="M114" i="244" s="1"/>
  <c r="G121" i="247"/>
  <c r="C121" i="247" s="1"/>
  <c r="G120" i="247"/>
  <c r="C120" i="247" s="1"/>
  <c r="H119" i="247"/>
  <c r="R119" i="247" s="1"/>
  <c r="P120" i="247" s="1"/>
  <c r="G119" i="247"/>
  <c r="C119" i="247" s="1"/>
  <c r="G123" i="247"/>
  <c r="C123" i="247" s="1"/>
  <c r="G122" i="247"/>
  <c r="C122" i="247" s="1"/>
  <c r="N114" i="246"/>
  <c r="L114" i="246"/>
  <c r="S114" i="252"/>
  <c r="K115" i="252" s="1"/>
  <c r="A114" i="252" s="1"/>
  <c r="P115" i="252"/>
  <c r="M114" i="252" s="1"/>
  <c r="P127" i="241"/>
  <c r="M126" i="241" s="1"/>
  <c r="S126" i="241"/>
  <c r="K127" i="241" s="1"/>
  <c r="A126" i="241" s="1"/>
  <c r="J126" i="243"/>
  <c r="J131" i="243"/>
  <c r="J126" i="138"/>
  <c r="G120" i="138"/>
  <c r="C120" i="138" s="1"/>
  <c r="G119" i="138"/>
  <c r="C119" i="138" s="1"/>
  <c r="G123" i="138"/>
  <c r="C123" i="138" s="1"/>
  <c r="G121" i="138"/>
  <c r="C121" i="138" s="1"/>
  <c r="G122" i="138"/>
  <c r="C122" i="138" s="1"/>
  <c r="H119" i="138"/>
  <c r="R119" i="138" s="1"/>
  <c r="P120" i="138" s="1"/>
  <c r="N108" i="138"/>
  <c r="L108" i="138"/>
  <c r="S114" i="138"/>
  <c r="K115" i="138" s="1"/>
  <c r="A114" i="138" s="1"/>
  <c r="P115" i="138"/>
  <c r="M114" i="138" s="1"/>
  <c r="N114" i="248" l="1"/>
  <c r="L114" i="248"/>
  <c r="G125" i="248"/>
  <c r="C125" i="248" s="1"/>
  <c r="J132" i="248"/>
  <c r="G129" i="248"/>
  <c r="C129" i="248" s="1"/>
  <c r="H125" i="248"/>
  <c r="R125" i="248" s="1"/>
  <c r="P126" i="248" s="1"/>
  <c r="G126" i="248"/>
  <c r="C126" i="248" s="1"/>
  <c r="G128" i="248"/>
  <c r="C128" i="248" s="1"/>
  <c r="G127" i="248"/>
  <c r="C127" i="248" s="1"/>
  <c r="P121" i="248"/>
  <c r="M120" i="248" s="1"/>
  <c r="S120" i="248"/>
  <c r="K121" i="248" s="1"/>
  <c r="A120" i="248" s="1"/>
  <c r="J138" i="246"/>
  <c r="G131" i="246"/>
  <c r="C131" i="246" s="1"/>
  <c r="G135" i="246"/>
  <c r="C135" i="246" s="1"/>
  <c r="H131" i="246"/>
  <c r="R131" i="246" s="1"/>
  <c r="P132" i="246" s="1"/>
  <c r="G133" i="246"/>
  <c r="C133" i="246" s="1"/>
  <c r="G134" i="246"/>
  <c r="C134" i="246" s="1"/>
  <c r="G132" i="246"/>
  <c r="C132" i="246" s="1"/>
  <c r="L114" i="253"/>
  <c r="N114" i="253"/>
  <c r="S126" i="246"/>
  <c r="K127" i="246" s="1"/>
  <c r="A126" i="246" s="1"/>
  <c r="P127" i="246"/>
  <c r="M126" i="246" s="1"/>
  <c r="J132" i="245"/>
  <c r="J137" i="245"/>
  <c r="J132" i="253"/>
  <c r="J137" i="253"/>
  <c r="J269" i="241"/>
  <c r="J132" i="243"/>
  <c r="J137" i="243"/>
  <c r="N114" i="252"/>
  <c r="L114" i="252"/>
  <c r="J138" i="250"/>
  <c r="J143" i="250"/>
  <c r="J149" i="248"/>
  <c r="N114" i="251"/>
  <c r="L114" i="251"/>
  <c r="J132" i="247"/>
  <c r="J137" i="247"/>
  <c r="P121" i="251"/>
  <c r="M120" i="251" s="1"/>
  <c r="S120" i="251"/>
  <c r="K121" i="251" s="1"/>
  <c r="A120" i="251" s="1"/>
  <c r="S120" i="252"/>
  <c r="K121" i="252" s="1"/>
  <c r="A120" i="252" s="1"/>
  <c r="P121" i="252"/>
  <c r="M120" i="252" s="1"/>
  <c r="S120" i="242"/>
  <c r="K121" i="242" s="1"/>
  <c r="A120" i="242" s="1"/>
  <c r="P121" i="242"/>
  <c r="M120" i="242" s="1"/>
  <c r="G131" i="249"/>
  <c r="C131" i="249" s="1"/>
  <c r="G135" i="249"/>
  <c r="C135" i="249" s="1"/>
  <c r="G132" i="249"/>
  <c r="C132" i="249" s="1"/>
  <c r="H131" i="249"/>
  <c r="R131" i="249" s="1"/>
  <c r="P132" i="249" s="1"/>
  <c r="J138" i="249"/>
  <c r="G134" i="249"/>
  <c r="C134" i="249" s="1"/>
  <c r="G133" i="249"/>
  <c r="C133" i="249" s="1"/>
  <c r="N120" i="250"/>
  <c r="L120" i="250"/>
  <c r="G129" i="244"/>
  <c r="C129" i="244" s="1"/>
  <c r="G125" i="244"/>
  <c r="C125" i="244" s="1"/>
  <c r="G127" i="244"/>
  <c r="C127" i="244" s="1"/>
  <c r="G128" i="244"/>
  <c r="C128" i="244" s="1"/>
  <c r="H125" i="244"/>
  <c r="R125" i="244" s="1"/>
  <c r="P126" i="244" s="1"/>
  <c r="J132" i="244"/>
  <c r="G126" i="244"/>
  <c r="C126" i="244" s="1"/>
  <c r="G127" i="245"/>
  <c r="C127" i="245" s="1"/>
  <c r="G126" i="245"/>
  <c r="C126" i="245" s="1"/>
  <c r="G128" i="245"/>
  <c r="C128" i="245" s="1"/>
  <c r="G125" i="245"/>
  <c r="C125" i="245" s="1"/>
  <c r="G129" i="245"/>
  <c r="C129" i="245" s="1"/>
  <c r="H125" i="245"/>
  <c r="R125" i="245" s="1"/>
  <c r="P126" i="245" s="1"/>
  <c r="H125" i="253"/>
  <c r="R125" i="253" s="1"/>
  <c r="P126" i="253" s="1"/>
  <c r="G127" i="253"/>
  <c r="C127" i="253" s="1"/>
  <c r="G126" i="253"/>
  <c r="C126" i="253" s="1"/>
  <c r="G129" i="253"/>
  <c r="C129" i="253" s="1"/>
  <c r="G125" i="253"/>
  <c r="C125" i="253" s="1"/>
  <c r="G128" i="253"/>
  <c r="C128" i="253" s="1"/>
  <c r="N120" i="246"/>
  <c r="L120" i="246"/>
  <c r="P121" i="247"/>
  <c r="M120" i="247" s="1"/>
  <c r="S120" i="247"/>
  <c r="K121" i="247" s="1"/>
  <c r="A120" i="247" s="1"/>
  <c r="G141" i="241"/>
  <c r="C141" i="241" s="1"/>
  <c r="H137" i="241"/>
  <c r="R137" i="241" s="1"/>
  <c r="P138" i="241" s="1"/>
  <c r="G139" i="241"/>
  <c r="C139" i="241" s="1"/>
  <c r="G137" i="241"/>
  <c r="C137" i="241" s="1"/>
  <c r="G138" i="241"/>
  <c r="C138" i="241" s="1"/>
  <c r="G140" i="241"/>
  <c r="C140" i="241" s="1"/>
  <c r="J144" i="241"/>
  <c r="S132" i="241"/>
  <c r="K133" i="241" s="1"/>
  <c r="A132" i="241" s="1"/>
  <c r="P133" i="241"/>
  <c r="M132" i="241" s="1"/>
  <c r="S120" i="244"/>
  <c r="K121" i="244" s="1"/>
  <c r="A120" i="244" s="1"/>
  <c r="P121" i="244"/>
  <c r="M120" i="244" s="1"/>
  <c r="J132" i="251"/>
  <c r="J137" i="251"/>
  <c r="J132" i="252"/>
  <c r="J137" i="252"/>
  <c r="L114" i="242"/>
  <c r="N114" i="242"/>
  <c r="S126" i="250"/>
  <c r="K127" i="250" s="1"/>
  <c r="A126" i="250" s="1"/>
  <c r="P127" i="250"/>
  <c r="M126" i="250" s="1"/>
  <c r="N126" i="241"/>
  <c r="L126" i="241"/>
  <c r="G127" i="243"/>
  <c r="C127" i="243" s="1"/>
  <c r="G128" i="243"/>
  <c r="C128" i="243" s="1"/>
  <c r="H125" i="243"/>
  <c r="R125" i="243" s="1"/>
  <c r="P126" i="243" s="1"/>
  <c r="G126" i="243"/>
  <c r="C126" i="243" s="1"/>
  <c r="G129" i="243"/>
  <c r="C129" i="243" s="1"/>
  <c r="G125" i="243"/>
  <c r="C125" i="243" s="1"/>
  <c r="G135" i="250"/>
  <c r="C135" i="250" s="1"/>
  <c r="G131" i="250"/>
  <c r="C131" i="250" s="1"/>
  <c r="G133" i="250"/>
  <c r="C133" i="250" s="1"/>
  <c r="G134" i="250"/>
  <c r="C134" i="250" s="1"/>
  <c r="H131" i="250"/>
  <c r="R131" i="250" s="1"/>
  <c r="P132" i="250" s="1"/>
  <c r="G132" i="250"/>
  <c r="C132" i="250" s="1"/>
  <c r="L120" i="249"/>
  <c r="N120" i="249"/>
  <c r="G126" i="247"/>
  <c r="C126" i="247" s="1"/>
  <c r="G128" i="247"/>
  <c r="C128" i="247" s="1"/>
  <c r="G125" i="247"/>
  <c r="C125" i="247" s="1"/>
  <c r="G129" i="247"/>
  <c r="C129" i="247" s="1"/>
  <c r="H125" i="247"/>
  <c r="R125" i="247" s="1"/>
  <c r="P126" i="247" s="1"/>
  <c r="G127" i="247"/>
  <c r="C127" i="247" s="1"/>
  <c r="S120" i="253"/>
  <c r="K121" i="253" s="1"/>
  <c r="A120" i="253" s="1"/>
  <c r="P121" i="253"/>
  <c r="M120" i="253" s="1"/>
  <c r="L114" i="244"/>
  <c r="N114" i="244"/>
  <c r="L114" i="247"/>
  <c r="N114" i="247"/>
  <c r="N114" i="245"/>
  <c r="L114" i="245"/>
  <c r="S120" i="245"/>
  <c r="K121" i="245" s="1"/>
  <c r="A120" i="245" s="1"/>
  <c r="P121" i="245"/>
  <c r="M120" i="245" s="1"/>
  <c r="G129" i="242"/>
  <c r="C129" i="242" s="1"/>
  <c r="G125" i="242"/>
  <c r="C125" i="242" s="1"/>
  <c r="G127" i="242"/>
  <c r="C127" i="242" s="1"/>
  <c r="G128" i="242"/>
  <c r="C128" i="242" s="1"/>
  <c r="H125" i="242"/>
  <c r="R125" i="242" s="1"/>
  <c r="P126" i="242" s="1"/>
  <c r="J132" i="242"/>
  <c r="G126" i="242"/>
  <c r="C126" i="242" s="1"/>
  <c r="S126" i="249"/>
  <c r="K127" i="249" s="1"/>
  <c r="A126" i="249" s="1"/>
  <c r="P127" i="249"/>
  <c r="M126" i="249" s="1"/>
  <c r="G129" i="251"/>
  <c r="C129" i="251" s="1"/>
  <c r="G126" i="251"/>
  <c r="C126" i="251" s="1"/>
  <c r="G127" i="251"/>
  <c r="C127" i="251" s="1"/>
  <c r="G125" i="251"/>
  <c r="C125" i="251" s="1"/>
  <c r="H125" i="251"/>
  <c r="R125" i="251" s="1"/>
  <c r="P126" i="251" s="1"/>
  <c r="G128" i="251"/>
  <c r="C128" i="251" s="1"/>
  <c r="G128" i="252"/>
  <c r="C128" i="252" s="1"/>
  <c r="G126" i="252"/>
  <c r="C126" i="252" s="1"/>
  <c r="G129" i="252"/>
  <c r="C129" i="252" s="1"/>
  <c r="G125" i="252"/>
  <c r="C125" i="252" s="1"/>
  <c r="G127" i="252"/>
  <c r="C127" i="252" s="1"/>
  <c r="H125" i="252"/>
  <c r="R125" i="252" s="1"/>
  <c r="P126" i="252" s="1"/>
  <c r="S120" i="243"/>
  <c r="K121" i="243" s="1"/>
  <c r="A120" i="243" s="1"/>
  <c r="P121" i="243"/>
  <c r="M120" i="243" s="1"/>
  <c r="L114" i="243"/>
  <c r="N114" i="243"/>
  <c r="N114" i="138"/>
  <c r="L114" i="138"/>
  <c r="P121" i="138"/>
  <c r="M120" i="138" s="1"/>
  <c r="S120" i="138"/>
  <c r="K121" i="138" s="1"/>
  <c r="A120" i="138" s="1"/>
  <c r="J132" i="138"/>
  <c r="H125" i="138"/>
  <c r="R125" i="138" s="1"/>
  <c r="P126" i="138" s="1"/>
  <c r="G128" i="138"/>
  <c r="C128" i="138" s="1"/>
  <c r="G126" i="138"/>
  <c r="C126" i="138" s="1"/>
  <c r="G125" i="138"/>
  <c r="C125" i="138" s="1"/>
  <c r="G127" i="138"/>
  <c r="C127" i="138" s="1"/>
  <c r="G129" i="138"/>
  <c r="C129" i="138" s="1"/>
  <c r="L120" i="248" l="1"/>
  <c r="N120" i="248"/>
  <c r="G135" i="248"/>
  <c r="C135" i="248" s="1"/>
  <c r="H131" i="248"/>
  <c r="R131" i="248" s="1"/>
  <c r="P132" i="248" s="1"/>
  <c r="G131" i="248"/>
  <c r="C131" i="248" s="1"/>
  <c r="G134" i="248"/>
  <c r="C134" i="248" s="1"/>
  <c r="G133" i="248"/>
  <c r="C133" i="248" s="1"/>
  <c r="J138" i="248"/>
  <c r="G132" i="248"/>
  <c r="C132" i="248" s="1"/>
  <c r="S126" i="248"/>
  <c r="K127" i="248" s="1"/>
  <c r="A126" i="248" s="1"/>
  <c r="P127" i="248"/>
  <c r="M126" i="248" s="1"/>
  <c r="S126" i="247"/>
  <c r="K127" i="247" s="1"/>
  <c r="A126" i="247" s="1"/>
  <c r="P127" i="247"/>
  <c r="M126" i="247" s="1"/>
  <c r="J138" i="252"/>
  <c r="J143" i="252"/>
  <c r="L132" i="241"/>
  <c r="N132" i="241"/>
  <c r="G141" i="249"/>
  <c r="C141" i="249" s="1"/>
  <c r="H137" i="249"/>
  <c r="R137" i="249" s="1"/>
  <c r="P138" i="249" s="1"/>
  <c r="G139" i="249"/>
  <c r="C139" i="249" s="1"/>
  <c r="G140" i="249"/>
  <c r="C140" i="249" s="1"/>
  <c r="G137" i="249"/>
  <c r="C137" i="249" s="1"/>
  <c r="J144" i="249"/>
  <c r="G138" i="249"/>
  <c r="C138" i="249" s="1"/>
  <c r="N120" i="251"/>
  <c r="L120" i="251"/>
  <c r="G138" i="250"/>
  <c r="C138" i="250" s="1"/>
  <c r="G139" i="250"/>
  <c r="C139" i="250" s="1"/>
  <c r="G137" i="250"/>
  <c r="C137" i="250" s="1"/>
  <c r="G140" i="250"/>
  <c r="C140" i="250" s="1"/>
  <c r="H137" i="250"/>
  <c r="R137" i="250" s="1"/>
  <c r="P138" i="250" s="1"/>
  <c r="G141" i="250"/>
  <c r="C141" i="250" s="1"/>
  <c r="G131" i="253"/>
  <c r="C131" i="253" s="1"/>
  <c r="G133" i="253"/>
  <c r="C133" i="253" s="1"/>
  <c r="G134" i="253"/>
  <c r="C134" i="253" s="1"/>
  <c r="H131" i="253"/>
  <c r="R131" i="253" s="1"/>
  <c r="P132" i="253" s="1"/>
  <c r="G132" i="253"/>
  <c r="C132" i="253" s="1"/>
  <c r="G135" i="253"/>
  <c r="C135" i="253" s="1"/>
  <c r="G134" i="245"/>
  <c r="C134" i="245" s="1"/>
  <c r="G135" i="245"/>
  <c r="C135" i="245" s="1"/>
  <c r="G132" i="245"/>
  <c r="C132" i="245" s="1"/>
  <c r="G133" i="245"/>
  <c r="C133" i="245" s="1"/>
  <c r="G131" i="245"/>
  <c r="C131" i="245" s="1"/>
  <c r="H131" i="245"/>
  <c r="R131" i="245" s="1"/>
  <c r="P132" i="245" s="1"/>
  <c r="S126" i="252"/>
  <c r="K127" i="252" s="1"/>
  <c r="A126" i="252" s="1"/>
  <c r="P127" i="252"/>
  <c r="M126" i="252" s="1"/>
  <c r="L120" i="243"/>
  <c r="N120" i="243"/>
  <c r="G134" i="242"/>
  <c r="C134" i="242" s="1"/>
  <c r="H131" i="242"/>
  <c r="R131" i="242" s="1"/>
  <c r="P132" i="242" s="1"/>
  <c r="J138" i="242"/>
  <c r="G132" i="242"/>
  <c r="C132" i="242" s="1"/>
  <c r="G135" i="242"/>
  <c r="C135" i="242" s="1"/>
  <c r="G131" i="242"/>
  <c r="C131" i="242" s="1"/>
  <c r="G133" i="242"/>
  <c r="C133" i="242" s="1"/>
  <c r="G135" i="252"/>
  <c r="C135" i="252" s="1"/>
  <c r="H131" i="252"/>
  <c r="R131" i="252" s="1"/>
  <c r="P132" i="252" s="1"/>
  <c r="G133" i="252"/>
  <c r="C133" i="252" s="1"/>
  <c r="G131" i="252"/>
  <c r="C131" i="252" s="1"/>
  <c r="G134" i="252"/>
  <c r="C134" i="252" s="1"/>
  <c r="G132" i="252"/>
  <c r="C132" i="252" s="1"/>
  <c r="S132" i="249"/>
  <c r="K133" i="249" s="1"/>
  <c r="A132" i="249" s="1"/>
  <c r="P133" i="249"/>
  <c r="M132" i="249" s="1"/>
  <c r="N120" i="242"/>
  <c r="L120" i="242"/>
  <c r="J138" i="247"/>
  <c r="J143" i="247"/>
  <c r="J149" i="247" s="1"/>
  <c r="J155" i="247" s="1"/>
  <c r="J155" i="248"/>
  <c r="J138" i="243"/>
  <c r="J143" i="243"/>
  <c r="J275" i="241"/>
  <c r="J144" i="246"/>
  <c r="G140" i="246"/>
  <c r="C140" i="246" s="1"/>
  <c r="G141" i="246"/>
  <c r="C141" i="246" s="1"/>
  <c r="G138" i="246"/>
  <c r="C138" i="246" s="1"/>
  <c r="G139" i="246"/>
  <c r="C139" i="246" s="1"/>
  <c r="G137" i="246"/>
  <c r="C137" i="246" s="1"/>
  <c r="H137" i="246"/>
  <c r="R137" i="246" s="1"/>
  <c r="P138" i="246" s="1"/>
  <c r="S126" i="251"/>
  <c r="K127" i="251" s="1"/>
  <c r="A126" i="251" s="1"/>
  <c r="P127" i="251"/>
  <c r="M126" i="251" s="1"/>
  <c r="N126" i="249"/>
  <c r="L126" i="249"/>
  <c r="S126" i="242"/>
  <c r="K127" i="242" s="1"/>
  <c r="A126" i="242" s="1"/>
  <c r="P127" i="242"/>
  <c r="M126" i="242" s="1"/>
  <c r="P133" i="250"/>
  <c r="M132" i="250" s="1"/>
  <c r="S132" i="250"/>
  <c r="K133" i="250" s="1"/>
  <c r="A132" i="250" s="1"/>
  <c r="P127" i="243"/>
  <c r="M126" i="243" s="1"/>
  <c r="S126" i="243"/>
  <c r="K127" i="243" s="1"/>
  <c r="A126" i="243" s="1"/>
  <c r="L126" i="250"/>
  <c r="N126" i="250"/>
  <c r="J138" i="251"/>
  <c r="J143" i="251"/>
  <c r="L120" i="244"/>
  <c r="N120" i="244"/>
  <c r="H143" i="241"/>
  <c r="R143" i="241" s="1"/>
  <c r="P144" i="241" s="1"/>
  <c r="G147" i="241"/>
  <c r="C147" i="241" s="1"/>
  <c r="G146" i="241"/>
  <c r="C146" i="241" s="1"/>
  <c r="G144" i="241"/>
  <c r="C144" i="241" s="1"/>
  <c r="G145" i="241"/>
  <c r="C145" i="241" s="1"/>
  <c r="G143" i="241"/>
  <c r="C143" i="241" s="1"/>
  <c r="J150" i="241"/>
  <c r="N120" i="247"/>
  <c r="L120" i="247"/>
  <c r="S126" i="253"/>
  <c r="K127" i="253" s="1"/>
  <c r="A126" i="253" s="1"/>
  <c r="P127" i="253"/>
  <c r="M126" i="253" s="1"/>
  <c r="G135" i="244"/>
  <c r="C135" i="244" s="1"/>
  <c r="G131" i="244"/>
  <c r="C131" i="244" s="1"/>
  <c r="G133" i="244"/>
  <c r="C133" i="244" s="1"/>
  <c r="G134" i="244"/>
  <c r="C134" i="244" s="1"/>
  <c r="H131" i="244"/>
  <c r="R131" i="244" s="1"/>
  <c r="P132" i="244" s="1"/>
  <c r="J138" i="244"/>
  <c r="G132" i="244"/>
  <c r="C132" i="244" s="1"/>
  <c r="G135" i="247"/>
  <c r="C135" i="247" s="1"/>
  <c r="G131" i="247"/>
  <c r="C131" i="247" s="1"/>
  <c r="G133" i="247"/>
  <c r="C133" i="247" s="1"/>
  <c r="G134" i="247"/>
  <c r="C134" i="247" s="1"/>
  <c r="H131" i="247"/>
  <c r="R131" i="247" s="1"/>
  <c r="P132" i="247" s="1"/>
  <c r="G132" i="247"/>
  <c r="C132" i="247" s="1"/>
  <c r="G132" i="243"/>
  <c r="C132" i="243" s="1"/>
  <c r="G133" i="243"/>
  <c r="C133" i="243" s="1"/>
  <c r="G131" i="243"/>
  <c r="C131" i="243" s="1"/>
  <c r="G134" i="243"/>
  <c r="C134" i="243" s="1"/>
  <c r="H131" i="243"/>
  <c r="R131" i="243" s="1"/>
  <c r="P132" i="243" s="1"/>
  <c r="G135" i="243"/>
  <c r="C135" i="243" s="1"/>
  <c r="P133" i="246"/>
  <c r="M132" i="246" s="1"/>
  <c r="S132" i="246"/>
  <c r="K133" i="246" s="1"/>
  <c r="A132" i="246" s="1"/>
  <c r="N120" i="245"/>
  <c r="L120" i="245"/>
  <c r="N120" i="253"/>
  <c r="L120" i="253"/>
  <c r="H131" i="251"/>
  <c r="R131" i="251" s="1"/>
  <c r="P132" i="251" s="1"/>
  <c r="G135" i="251"/>
  <c r="C135" i="251" s="1"/>
  <c r="G134" i="251"/>
  <c r="C134" i="251" s="1"/>
  <c r="G131" i="251"/>
  <c r="C131" i="251" s="1"/>
  <c r="G133" i="251"/>
  <c r="C133" i="251" s="1"/>
  <c r="G132" i="251"/>
  <c r="C132" i="251" s="1"/>
  <c r="S138" i="241"/>
  <c r="K139" i="241" s="1"/>
  <c r="A138" i="241" s="1"/>
  <c r="P139" i="241"/>
  <c r="M138" i="241" s="1"/>
  <c r="P127" i="245"/>
  <c r="M126" i="245" s="1"/>
  <c r="S126" i="245"/>
  <c r="K127" i="245" s="1"/>
  <c r="A126" i="245" s="1"/>
  <c r="P127" i="244"/>
  <c r="M126" i="244" s="1"/>
  <c r="S126" i="244"/>
  <c r="K127" i="244" s="1"/>
  <c r="A126" i="244" s="1"/>
  <c r="N120" i="252"/>
  <c r="L120" i="252"/>
  <c r="J144" i="250"/>
  <c r="J149" i="250"/>
  <c r="J138" i="253"/>
  <c r="J143" i="253"/>
  <c r="J138" i="245"/>
  <c r="J143" i="245"/>
  <c r="N126" i="246"/>
  <c r="L126" i="246"/>
  <c r="S126" i="138"/>
  <c r="K127" i="138" s="1"/>
  <c r="A126" i="138" s="1"/>
  <c r="P127" i="138"/>
  <c r="M126" i="138" s="1"/>
  <c r="J138" i="138"/>
  <c r="H131" i="138"/>
  <c r="R131" i="138" s="1"/>
  <c r="P132" i="138" s="1"/>
  <c r="G135" i="138"/>
  <c r="C135" i="138" s="1"/>
  <c r="G132" i="138"/>
  <c r="C132" i="138" s="1"/>
  <c r="G133" i="138"/>
  <c r="C133" i="138" s="1"/>
  <c r="G131" i="138"/>
  <c r="C131" i="138" s="1"/>
  <c r="G134" i="138"/>
  <c r="C134" i="138" s="1"/>
  <c r="N120" i="138"/>
  <c r="L120" i="138"/>
  <c r="N126" i="248" l="1"/>
  <c r="L126" i="248"/>
  <c r="G140" i="248"/>
  <c r="C140" i="248" s="1"/>
  <c r="J144" i="248"/>
  <c r="G141" i="248"/>
  <c r="C141" i="248" s="1"/>
  <c r="H137" i="248"/>
  <c r="R137" i="248" s="1"/>
  <c r="P138" i="248" s="1"/>
  <c r="G137" i="248"/>
  <c r="C137" i="248" s="1"/>
  <c r="G138" i="248"/>
  <c r="C138" i="248" s="1"/>
  <c r="G139" i="248"/>
  <c r="C139" i="248" s="1"/>
  <c r="P133" i="248"/>
  <c r="M132" i="248" s="1"/>
  <c r="S132" i="248"/>
  <c r="K133" i="248" s="1"/>
  <c r="A132" i="248" s="1"/>
  <c r="J144" i="253"/>
  <c r="J149" i="253"/>
  <c r="J144" i="251"/>
  <c r="J149" i="251"/>
  <c r="G144" i="246"/>
  <c r="C144" i="246" s="1"/>
  <c r="G145" i="246"/>
  <c r="C145" i="246" s="1"/>
  <c r="G143" i="246"/>
  <c r="C143" i="246" s="1"/>
  <c r="G147" i="246"/>
  <c r="C147" i="246" s="1"/>
  <c r="J150" i="246"/>
  <c r="H143" i="246"/>
  <c r="R143" i="246" s="1"/>
  <c r="P144" i="246" s="1"/>
  <c r="G146" i="246"/>
  <c r="C146" i="246" s="1"/>
  <c r="H137" i="247"/>
  <c r="R137" i="247" s="1"/>
  <c r="P138" i="247" s="1"/>
  <c r="J144" i="247"/>
  <c r="G138" i="247"/>
  <c r="C138" i="247" s="1"/>
  <c r="G140" i="247"/>
  <c r="C140" i="247" s="1"/>
  <c r="G137" i="247"/>
  <c r="C137" i="247" s="1"/>
  <c r="G139" i="247"/>
  <c r="C139" i="247" s="1"/>
  <c r="G141" i="247"/>
  <c r="C141" i="247" s="1"/>
  <c r="G140" i="242"/>
  <c r="C140" i="242" s="1"/>
  <c r="H137" i="242"/>
  <c r="R137" i="242" s="1"/>
  <c r="P138" i="242" s="1"/>
  <c r="J144" i="242"/>
  <c r="G138" i="242"/>
  <c r="C138" i="242" s="1"/>
  <c r="G141" i="242"/>
  <c r="C141" i="242" s="1"/>
  <c r="G137" i="242"/>
  <c r="C137" i="242" s="1"/>
  <c r="G139" i="242"/>
  <c r="C139" i="242" s="1"/>
  <c r="G141" i="253"/>
  <c r="C141" i="253" s="1"/>
  <c r="G138" i="253"/>
  <c r="C138" i="253" s="1"/>
  <c r="G139" i="253"/>
  <c r="C139" i="253" s="1"/>
  <c r="H137" i="253"/>
  <c r="R137" i="253" s="1"/>
  <c r="P138" i="253" s="1"/>
  <c r="G140" i="253"/>
  <c r="C140" i="253" s="1"/>
  <c r="G137" i="253"/>
  <c r="C137" i="253" s="1"/>
  <c r="G143" i="250"/>
  <c r="C143" i="250" s="1"/>
  <c r="H143" i="250"/>
  <c r="R143" i="250" s="1"/>
  <c r="P144" i="250" s="1"/>
  <c r="G146" i="250"/>
  <c r="C146" i="250" s="1"/>
  <c r="G147" i="250"/>
  <c r="C147" i="250" s="1"/>
  <c r="G144" i="250"/>
  <c r="C144" i="250" s="1"/>
  <c r="G145" i="250"/>
  <c r="C145" i="250" s="1"/>
  <c r="L126" i="244"/>
  <c r="N126" i="244"/>
  <c r="S132" i="251"/>
  <c r="K133" i="251" s="1"/>
  <c r="A132" i="251" s="1"/>
  <c r="P133" i="251"/>
  <c r="M132" i="251" s="1"/>
  <c r="L132" i="246"/>
  <c r="N132" i="246"/>
  <c r="S132" i="243"/>
  <c r="K133" i="243" s="1"/>
  <c r="A132" i="243" s="1"/>
  <c r="P133" i="243"/>
  <c r="M132" i="243" s="1"/>
  <c r="S132" i="247"/>
  <c r="K133" i="247" s="1"/>
  <c r="A132" i="247" s="1"/>
  <c r="P133" i="247"/>
  <c r="M132" i="247" s="1"/>
  <c r="G137" i="244"/>
  <c r="C137" i="244" s="1"/>
  <c r="G139" i="244"/>
  <c r="C139" i="244" s="1"/>
  <c r="G140" i="244"/>
  <c r="C140" i="244" s="1"/>
  <c r="H137" i="244"/>
  <c r="R137" i="244" s="1"/>
  <c r="P138" i="244" s="1"/>
  <c r="G141" i="244"/>
  <c r="C141" i="244" s="1"/>
  <c r="G138" i="244"/>
  <c r="C138" i="244" s="1"/>
  <c r="J144" i="244"/>
  <c r="S144" i="241"/>
  <c r="K145" i="241" s="1"/>
  <c r="A144" i="241" s="1"/>
  <c r="P145" i="241"/>
  <c r="M144" i="241" s="1"/>
  <c r="G137" i="251"/>
  <c r="C137" i="251" s="1"/>
  <c r="H137" i="251"/>
  <c r="R137" i="251" s="1"/>
  <c r="P138" i="251" s="1"/>
  <c r="G140" i="251"/>
  <c r="C140" i="251" s="1"/>
  <c r="G141" i="251"/>
  <c r="C141" i="251" s="1"/>
  <c r="G138" i="251"/>
  <c r="C138" i="251" s="1"/>
  <c r="G139" i="251"/>
  <c r="C139" i="251" s="1"/>
  <c r="L126" i="243"/>
  <c r="N126" i="243"/>
  <c r="J281" i="241"/>
  <c r="J161" i="248"/>
  <c r="P133" i="252"/>
  <c r="M132" i="252" s="1"/>
  <c r="S132" i="252"/>
  <c r="K133" i="252" s="1"/>
  <c r="A132" i="252" s="1"/>
  <c r="P133" i="242"/>
  <c r="M132" i="242" s="1"/>
  <c r="S132" i="242"/>
  <c r="K133" i="242" s="1"/>
  <c r="A132" i="242" s="1"/>
  <c r="P139" i="250"/>
  <c r="M138" i="250" s="1"/>
  <c r="S138" i="250"/>
  <c r="K139" i="250" s="1"/>
  <c r="A138" i="250" s="1"/>
  <c r="G144" i="249"/>
  <c r="C144" i="249" s="1"/>
  <c r="G145" i="249"/>
  <c r="C145" i="249" s="1"/>
  <c r="H143" i="249"/>
  <c r="R143" i="249" s="1"/>
  <c r="P144" i="249" s="1"/>
  <c r="G143" i="249"/>
  <c r="C143" i="249" s="1"/>
  <c r="J150" i="249"/>
  <c r="G147" i="249"/>
  <c r="C147" i="249" s="1"/>
  <c r="G146" i="249"/>
  <c r="C146" i="249" s="1"/>
  <c r="P139" i="249"/>
  <c r="M138" i="249" s="1"/>
  <c r="S138" i="249"/>
  <c r="K139" i="249" s="1"/>
  <c r="A138" i="249" s="1"/>
  <c r="J144" i="252"/>
  <c r="J149" i="252"/>
  <c r="N126" i="247"/>
  <c r="L126" i="247"/>
  <c r="G137" i="245"/>
  <c r="C137" i="245" s="1"/>
  <c r="G141" i="245"/>
  <c r="C141" i="245" s="1"/>
  <c r="H137" i="245"/>
  <c r="R137" i="245" s="1"/>
  <c r="P138" i="245" s="1"/>
  <c r="G140" i="245"/>
  <c r="C140" i="245" s="1"/>
  <c r="G138" i="245"/>
  <c r="C138" i="245" s="1"/>
  <c r="G139" i="245"/>
  <c r="C139" i="245" s="1"/>
  <c r="J150" i="250"/>
  <c r="J155" i="250"/>
  <c r="L126" i="251"/>
  <c r="N126" i="251"/>
  <c r="G140" i="243"/>
  <c r="C140" i="243" s="1"/>
  <c r="G141" i="243"/>
  <c r="C141" i="243" s="1"/>
  <c r="G138" i="243"/>
  <c r="C138" i="243" s="1"/>
  <c r="G139" i="243"/>
  <c r="C139" i="243" s="1"/>
  <c r="G137" i="243"/>
  <c r="C137" i="243" s="1"/>
  <c r="H137" i="243"/>
  <c r="R137" i="243" s="1"/>
  <c r="P138" i="243" s="1"/>
  <c r="P133" i="253"/>
  <c r="M132" i="253" s="1"/>
  <c r="S132" i="253"/>
  <c r="K133" i="253" s="1"/>
  <c r="A132" i="253" s="1"/>
  <c r="J144" i="245"/>
  <c r="J149" i="245"/>
  <c r="N138" i="241"/>
  <c r="L138" i="241"/>
  <c r="S132" i="244"/>
  <c r="K133" i="244" s="1"/>
  <c r="A132" i="244" s="1"/>
  <c r="P133" i="244"/>
  <c r="M132" i="244" s="1"/>
  <c r="L126" i="242"/>
  <c r="N126" i="242"/>
  <c r="S138" i="246"/>
  <c r="K139" i="246" s="1"/>
  <c r="A138" i="246" s="1"/>
  <c r="P139" i="246"/>
  <c r="M138" i="246" s="1"/>
  <c r="L126" i="252"/>
  <c r="N126" i="252"/>
  <c r="G141" i="252"/>
  <c r="C141" i="252" s="1"/>
  <c r="G140" i="252"/>
  <c r="C140" i="252" s="1"/>
  <c r="G139" i="252"/>
  <c r="C139" i="252" s="1"/>
  <c r="G138" i="252"/>
  <c r="C138" i="252" s="1"/>
  <c r="H137" i="252"/>
  <c r="R137" i="252" s="1"/>
  <c r="P138" i="252" s="1"/>
  <c r="G137" i="252"/>
  <c r="C137" i="252" s="1"/>
  <c r="L126" i="245"/>
  <c r="N126" i="245"/>
  <c r="N126" i="253"/>
  <c r="L126" i="253"/>
  <c r="G149" i="241"/>
  <c r="C149" i="241" s="1"/>
  <c r="H149" i="241"/>
  <c r="R149" i="241" s="1"/>
  <c r="P150" i="241" s="1"/>
  <c r="G152" i="241"/>
  <c r="C152" i="241" s="1"/>
  <c r="G153" i="241"/>
  <c r="C153" i="241" s="1"/>
  <c r="G150" i="241"/>
  <c r="C150" i="241" s="1"/>
  <c r="G151" i="241"/>
  <c r="C151" i="241" s="1"/>
  <c r="J156" i="241"/>
  <c r="N132" i="250"/>
  <c r="L132" i="250"/>
  <c r="J144" i="243"/>
  <c r="J149" i="243"/>
  <c r="J161" i="247"/>
  <c r="L132" i="249"/>
  <c r="N132" i="249"/>
  <c r="S132" i="245"/>
  <c r="K133" i="245" s="1"/>
  <c r="A132" i="245" s="1"/>
  <c r="P133" i="245"/>
  <c r="M132" i="245" s="1"/>
  <c r="S132" i="138"/>
  <c r="K133" i="138" s="1"/>
  <c r="A132" i="138" s="1"/>
  <c r="P133" i="138"/>
  <c r="M132" i="138" s="1"/>
  <c r="H137" i="138"/>
  <c r="R137" i="138" s="1"/>
  <c r="P138" i="138" s="1"/>
  <c r="G140" i="138"/>
  <c r="C140" i="138" s="1"/>
  <c r="G139" i="138"/>
  <c r="C139" i="138" s="1"/>
  <c r="G138" i="138"/>
  <c r="C138" i="138" s="1"/>
  <c r="G137" i="138"/>
  <c r="C137" i="138" s="1"/>
  <c r="G141" i="138"/>
  <c r="C141" i="138" s="1"/>
  <c r="J144" i="138"/>
  <c r="N126" i="138"/>
  <c r="L126" i="138"/>
  <c r="H143" i="248" l="1"/>
  <c r="R143" i="248" s="1"/>
  <c r="P144" i="248" s="1"/>
  <c r="G143" i="248"/>
  <c r="C143" i="248" s="1"/>
  <c r="G144" i="248"/>
  <c r="C144" i="248" s="1"/>
  <c r="J150" i="248"/>
  <c r="G147" i="248"/>
  <c r="C147" i="248" s="1"/>
  <c r="G146" i="248"/>
  <c r="C146" i="248" s="1"/>
  <c r="G145" i="248"/>
  <c r="C145" i="248" s="1"/>
  <c r="L132" i="248"/>
  <c r="N132" i="248"/>
  <c r="P139" i="248"/>
  <c r="M138" i="248" s="1"/>
  <c r="S138" i="248"/>
  <c r="K139" i="248" s="1"/>
  <c r="A138" i="248" s="1"/>
  <c r="L132" i="244"/>
  <c r="N132" i="244"/>
  <c r="S138" i="243"/>
  <c r="K139" i="243" s="1"/>
  <c r="A138" i="243" s="1"/>
  <c r="P139" i="243"/>
  <c r="M138" i="243" s="1"/>
  <c r="J156" i="250"/>
  <c r="J161" i="250"/>
  <c r="J167" i="250" s="1"/>
  <c r="J173" i="250" s="1"/>
  <c r="J179" i="250" s="1"/>
  <c r="J185" i="250" s="1"/>
  <c r="J191" i="250" s="1"/>
  <c r="J197" i="250" s="1"/>
  <c r="J203" i="250" s="1"/>
  <c r="J209" i="250" s="1"/>
  <c r="J215" i="250" s="1"/>
  <c r="J221" i="250" s="1"/>
  <c r="J227" i="250" s="1"/>
  <c r="J233" i="250" s="1"/>
  <c r="J239" i="250" s="1"/>
  <c r="J245" i="250" s="1"/>
  <c r="J251" i="250" s="1"/>
  <c r="J257" i="250" s="1"/>
  <c r="J263" i="250" s="1"/>
  <c r="J269" i="250" s="1"/>
  <c r="J275" i="250" s="1"/>
  <c r="J281" i="250" s="1"/>
  <c r="J287" i="250" s="1"/>
  <c r="J293" i="250" s="1"/>
  <c r="J299" i="250" s="1"/>
  <c r="J305" i="250" s="1"/>
  <c r="J311" i="250" s="1"/>
  <c r="J317" i="250" s="1"/>
  <c r="J323" i="250" s="1"/>
  <c r="J329" i="250" s="1"/>
  <c r="J150" i="252"/>
  <c r="J155" i="252"/>
  <c r="P145" i="249"/>
  <c r="M144" i="249" s="1"/>
  <c r="S144" i="249"/>
  <c r="K145" i="249" s="1"/>
  <c r="A144" i="249" s="1"/>
  <c r="N138" i="250"/>
  <c r="L138" i="250"/>
  <c r="J167" i="248"/>
  <c r="P139" i="251"/>
  <c r="M138" i="251" s="1"/>
  <c r="S138" i="251"/>
  <c r="K139" i="251" s="1"/>
  <c r="A138" i="251" s="1"/>
  <c r="G146" i="244"/>
  <c r="C146" i="244" s="1"/>
  <c r="H143" i="244"/>
  <c r="R143" i="244" s="1"/>
  <c r="P144" i="244" s="1"/>
  <c r="G143" i="244"/>
  <c r="C143" i="244" s="1"/>
  <c r="J150" i="244"/>
  <c r="G144" i="244"/>
  <c r="C144" i="244" s="1"/>
  <c r="G147" i="244"/>
  <c r="C147" i="244" s="1"/>
  <c r="G145" i="244"/>
  <c r="C145" i="244" s="1"/>
  <c r="S138" i="242"/>
  <c r="K139" i="242" s="1"/>
  <c r="A138" i="242" s="1"/>
  <c r="P139" i="242"/>
  <c r="M138" i="242" s="1"/>
  <c r="S138" i="247"/>
  <c r="K139" i="247" s="1"/>
  <c r="A138" i="247" s="1"/>
  <c r="P139" i="247"/>
  <c r="M138" i="247" s="1"/>
  <c r="J150" i="251"/>
  <c r="J155" i="251"/>
  <c r="G147" i="243"/>
  <c r="C147" i="243" s="1"/>
  <c r="G143" i="243"/>
  <c r="C143" i="243" s="1"/>
  <c r="G145" i="243"/>
  <c r="C145" i="243" s="1"/>
  <c r="H143" i="243"/>
  <c r="R143" i="243" s="1"/>
  <c r="P144" i="243" s="1"/>
  <c r="G146" i="243"/>
  <c r="C146" i="243" s="1"/>
  <c r="G144" i="243"/>
  <c r="C144" i="243" s="1"/>
  <c r="J167" i="247"/>
  <c r="G159" i="241"/>
  <c r="C159" i="241" s="1"/>
  <c r="G155" i="241"/>
  <c r="C155" i="241" s="1"/>
  <c r="G157" i="241"/>
  <c r="C157" i="241" s="1"/>
  <c r="H155" i="241"/>
  <c r="R155" i="241" s="1"/>
  <c r="P156" i="241" s="1"/>
  <c r="G158" i="241"/>
  <c r="C158" i="241" s="1"/>
  <c r="G156" i="241"/>
  <c r="C156" i="241" s="1"/>
  <c r="J162" i="241"/>
  <c r="G153" i="250"/>
  <c r="C153" i="250" s="1"/>
  <c r="G149" i="250"/>
  <c r="C149" i="250" s="1"/>
  <c r="G151" i="250"/>
  <c r="C151" i="250" s="1"/>
  <c r="H149" i="250"/>
  <c r="R149" i="250" s="1"/>
  <c r="P150" i="250" s="1"/>
  <c r="G152" i="250"/>
  <c r="C152" i="250" s="1"/>
  <c r="G150" i="250"/>
  <c r="C150" i="250" s="1"/>
  <c r="P139" i="245"/>
  <c r="M138" i="245" s="1"/>
  <c r="S138" i="245"/>
  <c r="K139" i="245" s="1"/>
  <c r="A138" i="245" s="1"/>
  <c r="G143" i="252"/>
  <c r="C143" i="252" s="1"/>
  <c r="H143" i="252"/>
  <c r="R143" i="252" s="1"/>
  <c r="P144" i="252" s="1"/>
  <c r="G146" i="252"/>
  <c r="C146" i="252" s="1"/>
  <c r="G147" i="252"/>
  <c r="C147" i="252" s="1"/>
  <c r="G144" i="252"/>
  <c r="C144" i="252" s="1"/>
  <c r="G145" i="252"/>
  <c r="C145" i="252" s="1"/>
  <c r="N132" i="252"/>
  <c r="L132" i="252"/>
  <c r="N132" i="243"/>
  <c r="L132" i="243"/>
  <c r="N132" i="251"/>
  <c r="L132" i="251"/>
  <c r="S144" i="250"/>
  <c r="K145" i="250" s="1"/>
  <c r="A144" i="250" s="1"/>
  <c r="P145" i="250"/>
  <c r="M144" i="250" s="1"/>
  <c r="S138" i="253"/>
  <c r="K139" i="253" s="1"/>
  <c r="A138" i="253" s="1"/>
  <c r="P139" i="253"/>
  <c r="M138" i="253" s="1"/>
  <c r="G143" i="251"/>
  <c r="C143" i="251" s="1"/>
  <c r="H143" i="251"/>
  <c r="R143" i="251" s="1"/>
  <c r="P144" i="251" s="1"/>
  <c r="G146" i="251"/>
  <c r="C146" i="251" s="1"/>
  <c r="G147" i="251"/>
  <c r="C147" i="251" s="1"/>
  <c r="G144" i="251"/>
  <c r="C144" i="251" s="1"/>
  <c r="G145" i="251"/>
  <c r="C145" i="251" s="1"/>
  <c r="N138" i="246"/>
  <c r="L138" i="246"/>
  <c r="J150" i="245"/>
  <c r="J155" i="245"/>
  <c r="G149" i="249"/>
  <c r="C149" i="249" s="1"/>
  <c r="G152" i="249"/>
  <c r="C152" i="249" s="1"/>
  <c r="G153" i="249"/>
  <c r="C153" i="249" s="1"/>
  <c r="G151" i="249"/>
  <c r="C151" i="249" s="1"/>
  <c r="H149" i="249"/>
  <c r="R149" i="249" s="1"/>
  <c r="P150" i="249" s="1"/>
  <c r="G150" i="249"/>
  <c r="C150" i="249" s="1"/>
  <c r="J156" i="249"/>
  <c r="J287" i="241"/>
  <c r="N144" i="241"/>
  <c r="L144" i="241"/>
  <c r="P145" i="246"/>
  <c r="M144" i="246" s="1"/>
  <c r="S144" i="246"/>
  <c r="K145" i="246" s="1"/>
  <c r="A144" i="246" s="1"/>
  <c r="J150" i="253"/>
  <c r="J155" i="253"/>
  <c r="L132" i="245"/>
  <c r="N132" i="245"/>
  <c r="P151" i="241"/>
  <c r="M150" i="241" s="1"/>
  <c r="S150" i="241"/>
  <c r="K151" i="241" s="1"/>
  <c r="A150" i="241" s="1"/>
  <c r="J150" i="243"/>
  <c r="J155" i="243"/>
  <c r="P139" i="252"/>
  <c r="M138" i="252" s="1"/>
  <c r="S138" i="252"/>
  <c r="K139" i="252" s="1"/>
  <c r="A138" i="252" s="1"/>
  <c r="G146" i="245"/>
  <c r="C146" i="245" s="1"/>
  <c r="H143" i="245"/>
  <c r="R143" i="245" s="1"/>
  <c r="P144" i="245" s="1"/>
  <c r="G147" i="245"/>
  <c r="C147" i="245" s="1"/>
  <c r="G143" i="245"/>
  <c r="C143" i="245" s="1"/>
  <c r="G144" i="245"/>
  <c r="C144" i="245" s="1"/>
  <c r="G145" i="245"/>
  <c r="C145" i="245" s="1"/>
  <c r="L132" i="253"/>
  <c r="N132" i="253"/>
  <c r="L138" i="249"/>
  <c r="N138" i="249"/>
  <c r="L132" i="242"/>
  <c r="N132" i="242"/>
  <c r="S138" i="244"/>
  <c r="K139" i="244" s="1"/>
  <c r="A138" i="244" s="1"/>
  <c r="P139" i="244"/>
  <c r="M138" i="244" s="1"/>
  <c r="L132" i="247"/>
  <c r="N132" i="247"/>
  <c r="G145" i="242"/>
  <c r="C145" i="242" s="1"/>
  <c r="G146" i="242"/>
  <c r="C146" i="242" s="1"/>
  <c r="H143" i="242"/>
  <c r="R143" i="242" s="1"/>
  <c r="P144" i="242" s="1"/>
  <c r="J150" i="242"/>
  <c r="G144" i="242"/>
  <c r="C144" i="242" s="1"/>
  <c r="G147" i="242"/>
  <c r="C147" i="242" s="1"/>
  <c r="G143" i="242"/>
  <c r="C143" i="242" s="1"/>
  <c r="G144" i="247"/>
  <c r="C144" i="247" s="1"/>
  <c r="G145" i="247"/>
  <c r="C145" i="247" s="1"/>
  <c r="J150" i="247"/>
  <c r="G143" i="247"/>
  <c r="C143" i="247" s="1"/>
  <c r="H143" i="247"/>
  <c r="R143" i="247" s="1"/>
  <c r="P144" i="247" s="1"/>
  <c r="G146" i="247"/>
  <c r="C146" i="247" s="1"/>
  <c r="G147" i="247"/>
  <c r="C147" i="247" s="1"/>
  <c r="G152" i="246"/>
  <c r="C152" i="246" s="1"/>
  <c r="G149" i="246"/>
  <c r="C149" i="246" s="1"/>
  <c r="J156" i="246"/>
  <c r="H149" i="246"/>
  <c r="R149" i="246" s="1"/>
  <c r="P150" i="246" s="1"/>
  <c r="G150" i="246"/>
  <c r="C150" i="246" s="1"/>
  <c r="G153" i="246"/>
  <c r="C153" i="246" s="1"/>
  <c r="G151" i="246"/>
  <c r="C151" i="246" s="1"/>
  <c r="G145" i="253"/>
  <c r="C145" i="253" s="1"/>
  <c r="G143" i="253"/>
  <c r="C143" i="253" s="1"/>
  <c r="H143" i="253"/>
  <c r="R143" i="253" s="1"/>
  <c r="P144" i="253" s="1"/>
  <c r="G144" i="253"/>
  <c r="C144" i="253" s="1"/>
  <c r="G146" i="253"/>
  <c r="C146" i="253" s="1"/>
  <c r="G147" i="253"/>
  <c r="C147" i="253" s="1"/>
  <c r="S138" i="138"/>
  <c r="K139" i="138" s="1"/>
  <c r="A138" i="138" s="1"/>
  <c r="P139" i="138"/>
  <c r="M138" i="138" s="1"/>
  <c r="L132" i="138"/>
  <c r="N132" i="138"/>
  <c r="G143" i="138"/>
  <c r="C143" i="138" s="1"/>
  <c r="H143" i="138"/>
  <c r="R143" i="138" s="1"/>
  <c r="P144" i="138" s="1"/>
  <c r="J150" i="138"/>
  <c r="G147" i="138"/>
  <c r="C147" i="138" s="1"/>
  <c r="G144" i="138"/>
  <c r="C144" i="138" s="1"/>
  <c r="G146" i="138"/>
  <c r="C146" i="138" s="1"/>
  <c r="G145" i="138"/>
  <c r="C145" i="138" s="1"/>
  <c r="J156" i="248" l="1"/>
  <c r="G150" i="248"/>
  <c r="C150" i="248" s="1"/>
  <c r="H149" i="248"/>
  <c r="R149" i="248" s="1"/>
  <c r="P150" i="248" s="1"/>
  <c r="G153" i="248"/>
  <c r="C153" i="248" s="1"/>
  <c r="G149" i="248"/>
  <c r="C149" i="248" s="1"/>
  <c r="G151" i="248"/>
  <c r="C151" i="248" s="1"/>
  <c r="G152" i="248"/>
  <c r="C152" i="248" s="1"/>
  <c r="J162" i="250"/>
  <c r="H161" i="250" s="1"/>
  <c r="R161" i="250" s="1"/>
  <c r="P162" i="250" s="1"/>
  <c r="L138" i="248"/>
  <c r="N138" i="248"/>
  <c r="S144" i="248"/>
  <c r="K145" i="248" s="1"/>
  <c r="A144" i="248" s="1"/>
  <c r="P145" i="248"/>
  <c r="M144" i="248" s="1"/>
  <c r="S144" i="242"/>
  <c r="K145" i="242" s="1"/>
  <c r="A144" i="242" s="1"/>
  <c r="P145" i="242"/>
  <c r="M144" i="242" s="1"/>
  <c r="L138" i="252"/>
  <c r="N138" i="252"/>
  <c r="N150" i="241"/>
  <c r="L150" i="241"/>
  <c r="J156" i="245"/>
  <c r="J161" i="245"/>
  <c r="P157" i="241"/>
  <c r="M156" i="241" s="1"/>
  <c r="S156" i="241"/>
  <c r="K157" i="241" s="1"/>
  <c r="A156" i="241" s="1"/>
  <c r="J335" i="250"/>
  <c r="S144" i="243"/>
  <c r="K145" i="243" s="1"/>
  <c r="A144" i="243" s="1"/>
  <c r="P145" i="243"/>
  <c r="M144" i="243" s="1"/>
  <c r="G153" i="251"/>
  <c r="C153" i="251" s="1"/>
  <c r="G149" i="251"/>
  <c r="C149" i="251" s="1"/>
  <c r="G150" i="251"/>
  <c r="C150" i="251" s="1"/>
  <c r="G151" i="251"/>
  <c r="C151" i="251" s="1"/>
  <c r="H149" i="251"/>
  <c r="R149" i="251" s="1"/>
  <c r="P150" i="251" s="1"/>
  <c r="G152" i="251"/>
  <c r="C152" i="251" s="1"/>
  <c r="G151" i="244"/>
  <c r="C151" i="244" s="1"/>
  <c r="G152" i="244"/>
  <c r="C152" i="244" s="1"/>
  <c r="H149" i="244"/>
  <c r="R149" i="244" s="1"/>
  <c r="P150" i="244" s="1"/>
  <c r="J156" i="244"/>
  <c r="G150" i="244"/>
  <c r="C150" i="244" s="1"/>
  <c r="G153" i="244"/>
  <c r="C153" i="244" s="1"/>
  <c r="G149" i="244"/>
  <c r="C149" i="244" s="1"/>
  <c r="J173" i="248"/>
  <c r="J156" i="252"/>
  <c r="J161" i="252"/>
  <c r="L138" i="243"/>
  <c r="N138" i="243"/>
  <c r="J162" i="246"/>
  <c r="G155" i="246"/>
  <c r="C155" i="246" s="1"/>
  <c r="G159" i="246"/>
  <c r="C159" i="246" s="1"/>
  <c r="G158" i="246"/>
  <c r="C158" i="246" s="1"/>
  <c r="G157" i="246"/>
  <c r="C157" i="246" s="1"/>
  <c r="H155" i="246"/>
  <c r="R155" i="246" s="1"/>
  <c r="P156" i="246" s="1"/>
  <c r="G156" i="246"/>
  <c r="C156" i="246" s="1"/>
  <c r="G150" i="253"/>
  <c r="C150" i="253" s="1"/>
  <c r="G153" i="253"/>
  <c r="C153" i="253" s="1"/>
  <c r="G149" i="253"/>
  <c r="C149" i="253" s="1"/>
  <c r="G152" i="253"/>
  <c r="C152" i="253" s="1"/>
  <c r="H149" i="253"/>
  <c r="R149" i="253" s="1"/>
  <c r="P150" i="253" s="1"/>
  <c r="G151" i="253"/>
  <c r="C151" i="253" s="1"/>
  <c r="S144" i="251"/>
  <c r="K145" i="251" s="1"/>
  <c r="A144" i="251" s="1"/>
  <c r="P145" i="251"/>
  <c r="M144" i="251" s="1"/>
  <c r="N138" i="253"/>
  <c r="L138" i="253"/>
  <c r="S144" i="253"/>
  <c r="K145" i="253" s="1"/>
  <c r="A144" i="253" s="1"/>
  <c r="P145" i="253"/>
  <c r="M144" i="253" s="1"/>
  <c r="S144" i="247"/>
  <c r="K145" i="247" s="1"/>
  <c r="A144" i="247" s="1"/>
  <c r="P145" i="247"/>
  <c r="M144" i="247" s="1"/>
  <c r="H149" i="242"/>
  <c r="R149" i="242" s="1"/>
  <c r="P150" i="242" s="1"/>
  <c r="G151" i="242"/>
  <c r="C151" i="242" s="1"/>
  <c r="G152" i="242"/>
  <c r="C152" i="242" s="1"/>
  <c r="J156" i="242"/>
  <c r="G150" i="242"/>
  <c r="C150" i="242" s="1"/>
  <c r="G153" i="242"/>
  <c r="C153" i="242" s="1"/>
  <c r="G149" i="242"/>
  <c r="C149" i="242" s="1"/>
  <c r="J156" i="243"/>
  <c r="J161" i="243"/>
  <c r="J293" i="241"/>
  <c r="J162" i="249"/>
  <c r="G158" i="249"/>
  <c r="C158" i="249" s="1"/>
  <c r="G157" i="249"/>
  <c r="C157" i="249" s="1"/>
  <c r="G155" i="249"/>
  <c r="C155" i="249" s="1"/>
  <c r="G159" i="249"/>
  <c r="C159" i="249" s="1"/>
  <c r="G156" i="249"/>
  <c r="C156" i="249" s="1"/>
  <c r="H155" i="249"/>
  <c r="R155" i="249" s="1"/>
  <c r="P156" i="249" s="1"/>
  <c r="G150" i="245"/>
  <c r="C150" i="245" s="1"/>
  <c r="G152" i="245"/>
  <c r="C152" i="245" s="1"/>
  <c r="G149" i="245"/>
  <c r="C149" i="245" s="1"/>
  <c r="G153" i="245"/>
  <c r="C153" i="245" s="1"/>
  <c r="H149" i="245"/>
  <c r="R149" i="245" s="1"/>
  <c r="P150" i="245" s="1"/>
  <c r="G151" i="245"/>
  <c r="C151" i="245" s="1"/>
  <c r="S150" i="250"/>
  <c r="K151" i="250" s="1"/>
  <c r="A150" i="250" s="1"/>
  <c r="P151" i="250"/>
  <c r="M150" i="250" s="1"/>
  <c r="G165" i="241"/>
  <c r="C165" i="241" s="1"/>
  <c r="G161" i="241"/>
  <c r="C161" i="241" s="1"/>
  <c r="G163" i="241"/>
  <c r="C163" i="241" s="1"/>
  <c r="G164" i="241"/>
  <c r="C164" i="241" s="1"/>
  <c r="H161" i="241"/>
  <c r="R161" i="241" s="1"/>
  <c r="P162" i="241" s="1"/>
  <c r="G162" i="241"/>
  <c r="C162" i="241" s="1"/>
  <c r="J168" i="241"/>
  <c r="N138" i="247"/>
  <c r="L138" i="247"/>
  <c r="L138" i="251"/>
  <c r="N138" i="251"/>
  <c r="G153" i="252"/>
  <c r="C153" i="252" s="1"/>
  <c r="G149" i="252"/>
  <c r="C149" i="252" s="1"/>
  <c r="G151" i="252"/>
  <c r="C151" i="252" s="1"/>
  <c r="G152" i="252"/>
  <c r="C152" i="252" s="1"/>
  <c r="H149" i="252"/>
  <c r="R149" i="252" s="1"/>
  <c r="P150" i="252" s="1"/>
  <c r="G150" i="252"/>
  <c r="C150" i="252" s="1"/>
  <c r="L144" i="250"/>
  <c r="N144" i="250"/>
  <c r="J173" i="247"/>
  <c r="G151" i="243"/>
  <c r="C151" i="243" s="1"/>
  <c r="G152" i="243"/>
  <c r="C152" i="243" s="1"/>
  <c r="G149" i="243"/>
  <c r="C149" i="243" s="1"/>
  <c r="H149" i="243"/>
  <c r="R149" i="243" s="1"/>
  <c r="P150" i="243" s="1"/>
  <c r="G153" i="243"/>
  <c r="C153" i="243" s="1"/>
  <c r="G150" i="243"/>
  <c r="C150" i="243" s="1"/>
  <c r="L144" i="246"/>
  <c r="N144" i="246"/>
  <c r="L138" i="245"/>
  <c r="N138" i="245"/>
  <c r="S144" i="244"/>
  <c r="K145" i="244" s="1"/>
  <c r="A144" i="244" s="1"/>
  <c r="P145" i="244"/>
  <c r="M144" i="244" s="1"/>
  <c r="S150" i="246"/>
  <c r="K151" i="246" s="1"/>
  <c r="A150" i="246" s="1"/>
  <c r="P151" i="246"/>
  <c r="M150" i="246" s="1"/>
  <c r="G151" i="247"/>
  <c r="C151" i="247" s="1"/>
  <c r="G149" i="247"/>
  <c r="C149" i="247" s="1"/>
  <c r="G152" i="247"/>
  <c r="C152" i="247" s="1"/>
  <c r="H149" i="247"/>
  <c r="R149" i="247" s="1"/>
  <c r="P150" i="247" s="1"/>
  <c r="G153" i="247"/>
  <c r="C153" i="247" s="1"/>
  <c r="G150" i="247"/>
  <c r="C150" i="247" s="1"/>
  <c r="J156" i="247"/>
  <c r="N138" i="244"/>
  <c r="L138" i="244"/>
  <c r="P145" i="245"/>
  <c r="M144" i="245" s="1"/>
  <c r="S144" i="245"/>
  <c r="K145" i="245" s="1"/>
  <c r="A144" i="245" s="1"/>
  <c r="J156" i="253"/>
  <c r="J161" i="253"/>
  <c r="S150" i="249"/>
  <c r="K151" i="249" s="1"/>
  <c r="A150" i="249" s="1"/>
  <c r="P151" i="249"/>
  <c r="M150" i="249" s="1"/>
  <c r="P145" i="252"/>
  <c r="M144" i="252" s="1"/>
  <c r="S144" i="252"/>
  <c r="K145" i="252" s="1"/>
  <c r="A144" i="252" s="1"/>
  <c r="J156" i="251"/>
  <c r="J161" i="251"/>
  <c r="L138" i="242"/>
  <c r="N138" i="242"/>
  <c r="L144" i="249"/>
  <c r="N144" i="249"/>
  <c r="G159" i="250"/>
  <c r="C159" i="250" s="1"/>
  <c r="G155" i="250"/>
  <c r="C155" i="250" s="1"/>
  <c r="G157" i="250"/>
  <c r="C157" i="250" s="1"/>
  <c r="H155" i="250"/>
  <c r="R155" i="250" s="1"/>
  <c r="P156" i="250" s="1"/>
  <c r="G158" i="250"/>
  <c r="C158" i="250" s="1"/>
  <c r="G156" i="250"/>
  <c r="C156" i="250" s="1"/>
  <c r="P145" i="138"/>
  <c r="M144" i="138" s="1"/>
  <c r="S144" i="138"/>
  <c r="K145" i="138" s="1"/>
  <c r="A144" i="138" s="1"/>
  <c r="N138" i="138"/>
  <c r="L138" i="138"/>
  <c r="J156" i="138"/>
  <c r="G151" i="138"/>
  <c r="C151" i="138" s="1"/>
  <c r="G149" i="138"/>
  <c r="C149" i="138" s="1"/>
  <c r="G152" i="138"/>
  <c r="C152" i="138" s="1"/>
  <c r="G150" i="138"/>
  <c r="C150" i="138" s="1"/>
  <c r="H149" i="138"/>
  <c r="R149" i="138" s="1"/>
  <c r="P150" i="138" s="1"/>
  <c r="G153" i="138"/>
  <c r="C153" i="138" s="1"/>
  <c r="J168" i="250" l="1"/>
  <c r="G170" i="250" s="1"/>
  <c r="C170" i="250" s="1"/>
  <c r="G163" i="250"/>
  <c r="C163" i="250" s="1"/>
  <c r="G162" i="250"/>
  <c r="C162" i="250" s="1"/>
  <c r="G161" i="250"/>
  <c r="C161" i="250" s="1"/>
  <c r="G164" i="250"/>
  <c r="C164" i="250" s="1"/>
  <c r="G165" i="250"/>
  <c r="C165" i="250" s="1"/>
  <c r="N144" i="248"/>
  <c r="L144" i="248"/>
  <c r="P151" i="248"/>
  <c r="M150" i="248" s="1"/>
  <c r="S150" i="248"/>
  <c r="K151" i="248" s="1"/>
  <c r="A150" i="248" s="1"/>
  <c r="G158" i="248"/>
  <c r="C158" i="248" s="1"/>
  <c r="G155" i="248"/>
  <c r="C155" i="248" s="1"/>
  <c r="J162" i="248"/>
  <c r="G157" i="248"/>
  <c r="C157" i="248" s="1"/>
  <c r="G159" i="248"/>
  <c r="C159" i="248" s="1"/>
  <c r="H155" i="248"/>
  <c r="R155" i="248" s="1"/>
  <c r="P156" i="248" s="1"/>
  <c r="G156" i="248"/>
  <c r="C156" i="248" s="1"/>
  <c r="P157" i="250"/>
  <c r="M156" i="250" s="1"/>
  <c r="S156" i="250"/>
  <c r="K157" i="250" s="1"/>
  <c r="A156" i="250" s="1"/>
  <c r="J162" i="253"/>
  <c r="J167" i="253"/>
  <c r="S162" i="250"/>
  <c r="K163" i="250" s="1"/>
  <c r="A162" i="250" s="1"/>
  <c r="P163" i="250"/>
  <c r="M162" i="250" s="1"/>
  <c r="N144" i="244"/>
  <c r="L144" i="244"/>
  <c r="P151" i="243"/>
  <c r="M150" i="243" s="1"/>
  <c r="S150" i="243"/>
  <c r="K151" i="243" s="1"/>
  <c r="A150" i="243" s="1"/>
  <c r="J179" i="247"/>
  <c r="G157" i="251"/>
  <c r="C157" i="251" s="1"/>
  <c r="G158" i="251"/>
  <c r="C158" i="251" s="1"/>
  <c r="H155" i="251"/>
  <c r="R155" i="251" s="1"/>
  <c r="P156" i="251" s="1"/>
  <c r="G156" i="251"/>
  <c r="C156" i="251" s="1"/>
  <c r="G159" i="251"/>
  <c r="C159" i="251" s="1"/>
  <c r="G155" i="251"/>
  <c r="C155" i="251" s="1"/>
  <c r="G155" i="253"/>
  <c r="C155" i="253" s="1"/>
  <c r="G157" i="253"/>
  <c r="C157" i="253" s="1"/>
  <c r="G158" i="253"/>
  <c r="C158" i="253" s="1"/>
  <c r="H155" i="253"/>
  <c r="R155" i="253" s="1"/>
  <c r="P156" i="253" s="1"/>
  <c r="G156" i="253"/>
  <c r="C156" i="253" s="1"/>
  <c r="G159" i="253"/>
  <c r="C159" i="253" s="1"/>
  <c r="P151" i="247"/>
  <c r="M150" i="247" s="1"/>
  <c r="S150" i="247"/>
  <c r="K151" i="247" s="1"/>
  <c r="A150" i="247" s="1"/>
  <c r="N150" i="246"/>
  <c r="L150" i="246"/>
  <c r="G171" i="250"/>
  <c r="C171" i="250" s="1"/>
  <c r="S150" i="252"/>
  <c r="K151" i="252" s="1"/>
  <c r="A150" i="252" s="1"/>
  <c r="P151" i="252"/>
  <c r="M150" i="252" s="1"/>
  <c r="J162" i="243"/>
  <c r="J167" i="243"/>
  <c r="S150" i="253"/>
  <c r="K151" i="253" s="1"/>
  <c r="A150" i="253" s="1"/>
  <c r="P151" i="253"/>
  <c r="M150" i="253" s="1"/>
  <c r="J162" i="252"/>
  <c r="J167" i="252"/>
  <c r="P151" i="244"/>
  <c r="M150" i="244" s="1"/>
  <c r="S150" i="244"/>
  <c r="K151" i="244" s="1"/>
  <c r="A150" i="244" s="1"/>
  <c r="P151" i="251"/>
  <c r="M150" i="251" s="1"/>
  <c r="S150" i="251"/>
  <c r="K151" i="251" s="1"/>
  <c r="A150" i="251" s="1"/>
  <c r="L144" i="243"/>
  <c r="N144" i="243"/>
  <c r="J162" i="251"/>
  <c r="J167" i="251"/>
  <c r="N150" i="249"/>
  <c r="L150" i="249"/>
  <c r="G159" i="247"/>
  <c r="C159" i="247" s="1"/>
  <c r="G155" i="247"/>
  <c r="C155" i="247" s="1"/>
  <c r="G157" i="247"/>
  <c r="C157" i="247" s="1"/>
  <c r="G158" i="247"/>
  <c r="C158" i="247" s="1"/>
  <c r="H155" i="247"/>
  <c r="R155" i="247" s="1"/>
  <c r="P156" i="247" s="1"/>
  <c r="G156" i="247"/>
  <c r="C156" i="247" s="1"/>
  <c r="J162" i="247"/>
  <c r="P163" i="241"/>
  <c r="M162" i="241" s="1"/>
  <c r="S162" i="241"/>
  <c r="K163" i="241" s="1"/>
  <c r="A162" i="241" s="1"/>
  <c r="G163" i="249"/>
  <c r="C163" i="249" s="1"/>
  <c r="G164" i="249"/>
  <c r="C164" i="249" s="1"/>
  <c r="G161" i="249"/>
  <c r="C161" i="249" s="1"/>
  <c r="J168" i="249"/>
  <c r="G162" i="249"/>
  <c r="C162" i="249" s="1"/>
  <c r="G165" i="249"/>
  <c r="C165" i="249" s="1"/>
  <c r="H161" i="249"/>
  <c r="R161" i="249" s="1"/>
  <c r="P162" i="249" s="1"/>
  <c r="G155" i="243"/>
  <c r="C155" i="243" s="1"/>
  <c r="G158" i="243"/>
  <c r="C158" i="243" s="1"/>
  <c r="H155" i="243"/>
  <c r="R155" i="243" s="1"/>
  <c r="P156" i="243" s="1"/>
  <c r="G159" i="243"/>
  <c r="C159" i="243" s="1"/>
  <c r="G156" i="243"/>
  <c r="C156" i="243" s="1"/>
  <c r="G157" i="243"/>
  <c r="C157" i="243" s="1"/>
  <c r="N144" i="253"/>
  <c r="L144" i="253"/>
  <c r="L144" i="251"/>
  <c r="N144" i="251"/>
  <c r="G157" i="252"/>
  <c r="C157" i="252" s="1"/>
  <c r="G158" i="252"/>
  <c r="C158" i="252" s="1"/>
  <c r="H155" i="252"/>
  <c r="R155" i="252" s="1"/>
  <c r="P156" i="252" s="1"/>
  <c r="G156" i="252"/>
  <c r="C156" i="252" s="1"/>
  <c r="G159" i="252"/>
  <c r="C159" i="252" s="1"/>
  <c r="G155" i="252"/>
  <c r="C155" i="252" s="1"/>
  <c r="L156" i="241"/>
  <c r="N156" i="241"/>
  <c r="N144" i="252"/>
  <c r="L144" i="252"/>
  <c r="L144" i="245"/>
  <c r="N144" i="245"/>
  <c r="N150" i="250"/>
  <c r="L150" i="250"/>
  <c r="S150" i="245"/>
  <c r="K151" i="245" s="1"/>
  <c r="A150" i="245" s="1"/>
  <c r="P151" i="245"/>
  <c r="M150" i="245" s="1"/>
  <c r="J299" i="241"/>
  <c r="S150" i="242"/>
  <c r="K151" i="242" s="1"/>
  <c r="A150" i="242" s="1"/>
  <c r="P151" i="242"/>
  <c r="M150" i="242" s="1"/>
  <c r="S156" i="246"/>
  <c r="K157" i="246" s="1"/>
  <c r="A156" i="246" s="1"/>
  <c r="P157" i="246"/>
  <c r="M156" i="246" s="1"/>
  <c r="J179" i="248"/>
  <c r="J341" i="250"/>
  <c r="J162" i="245"/>
  <c r="J167" i="245"/>
  <c r="L144" i="242"/>
  <c r="N144" i="242"/>
  <c r="H167" i="241"/>
  <c r="R167" i="241" s="1"/>
  <c r="P168" i="241" s="1"/>
  <c r="G171" i="241"/>
  <c r="C171" i="241" s="1"/>
  <c r="G168" i="241"/>
  <c r="C168" i="241" s="1"/>
  <c r="G169" i="241"/>
  <c r="C169" i="241" s="1"/>
  <c r="G167" i="241"/>
  <c r="C167" i="241" s="1"/>
  <c r="G170" i="241"/>
  <c r="C170" i="241" s="1"/>
  <c r="J174" i="241"/>
  <c r="P157" i="249"/>
  <c r="M156" i="249" s="1"/>
  <c r="S156" i="249"/>
  <c r="K157" i="249" s="1"/>
  <c r="A156" i="249" s="1"/>
  <c r="H155" i="242"/>
  <c r="R155" i="242" s="1"/>
  <c r="P156" i="242" s="1"/>
  <c r="G158" i="242"/>
  <c r="C158" i="242" s="1"/>
  <c r="J162" i="242"/>
  <c r="G159" i="242"/>
  <c r="C159" i="242" s="1"/>
  <c r="G156" i="242"/>
  <c r="C156" i="242" s="1"/>
  <c r="G157" i="242"/>
  <c r="C157" i="242" s="1"/>
  <c r="G155" i="242"/>
  <c r="C155" i="242" s="1"/>
  <c r="N144" i="247"/>
  <c r="L144" i="247"/>
  <c r="H161" i="246"/>
  <c r="R161" i="246" s="1"/>
  <c r="P162" i="246" s="1"/>
  <c r="G162" i="246"/>
  <c r="C162" i="246" s="1"/>
  <c r="G165" i="246"/>
  <c r="C165" i="246" s="1"/>
  <c r="G164" i="246"/>
  <c r="C164" i="246" s="1"/>
  <c r="G161" i="246"/>
  <c r="C161" i="246" s="1"/>
  <c r="G163" i="246"/>
  <c r="C163" i="246" s="1"/>
  <c r="J168" i="246"/>
  <c r="H155" i="244"/>
  <c r="R155" i="244" s="1"/>
  <c r="P156" i="244" s="1"/>
  <c r="J162" i="244"/>
  <c r="G156" i="244"/>
  <c r="C156" i="244" s="1"/>
  <c r="G159" i="244"/>
  <c r="C159" i="244" s="1"/>
  <c r="G155" i="244"/>
  <c r="C155" i="244" s="1"/>
  <c r="G157" i="244"/>
  <c r="C157" i="244" s="1"/>
  <c r="G158" i="244"/>
  <c r="C158" i="244" s="1"/>
  <c r="G158" i="245"/>
  <c r="C158" i="245" s="1"/>
  <c r="G159" i="245"/>
  <c r="C159" i="245" s="1"/>
  <c r="G156" i="245"/>
  <c r="C156" i="245" s="1"/>
  <c r="G157" i="245"/>
  <c r="C157" i="245" s="1"/>
  <c r="G155" i="245"/>
  <c r="C155" i="245" s="1"/>
  <c r="H155" i="245"/>
  <c r="R155" i="245" s="1"/>
  <c r="P156" i="245" s="1"/>
  <c r="S150" i="138"/>
  <c r="K151" i="138" s="1"/>
  <c r="A150" i="138" s="1"/>
  <c r="P151" i="138"/>
  <c r="M150" i="138" s="1"/>
  <c r="G158" i="138"/>
  <c r="C158" i="138" s="1"/>
  <c r="G156" i="138"/>
  <c r="C156" i="138" s="1"/>
  <c r="G157" i="138"/>
  <c r="C157" i="138" s="1"/>
  <c r="G155" i="138"/>
  <c r="C155" i="138" s="1"/>
  <c r="J162" i="138"/>
  <c r="G159" i="138"/>
  <c r="C159" i="138" s="1"/>
  <c r="H155" i="138"/>
  <c r="R155" i="138" s="1"/>
  <c r="P156" i="138" s="1"/>
  <c r="N144" i="138"/>
  <c r="L144" i="138"/>
  <c r="H167" i="250" l="1"/>
  <c r="R167" i="250" s="1"/>
  <c r="P168" i="250" s="1"/>
  <c r="P169" i="250" s="1"/>
  <c r="M168" i="250" s="1"/>
  <c r="G168" i="250"/>
  <c r="C168" i="250" s="1"/>
  <c r="G167" i="250"/>
  <c r="C167" i="250" s="1"/>
  <c r="J174" i="250"/>
  <c r="G177" i="250" s="1"/>
  <c r="C177" i="250" s="1"/>
  <c r="G169" i="250"/>
  <c r="C169" i="250" s="1"/>
  <c r="P157" i="248"/>
  <c r="M156" i="248" s="1"/>
  <c r="S156" i="248"/>
  <c r="K157" i="248" s="1"/>
  <c r="A156" i="248" s="1"/>
  <c r="L150" i="248"/>
  <c r="N150" i="248"/>
  <c r="G161" i="248"/>
  <c r="C161" i="248" s="1"/>
  <c r="G162" i="248"/>
  <c r="C162" i="248" s="1"/>
  <c r="G165" i="248"/>
  <c r="C165" i="248" s="1"/>
  <c r="H161" i="248"/>
  <c r="R161" i="248" s="1"/>
  <c r="P162" i="248" s="1"/>
  <c r="J168" i="248"/>
  <c r="G163" i="248"/>
  <c r="C163" i="248" s="1"/>
  <c r="G164" i="248"/>
  <c r="C164" i="248" s="1"/>
  <c r="S156" i="242"/>
  <c r="K157" i="242" s="1"/>
  <c r="A156" i="242" s="1"/>
  <c r="P157" i="242"/>
  <c r="M156" i="242" s="1"/>
  <c r="J347" i="250"/>
  <c r="L156" i="246"/>
  <c r="N156" i="246"/>
  <c r="J305" i="241"/>
  <c r="S162" i="249"/>
  <c r="K163" i="249" s="1"/>
  <c r="A162" i="249" s="1"/>
  <c r="P163" i="249"/>
  <c r="M162" i="249" s="1"/>
  <c r="N162" i="241"/>
  <c r="L162" i="241"/>
  <c r="G162" i="251"/>
  <c r="C162" i="251" s="1"/>
  <c r="G163" i="251"/>
  <c r="C163" i="251" s="1"/>
  <c r="G161" i="251"/>
  <c r="C161" i="251" s="1"/>
  <c r="G164" i="251"/>
  <c r="C164" i="251" s="1"/>
  <c r="H161" i="251"/>
  <c r="R161" i="251" s="1"/>
  <c r="P162" i="251" s="1"/>
  <c r="G165" i="251"/>
  <c r="C165" i="251" s="1"/>
  <c r="L150" i="251"/>
  <c r="N150" i="251"/>
  <c r="G162" i="252"/>
  <c r="C162" i="252" s="1"/>
  <c r="G163" i="252"/>
  <c r="C163" i="252" s="1"/>
  <c r="G161" i="252"/>
  <c r="C161" i="252" s="1"/>
  <c r="G164" i="252"/>
  <c r="C164" i="252" s="1"/>
  <c r="H161" i="252"/>
  <c r="R161" i="252" s="1"/>
  <c r="P162" i="252" s="1"/>
  <c r="G165" i="252"/>
  <c r="C165" i="252" s="1"/>
  <c r="P157" i="253"/>
  <c r="M156" i="253" s="1"/>
  <c r="S156" i="253"/>
  <c r="K157" i="253" s="1"/>
  <c r="A156" i="253" s="1"/>
  <c r="J168" i="253"/>
  <c r="J173" i="253"/>
  <c r="S156" i="243"/>
  <c r="K157" i="243" s="1"/>
  <c r="A156" i="243" s="1"/>
  <c r="P157" i="243"/>
  <c r="M156" i="243" s="1"/>
  <c r="P157" i="247"/>
  <c r="M156" i="247" s="1"/>
  <c r="S156" i="247"/>
  <c r="K157" i="247" s="1"/>
  <c r="A156" i="247" s="1"/>
  <c r="J168" i="243"/>
  <c r="J173" i="243"/>
  <c r="L150" i="252"/>
  <c r="N150" i="252"/>
  <c r="S168" i="250"/>
  <c r="K169" i="250" s="1"/>
  <c r="A168" i="250" s="1"/>
  <c r="N150" i="247"/>
  <c r="L150" i="247"/>
  <c r="L150" i="243"/>
  <c r="N150" i="243"/>
  <c r="G165" i="253"/>
  <c r="C165" i="253" s="1"/>
  <c r="G161" i="253"/>
  <c r="C161" i="253" s="1"/>
  <c r="G163" i="253"/>
  <c r="C163" i="253" s="1"/>
  <c r="H161" i="253"/>
  <c r="R161" i="253" s="1"/>
  <c r="P162" i="253" s="1"/>
  <c r="G164" i="253"/>
  <c r="C164" i="253" s="1"/>
  <c r="G162" i="253"/>
  <c r="C162" i="253" s="1"/>
  <c r="S156" i="245"/>
  <c r="K157" i="245" s="1"/>
  <c r="A156" i="245" s="1"/>
  <c r="P157" i="245"/>
  <c r="M156" i="245" s="1"/>
  <c r="J168" i="242"/>
  <c r="G162" i="242"/>
  <c r="C162" i="242" s="1"/>
  <c r="G161" i="242"/>
  <c r="C161" i="242" s="1"/>
  <c r="H161" i="242"/>
  <c r="R161" i="242" s="1"/>
  <c r="P162" i="242" s="1"/>
  <c r="G163" i="242"/>
  <c r="C163" i="242" s="1"/>
  <c r="G165" i="242"/>
  <c r="C165" i="242" s="1"/>
  <c r="G164" i="242"/>
  <c r="C164" i="242" s="1"/>
  <c r="N156" i="249"/>
  <c r="L156" i="249"/>
  <c r="J168" i="245"/>
  <c r="J173" i="245"/>
  <c r="J185" i="248"/>
  <c r="L150" i="242"/>
  <c r="N150" i="242"/>
  <c r="L150" i="245"/>
  <c r="N150" i="245"/>
  <c r="L150" i="244"/>
  <c r="N150" i="244"/>
  <c r="G164" i="243"/>
  <c r="C164" i="243" s="1"/>
  <c r="G165" i="243"/>
  <c r="C165" i="243" s="1"/>
  <c r="G162" i="243"/>
  <c r="C162" i="243" s="1"/>
  <c r="G163" i="243"/>
  <c r="C163" i="243" s="1"/>
  <c r="G161" i="243"/>
  <c r="C161" i="243" s="1"/>
  <c r="H161" i="243"/>
  <c r="R161" i="243" s="1"/>
  <c r="P162" i="243" s="1"/>
  <c r="J185" i="247"/>
  <c r="L162" i="250"/>
  <c r="N162" i="250"/>
  <c r="P157" i="244"/>
  <c r="M156" i="244" s="1"/>
  <c r="S156" i="244"/>
  <c r="K157" i="244" s="1"/>
  <c r="A156" i="244" s="1"/>
  <c r="S162" i="246"/>
  <c r="K163" i="246" s="1"/>
  <c r="A162" i="246" s="1"/>
  <c r="P163" i="246"/>
  <c r="M162" i="246" s="1"/>
  <c r="G176" i="241"/>
  <c r="C176" i="241" s="1"/>
  <c r="G177" i="241"/>
  <c r="C177" i="241" s="1"/>
  <c r="G173" i="241"/>
  <c r="C173" i="241" s="1"/>
  <c r="G174" i="241"/>
  <c r="C174" i="241" s="1"/>
  <c r="G175" i="241"/>
  <c r="C175" i="241" s="1"/>
  <c r="H173" i="241"/>
  <c r="R173" i="241" s="1"/>
  <c r="P174" i="241" s="1"/>
  <c r="J180" i="241"/>
  <c r="H161" i="244"/>
  <c r="R161" i="244" s="1"/>
  <c r="P162" i="244" s="1"/>
  <c r="J168" i="244"/>
  <c r="G162" i="244"/>
  <c r="C162" i="244" s="1"/>
  <c r="G165" i="244"/>
  <c r="C165" i="244" s="1"/>
  <c r="G161" i="244"/>
  <c r="C161" i="244" s="1"/>
  <c r="G163" i="244"/>
  <c r="C163" i="244" s="1"/>
  <c r="G164" i="244"/>
  <c r="C164" i="244" s="1"/>
  <c r="G170" i="246"/>
  <c r="C170" i="246" s="1"/>
  <c r="G168" i="246"/>
  <c r="C168" i="246" s="1"/>
  <c r="G169" i="246"/>
  <c r="C169" i="246" s="1"/>
  <c r="G167" i="246"/>
  <c r="C167" i="246" s="1"/>
  <c r="G171" i="246"/>
  <c r="C171" i="246" s="1"/>
  <c r="J174" i="246"/>
  <c r="H167" i="246"/>
  <c r="R167" i="246" s="1"/>
  <c r="P168" i="246" s="1"/>
  <c r="S168" i="241"/>
  <c r="K169" i="241" s="1"/>
  <c r="A168" i="241" s="1"/>
  <c r="P169" i="241"/>
  <c r="M168" i="241" s="1"/>
  <c r="G161" i="245"/>
  <c r="C161" i="245" s="1"/>
  <c r="G165" i="245"/>
  <c r="C165" i="245" s="1"/>
  <c r="H161" i="245"/>
  <c r="R161" i="245" s="1"/>
  <c r="P162" i="245" s="1"/>
  <c r="G164" i="245"/>
  <c r="C164" i="245" s="1"/>
  <c r="G162" i="245"/>
  <c r="C162" i="245" s="1"/>
  <c r="G163" i="245"/>
  <c r="C163" i="245" s="1"/>
  <c r="P157" i="252"/>
  <c r="M156" i="252" s="1"/>
  <c r="S156" i="252"/>
  <c r="K157" i="252" s="1"/>
  <c r="A156" i="252" s="1"/>
  <c r="G169" i="249"/>
  <c r="C169" i="249" s="1"/>
  <c r="G170" i="249"/>
  <c r="C170" i="249" s="1"/>
  <c r="G168" i="249"/>
  <c r="C168" i="249" s="1"/>
  <c r="H167" i="249"/>
  <c r="R167" i="249" s="1"/>
  <c r="P168" i="249" s="1"/>
  <c r="G167" i="249"/>
  <c r="C167" i="249" s="1"/>
  <c r="J174" i="249"/>
  <c r="G171" i="249"/>
  <c r="C171" i="249" s="1"/>
  <c r="G164" i="247"/>
  <c r="C164" i="247" s="1"/>
  <c r="H161" i="247"/>
  <c r="R161" i="247" s="1"/>
  <c r="P162" i="247" s="1"/>
  <c r="G165" i="247"/>
  <c r="C165" i="247" s="1"/>
  <c r="G162" i="247"/>
  <c r="C162" i="247" s="1"/>
  <c r="G163" i="247"/>
  <c r="C163" i="247" s="1"/>
  <c r="G161" i="247"/>
  <c r="C161" i="247" s="1"/>
  <c r="J168" i="247"/>
  <c r="J168" i="251"/>
  <c r="J173" i="251"/>
  <c r="J179" i="251" s="1"/>
  <c r="J168" i="252"/>
  <c r="J173" i="252"/>
  <c r="N150" i="253"/>
  <c r="L150" i="253"/>
  <c r="G174" i="250"/>
  <c r="C174" i="250" s="1"/>
  <c r="G176" i="250"/>
  <c r="C176" i="250" s="1"/>
  <c r="P157" i="251"/>
  <c r="M156" i="251" s="1"/>
  <c r="S156" i="251"/>
  <c r="K157" i="251" s="1"/>
  <c r="A156" i="251" s="1"/>
  <c r="L156" i="250"/>
  <c r="N156" i="250"/>
  <c r="S156" i="138"/>
  <c r="K157" i="138" s="1"/>
  <c r="A156" i="138" s="1"/>
  <c r="P157" i="138"/>
  <c r="M156" i="138" s="1"/>
  <c r="L150" i="138"/>
  <c r="N150" i="138"/>
  <c r="H161" i="138"/>
  <c r="R161" i="138" s="1"/>
  <c r="P162" i="138" s="1"/>
  <c r="G161" i="138"/>
  <c r="C161" i="138" s="1"/>
  <c r="G164" i="138"/>
  <c r="C164" i="138" s="1"/>
  <c r="G163" i="138"/>
  <c r="C163" i="138" s="1"/>
  <c r="J168" i="138"/>
  <c r="G165" i="138"/>
  <c r="C165" i="138" s="1"/>
  <c r="G162" i="138"/>
  <c r="C162" i="138" s="1"/>
  <c r="G175" i="250" l="1"/>
  <c r="C175" i="250" s="1"/>
  <c r="J180" i="250"/>
  <c r="G173" i="250"/>
  <c r="C173" i="250" s="1"/>
  <c r="H173" i="250"/>
  <c r="R173" i="250" s="1"/>
  <c r="P174" i="250" s="1"/>
  <c r="S174" i="250" s="1"/>
  <c r="K175" i="250" s="1"/>
  <c r="A174" i="250" s="1"/>
  <c r="H167" i="248"/>
  <c r="R167" i="248" s="1"/>
  <c r="P168" i="248" s="1"/>
  <c r="G167" i="248"/>
  <c r="C167" i="248" s="1"/>
  <c r="G171" i="248"/>
  <c r="C171" i="248" s="1"/>
  <c r="J174" i="248"/>
  <c r="G168" i="248"/>
  <c r="C168" i="248" s="1"/>
  <c r="G170" i="248"/>
  <c r="C170" i="248" s="1"/>
  <c r="G169" i="248"/>
  <c r="C169" i="248" s="1"/>
  <c r="P163" i="248"/>
  <c r="M162" i="248" s="1"/>
  <c r="S162" i="248"/>
  <c r="K163" i="248" s="1"/>
  <c r="A162" i="248" s="1"/>
  <c r="N156" i="248"/>
  <c r="L156" i="248"/>
  <c r="J185" i="251"/>
  <c r="G167" i="251"/>
  <c r="C167" i="251" s="1"/>
  <c r="G169" i="251"/>
  <c r="C169" i="251" s="1"/>
  <c r="G170" i="251"/>
  <c r="C170" i="251" s="1"/>
  <c r="H167" i="251"/>
  <c r="R167" i="251" s="1"/>
  <c r="P168" i="251" s="1"/>
  <c r="J174" i="251"/>
  <c r="G168" i="251"/>
  <c r="C168" i="251" s="1"/>
  <c r="G171" i="251"/>
  <c r="C171" i="251" s="1"/>
  <c r="S162" i="247"/>
  <c r="K163" i="247" s="1"/>
  <c r="A162" i="247" s="1"/>
  <c r="P163" i="247"/>
  <c r="M162" i="247" s="1"/>
  <c r="P175" i="241"/>
  <c r="M174" i="241" s="1"/>
  <c r="S174" i="241"/>
  <c r="K175" i="241" s="1"/>
  <c r="A174" i="241" s="1"/>
  <c r="J191" i="247"/>
  <c r="J197" i="247" s="1"/>
  <c r="J203" i="247" s="1"/>
  <c r="J174" i="253"/>
  <c r="J179" i="253"/>
  <c r="L162" i="249"/>
  <c r="N162" i="249"/>
  <c r="N156" i="251"/>
  <c r="L156" i="251"/>
  <c r="J174" i="252"/>
  <c r="J179" i="252"/>
  <c r="S168" i="249"/>
  <c r="K169" i="249" s="1"/>
  <c r="A168" i="249" s="1"/>
  <c r="P169" i="249"/>
  <c r="M168" i="249" s="1"/>
  <c r="N168" i="241"/>
  <c r="L168" i="241"/>
  <c r="P169" i="246"/>
  <c r="M168" i="246" s="1"/>
  <c r="S168" i="246"/>
  <c r="K169" i="246" s="1"/>
  <c r="A168" i="246" s="1"/>
  <c r="G170" i="244"/>
  <c r="C170" i="244" s="1"/>
  <c r="H167" i="244"/>
  <c r="R167" i="244" s="1"/>
  <c r="P168" i="244" s="1"/>
  <c r="J174" i="244"/>
  <c r="G168" i="244"/>
  <c r="C168" i="244" s="1"/>
  <c r="G171" i="244"/>
  <c r="C171" i="244" s="1"/>
  <c r="G167" i="244"/>
  <c r="C167" i="244" s="1"/>
  <c r="G169" i="244"/>
  <c r="C169" i="244" s="1"/>
  <c r="L156" i="244"/>
  <c r="N156" i="244"/>
  <c r="J174" i="245"/>
  <c r="J179" i="245"/>
  <c r="G171" i="242"/>
  <c r="C171" i="242" s="1"/>
  <c r="G170" i="242"/>
  <c r="C170" i="242" s="1"/>
  <c r="G169" i="242"/>
  <c r="C169" i="242" s="1"/>
  <c r="G167" i="242"/>
  <c r="C167" i="242" s="1"/>
  <c r="G168" i="242"/>
  <c r="C168" i="242" s="1"/>
  <c r="J174" i="242"/>
  <c r="H167" i="242"/>
  <c r="R167" i="242" s="1"/>
  <c r="P168" i="242" s="1"/>
  <c r="L156" i="247"/>
  <c r="N156" i="247"/>
  <c r="G169" i="253"/>
  <c r="C169" i="253" s="1"/>
  <c r="G167" i="253"/>
  <c r="C167" i="253" s="1"/>
  <c r="H167" i="253"/>
  <c r="R167" i="253" s="1"/>
  <c r="P168" i="253" s="1"/>
  <c r="G170" i="253"/>
  <c r="C170" i="253" s="1"/>
  <c r="G171" i="253"/>
  <c r="C171" i="253" s="1"/>
  <c r="G168" i="253"/>
  <c r="C168" i="253" s="1"/>
  <c r="P163" i="252"/>
  <c r="M162" i="252" s="1"/>
  <c r="S162" i="252"/>
  <c r="K163" i="252" s="1"/>
  <c r="A162" i="252" s="1"/>
  <c r="S162" i="251"/>
  <c r="K163" i="251" s="1"/>
  <c r="A162" i="251" s="1"/>
  <c r="P163" i="251"/>
  <c r="M162" i="251" s="1"/>
  <c r="G171" i="247"/>
  <c r="C171" i="247" s="1"/>
  <c r="G168" i="247"/>
  <c r="C168" i="247" s="1"/>
  <c r="G169" i="247"/>
  <c r="C169" i="247" s="1"/>
  <c r="G167" i="247"/>
  <c r="C167" i="247" s="1"/>
  <c r="H167" i="247"/>
  <c r="R167" i="247" s="1"/>
  <c r="P168" i="247" s="1"/>
  <c r="G170" i="247"/>
  <c r="C170" i="247" s="1"/>
  <c r="J174" i="247"/>
  <c r="G177" i="249"/>
  <c r="C177" i="249" s="1"/>
  <c r="G175" i="249"/>
  <c r="C175" i="249" s="1"/>
  <c r="H173" i="249"/>
  <c r="R173" i="249" s="1"/>
  <c r="P174" i="249" s="1"/>
  <c r="G176" i="249"/>
  <c r="C176" i="249" s="1"/>
  <c r="G174" i="249"/>
  <c r="C174" i="249" s="1"/>
  <c r="J180" i="249"/>
  <c r="G173" i="249"/>
  <c r="C173" i="249" s="1"/>
  <c r="G180" i="250"/>
  <c r="C180" i="250" s="1"/>
  <c r="H179" i="250"/>
  <c r="R179" i="250" s="1"/>
  <c r="P180" i="250" s="1"/>
  <c r="G179" i="250"/>
  <c r="C179" i="250" s="1"/>
  <c r="G182" i="250"/>
  <c r="C182" i="250" s="1"/>
  <c r="G183" i="250"/>
  <c r="C183" i="250" s="1"/>
  <c r="G181" i="250"/>
  <c r="C181" i="250" s="1"/>
  <c r="J186" i="250"/>
  <c r="G167" i="252"/>
  <c r="C167" i="252" s="1"/>
  <c r="H167" i="252"/>
  <c r="R167" i="252" s="1"/>
  <c r="P168" i="252" s="1"/>
  <c r="G170" i="252"/>
  <c r="C170" i="252" s="1"/>
  <c r="G171" i="252"/>
  <c r="C171" i="252" s="1"/>
  <c r="G168" i="252"/>
  <c r="C168" i="252" s="1"/>
  <c r="G169" i="252"/>
  <c r="C169" i="252" s="1"/>
  <c r="N156" i="252"/>
  <c r="L156" i="252"/>
  <c r="P163" i="245"/>
  <c r="M162" i="245" s="1"/>
  <c r="S162" i="245"/>
  <c r="K163" i="245" s="1"/>
  <c r="A162" i="245" s="1"/>
  <c r="G174" i="246"/>
  <c r="C174" i="246" s="1"/>
  <c r="G176" i="246"/>
  <c r="C176" i="246" s="1"/>
  <c r="G177" i="246"/>
  <c r="C177" i="246" s="1"/>
  <c r="J180" i="246"/>
  <c r="H173" i="246"/>
  <c r="R173" i="246" s="1"/>
  <c r="P174" i="246" s="1"/>
  <c r="G175" i="246"/>
  <c r="C175" i="246" s="1"/>
  <c r="G173" i="246"/>
  <c r="C173" i="246" s="1"/>
  <c r="S162" i="244"/>
  <c r="K163" i="244" s="1"/>
  <c r="A162" i="244" s="1"/>
  <c r="P163" i="244"/>
  <c r="M162" i="244" s="1"/>
  <c r="N162" i="246"/>
  <c r="L162" i="246"/>
  <c r="P163" i="243"/>
  <c r="M162" i="243" s="1"/>
  <c r="S162" i="243"/>
  <c r="K163" i="243" s="1"/>
  <c r="A162" i="243" s="1"/>
  <c r="G170" i="245"/>
  <c r="C170" i="245" s="1"/>
  <c r="G171" i="245"/>
  <c r="C171" i="245" s="1"/>
  <c r="G168" i="245"/>
  <c r="C168" i="245" s="1"/>
  <c r="G169" i="245"/>
  <c r="C169" i="245" s="1"/>
  <c r="G167" i="245"/>
  <c r="C167" i="245" s="1"/>
  <c r="H167" i="245"/>
  <c r="R167" i="245" s="1"/>
  <c r="P168" i="245" s="1"/>
  <c r="P163" i="242"/>
  <c r="M162" i="242" s="1"/>
  <c r="S162" i="242"/>
  <c r="K163" i="242" s="1"/>
  <c r="A162" i="242" s="1"/>
  <c r="L156" i="245"/>
  <c r="N156" i="245"/>
  <c r="S162" i="253"/>
  <c r="K163" i="253" s="1"/>
  <c r="A162" i="253" s="1"/>
  <c r="P163" i="253"/>
  <c r="M162" i="253" s="1"/>
  <c r="L168" i="250"/>
  <c r="N168" i="250"/>
  <c r="J174" i="243"/>
  <c r="J179" i="243"/>
  <c r="J311" i="241"/>
  <c r="J353" i="250"/>
  <c r="N156" i="242"/>
  <c r="L156" i="242"/>
  <c r="G183" i="241"/>
  <c r="C183" i="241" s="1"/>
  <c r="G180" i="241"/>
  <c r="C180" i="241" s="1"/>
  <c r="G181" i="241"/>
  <c r="C181" i="241" s="1"/>
  <c r="G182" i="241"/>
  <c r="C182" i="241" s="1"/>
  <c r="H179" i="241"/>
  <c r="R179" i="241" s="1"/>
  <c r="P180" i="241" s="1"/>
  <c r="G179" i="241"/>
  <c r="C179" i="241" s="1"/>
  <c r="J186" i="241"/>
  <c r="J191" i="248"/>
  <c r="G171" i="243"/>
  <c r="C171" i="243" s="1"/>
  <c r="G167" i="243"/>
  <c r="C167" i="243" s="1"/>
  <c r="G169" i="243"/>
  <c r="C169" i="243" s="1"/>
  <c r="H167" i="243"/>
  <c r="R167" i="243" s="1"/>
  <c r="P168" i="243" s="1"/>
  <c r="G170" i="243"/>
  <c r="C170" i="243" s="1"/>
  <c r="G168" i="243"/>
  <c r="C168" i="243" s="1"/>
  <c r="N156" i="243"/>
  <c r="L156" i="243"/>
  <c r="L156" i="253"/>
  <c r="N156" i="253"/>
  <c r="L156" i="138"/>
  <c r="N156" i="138"/>
  <c r="S162" i="138"/>
  <c r="K163" i="138" s="1"/>
  <c r="A162" i="138" s="1"/>
  <c r="P163" i="138"/>
  <c r="M162" i="138" s="1"/>
  <c r="G171" i="138"/>
  <c r="C171" i="138" s="1"/>
  <c r="G167" i="138"/>
  <c r="C167" i="138" s="1"/>
  <c r="G168" i="138"/>
  <c r="C168" i="138" s="1"/>
  <c r="J174" i="138"/>
  <c r="H167" i="138"/>
  <c r="R167" i="138" s="1"/>
  <c r="P168" i="138" s="1"/>
  <c r="G170" i="138"/>
  <c r="C170" i="138" s="1"/>
  <c r="G169" i="138"/>
  <c r="C169" i="138" s="1"/>
  <c r="P175" i="250" l="1"/>
  <c r="M174" i="250" s="1"/>
  <c r="S168" i="248"/>
  <c r="K169" i="248" s="1"/>
  <c r="A168" i="248" s="1"/>
  <c r="P169" i="248"/>
  <c r="M168" i="248" s="1"/>
  <c r="N162" i="248"/>
  <c r="L162" i="248"/>
  <c r="G175" i="248"/>
  <c r="C175" i="248" s="1"/>
  <c r="G173" i="248"/>
  <c r="C173" i="248" s="1"/>
  <c r="G177" i="248"/>
  <c r="C177" i="248" s="1"/>
  <c r="H173" i="248"/>
  <c r="R173" i="248" s="1"/>
  <c r="P174" i="248" s="1"/>
  <c r="J180" i="248"/>
  <c r="G174" i="248"/>
  <c r="C174" i="248" s="1"/>
  <c r="G176" i="248"/>
  <c r="C176" i="248" s="1"/>
  <c r="J317" i="241"/>
  <c r="L162" i="244"/>
  <c r="N162" i="244"/>
  <c r="P175" i="246"/>
  <c r="M174" i="246" s="1"/>
  <c r="S174" i="246"/>
  <c r="K175" i="246" s="1"/>
  <c r="A174" i="246" s="1"/>
  <c r="P181" i="250"/>
  <c r="M180" i="250" s="1"/>
  <c r="S180" i="250"/>
  <c r="K181" i="250" s="1"/>
  <c r="A180" i="250" s="1"/>
  <c r="J180" i="245"/>
  <c r="J185" i="245"/>
  <c r="G176" i="244"/>
  <c r="C176" i="244" s="1"/>
  <c r="H173" i="244"/>
  <c r="R173" i="244" s="1"/>
  <c r="P174" i="244" s="1"/>
  <c r="J180" i="244"/>
  <c r="G174" i="244"/>
  <c r="C174" i="244" s="1"/>
  <c r="G175" i="244"/>
  <c r="C175" i="244" s="1"/>
  <c r="G177" i="244"/>
  <c r="C177" i="244" s="1"/>
  <c r="G173" i="244"/>
  <c r="C173" i="244" s="1"/>
  <c r="L168" i="246"/>
  <c r="N168" i="246"/>
  <c r="G174" i="253"/>
  <c r="C174" i="253" s="1"/>
  <c r="G177" i="253"/>
  <c r="C177" i="253" s="1"/>
  <c r="G173" i="253"/>
  <c r="C173" i="253" s="1"/>
  <c r="G176" i="253"/>
  <c r="C176" i="253" s="1"/>
  <c r="H173" i="253"/>
  <c r="R173" i="253" s="1"/>
  <c r="P174" i="253" s="1"/>
  <c r="G175" i="253"/>
  <c r="C175" i="253" s="1"/>
  <c r="S168" i="251"/>
  <c r="K169" i="251" s="1"/>
  <c r="A168" i="251" s="1"/>
  <c r="P169" i="251"/>
  <c r="M168" i="251" s="1"/>
  <c r="J197" i="248"/>
  <c r="J180" i="243"/>
  <c r="J185" i="243"/>
  <c r="N162" i="253"/>
  <c r="L162" i="253"/>
  <c r="G189" i="241"/>
  <c r="C189" i="241" s="1"/>
  <c r="G185" i="241"/>
  <c r="C185" i="241" s="1"/>
  <c r="G186" i="241"/>
  <c r="C186" i="241" s="1"/>
  <c r="G187" i="241"/>
  <c r="C187" i="241" s="1"/>
  <c r="G188" i="241"/>
  <c r="C188" i="241" s="1"/>
  <c r="H185" i="241"/>
  <c r="R185" i="241" s="1"/>
  <c r="P186" i="241" s="1"/>
  <c r="J192" i="241"/>
  <c r="G175" i="243"/>
  <c r="C175" i="243" s="1"/>
  <c r="G176" i="243"/>
  <c r="C176" i="243" s="1"/>
  <c r="H173" i="243"/>
  <c r="R173" i="243" s="1"/>
  <c r="P174" i="243" s="1"/>
  <c r="G174" i="243"/>
  <c r="C174" i="243" s="1"/>
  <c r="G177" i="243"/>
  <c r="C177" i="243" s="1"/>
  <c r="G173" i="243"/>
  <c r="C173" i="243" s="1"/>
  <c r="L162" i="243"/>
  <c r="N162" i="243"/>
  <c r="G183" i="246"/>
  <c r="C183" i="246" s="1"/>
  <c r="G179" i="246"/>
  <c r="C179" i="246" s="1"/>
  <c r="G181" i="246"/>
  <c r="C181" i="246" s="1"/>
  <c r="H179" i="246"/>
  <c r="R179" i="246" s="1"/>
  <c r="P180" i="246" s="1"/>
  <c r="G182" i="246"/>
  <c r="C182" i="246" s="1"/>
  <c r="G180" i="246"/>
  <c r="C180" i="246" s="1"/>
  <c r="J186" i="246"/>
  <c r="G177" i="247"/>
  <c r="C177" i="247" s="1"/>
  <c r="G174" i="247"/>
  <c r="C174" i="247" s="1"/>
  <c r="G175" i="247"/>
  <c r="C175" i="247" s="1"/>
  <c r="G173" i="247"/>
  <c r="C173" i="247" s="1"/>
  <c r="H173" i="247"/>
  <c r="R173" i="247" s="1"/>
  <c r="P174" i="247" s="1"/>
  <c r="G176" i="247"/>
  <c r="C176" i="247" s="1"/>
  <c r="J180" i="247"/>
  <c r="N162" i="252"/>
  <c r="L162" i="252"/>
  <c r="S168" i="253"/>
  <c r="K169" i="253" s="1"/>
  <c r="A168" i="253" s="1"/>
  <c r="P169" i="253"/>
  <c r="M168" i="253" s="1"/>
  <c r="P169" i="242"/>
  <c r="M168" i="242" s="1"/>
  <c r="S168" i="242"/>
  <c r="K169" i="242" s="1"/>
  <c r="A168" i="242" s="1"/>
  <c r="G176" i="245"/>
  <c r="C176" i="245" s="1"/>
  <c r="G173" i="245"/>
  <c r="C173" i="245" s="1"/>
  <c r="G177" i="245"/>
  <c r="C177" i="245" s="1"/>
  <c r="H173" i="245"/>
  <c r="R173" i="245" s="1"/>
  <c r="P174" i="245" s="1"/>
  <c r="G174" i="245"/>
  <c r="C174" i="245" s="1"/>
  <c r="G175" i="245"/>
  <c r="C175" i="245" s="1"/>
  <c r="S168" i="244"/>
  <c r="K169" i="244" s="1"/>
  <c r="A168" i="244" s="1"/>
  <c r="P169" i="244"/>
  <c r="M168" i="244" s="1"/>
  <c r="J180" i="252"/>
  <c r="J185" i="252"/>
  <c r="L174" i="250"/>
  <c r="N174" i="250"/>
  <c r="P169" i="245"/>
  <c r="M168" i="245" s="1"/>
  <c r="S168" i="245"/>
  <c r="K169" i="245" s="1"/>
  <c r="A168" i="245" s="1"/>
  <c r="S168" i="243"/>
  <c r="K169" i="243" s="1"/>
  <c r="A168" i="243" s="1"/>
  <c r="P169" i="243"/>
  <c r="M168" i="243" s="1"/>
  <c r="J359" i="250"/>
  <c r="N162" i="245"/>
  <c r="L162" i="245"/>
  <c r="P175" i="249"/>
  <c r="M174" i="249" s="1"/>
  <c r="S174" i="249"/>
  <c r="K175" i="249" s="1"/>
  <c r="A174" i="249" s="1"/>
  <c r="N162" i="251"/>
  <c r="L162" i="251"/>
  <c r="G173" i="242"/>
  <c r="C173" i="242" s="1"/>
  <c r="J180" i="242"/>
  <c r="G176" i="242"/>
  <c r="C176" i="242" s="1"/>
  <c r="G177" i="242"/>
  <c r="C177" i="242" s="1"/>
  <c r="G174" i="242"/>
  <c r="C174" i="242" s="1"/>
  <c r="G175" i="242"/>
  <c r="C175" i="242" s="1"/>
  <c r="H173" i="242"/>
  <c r="R173" i="242" s="1"/>
  <c r="P174" i="242" s="1"/>
  <c r="G177" i="252"/>
  <c r="C177" i="252" s="1"/>
  <c r="G173" i="252"/>
  <c r="C173" i="252" s="1"/>
  <c r="G175" i="252"/>
  <c r="C175" i="252" s="1"/>
  <c r="G174" i="252"/>
  <c r="C174" i="252" s="1"/>
  <c r="G176" i="252"/>
  <c r="C176" i="252" s="1"/>
  <c r="H173" i="252"/>
  <c r="R173" i="252" s="1"/>
  <c r="P174" i="252" s="1"/>
  <c r="N174" i="241"/>
  <c r="L174" i="241"/>
  <c r="J191" i="251"/>
  <c r="P181" i="241"/>
  <c r="M180" i="241" s="1"/>
  <c r="S180" i="241"/>
  <c r="K181" i="241" s="1"/>
  <c r="A180" i="241" s="1"/>
  <c r="N162" i="242"/>
  <c r="L162" i="242"/>
  <c r="S168" i="252"/>
  <c r="K169" i="252" s="1"/>
  <c r="A168" i="252" s="1"/>
  <c r="P169" i="252"/>
  <c r="M168" i="252" s="1"/>
  <c r="G188" i="250"/>
  <c r="C188" i="250" s="1"/>
  <c r="G185" i="250"/>
  <c r="C185" i="250" s="1"/>
  <c r="G189" i="250"/>
  <c r="C189" i="250" s="1"/>
  <c r="G186" i="250"/>
  <c r="C186" i="250" s="1"/>
  <c r="G187" i="250"/>
  <c r="C187" i="250" s="1"/>
  <c r="H185" i="250"/>
  <c r="R185" i="250" s="1"/>
  <c r="P186" i="250" s="1"/>
  <c r="J192" i="250"/>
  <c r="J186" i="249"/>
  <c r="G182" i="249"/>
  <c r="C182" i="249" s="1"/>
  <c r="G181" i="249"/>
  <c r="C181" i="249" s="1"/>
  <c r="G180" i="249"/>
  <c r="C180" i="249" s="1"/>
  <c r="G179" i="249"/>
  <c r="C179" i="249" s="1"/>
  <c r="G183" i="249"/>
  <c r="C183" i="249" s="1"/>
  <c r="H179" i="249"/>
  <c r="R179" i="249" s="1"/>
  <c r="P180" i="249" s="1"/>
  <c r="S168" i="247"/>
  <c r="K169" i="247" s="1"/>
  <c r="A168" i="247" s="1"/>
  <c r="P169" i="247"/>
  <c r="M168" i="247" s="1"/>
  <c r="N168" i="249"/>
  <c r="L168" i="249"/>
  <c r="J180" i="253"/>
  <c r="J185" i="253"/>
  <c r="J191" i="253" s="1"/>
  <c r="J197" i="253" s="1"/>
  <c r="J203" i="253" s="1"/>
  <c r="J209" i="253" s="1"/>
  <c r="J215" i="253" s="1"/>
  <c r="J221" i="253" s="1"/>
  <c r="J227" i="253" s="1"/>
  <c r="J233" i="253" s="1"/>
  <c r="J239" i="253" s="1"/>
  <c r="J245" i="253" s="1"/>
  <c r="J251" i="253" s="1"/>
  <c r="J257" i="253" s="1"/>
  <c r="J263" i="253" s="1"/>
  <c r="J269" i="253" s="1"/>
  <c r="J275" i="253" s="1"/>
  <c r="J281" i="253" s="1"/>
  <c r="J287" i="253" s="1"/>
  <c r="J293" i="253" s="1"/>
  <c r="J299" i="253" s="1"/>
  <c r="J305" i="253" s="1"/>
  <c r="J311" i="253" s="1"/>
  <c r="J317" i="253" s="1"/>
  <c r="J323" i="253" s="1"/>
  <c r="J329" i="253" s="1"/>
  <c r="J335" i="253" s="1"/>
  <c r="J341" i="253" s="1"/>
  <c r="J347" i="253" s="1"/>
  <c r="J353" i="253" s="1"/>
  <c r="J359" i="253" s="1"/>
  <c r="J365" i="253" s="1"/>
  <c r="J371" i="253" s="1"/>
  <c r="J209" i="247"/>
  <c r="N162" i="247"/>
  <c r="L162" i="247"/>
  <c r="G177" i="251"/>
  <c r="C177" i="251" s="1"/>
  <c r="G173" i="251"/>
  <c r="C173" i="251" s="1"/>
  <c r="G175" i="251"/>
  <c r="C175" i="251" s="1"/>
  <c r="H173" i="251"/>
  <c r="R173" i="251" s="1"/>
  <c r="P174" i="251" s="1"/>
  <c r="G176" i="251"/>
  <c r="C176" i="251" s="1"/>
  <c r="G174" i="251"/>
  <c r="C174" i="251" s="1"/>
  <c r="J180" i="251"/>
  <c r="G173" i="138"/>
  <c r="C173" i="138" s="1"/>
  <c r="G176" i="138"/>
  <c r="C176" i="138" s="1"/>
  <c r="G177" i="138"/>
  <c r="C177" i="138" s="1"/>
  <c r="G174" i="138"/>
  <c r="C174" i="138" s="1"/>
  <c r="J180" i="138"/>
  <c r="G175" i="138"/>
  <c r="C175" i="138" s="1"/>
  <c r="H173" i="138"/>
  <c r="R173" i="138" s="1"/>
  <c r="P174" i="138" s="1"/>
  <c r="L162" i="138"/>
  <c r="N162" i="138"/>
  <c r="S168" i="138"/>
  <c r="K169" i="138" s="1"/>
  <c r="A168" i="138" s="1"/>
  <c r="P169" i="138"/>
  <c r="M168" i="138" s="1"/>
  <c r="J186" i="253" l="1"/>
  <c r="G189" i="253" s="1"/>
  <c r="C189" i="253" s="1"/>
  <c r="H179" i="248"/>
  <c r="R179" i="248" s="1"/>
  <c r="P180" i="248" s="1"/>
  <c r="J186" i="248"/>
  <c r="G183" i="248"/>
  <c r="C183" i="248" s="1"/>
  <c r="G182" i="248"/>
  <c r="C182" i="248" s="1"/>
  <c r="G180" i="248"/>
  <c r="C180" i="248" s="1"/>
  <c r="G179" i="248"/>
  <c r="C179" i="248" s="1"/>
  <c r="G181" i="248"/>
  <c r="C181" i="248" s="1"/>
  <c r="L168" i="248"/>
  <c r="N168" i="248"/>
  <c r="S174" i="248"/>
  <c r="K175" i="248" s="1"/>
  <c r="A174" i="248" s="1"/>
  <c r="P175" i="248"/>
  <c r="M174" i="248" s="1"/>
  <c r="P175" i="251"/>
  <c r="M174" i="251" s="1"/>
  <c r="S174" i="251"/>
  <c r="K175" i="251" s="1"/>
  <c r="A174" i="251" s="1"/>
  <c r="P187" i="250"/>
  <c r="M186" i="250" s="1"/>
  <c r="S186" i="250"/>
  <c r="K187" i="250" s="1"/>
  <c r="A186" i="250" s="1"/>
  <c r="N168" i="243"/>
  <c r="L168" i="243"/>
  <c r="G181" i="251"/>
  <c r="C181" i="251" s="1"/>
  <c r="G182" i="251"/>
  <c r="C182" i="251" s="1"/>
  <c r="H179" i="251"/>
  <c r="R179" i="251" s="1"/>
  <c r="P180" i="251" s="1"/>
  <c r="G180" i="251"/>
  <c r="C180" i="251" s="1"/>
  <c r="G183" i="251"/>
  <c r="C183" i="251" s="1"/>
  <c r="G179" i="251"/>
  <c r="C179" i="251" s="1"/>
  <c r="G179" i="253"/>
  <c r="C179" i="253" s="1"/>
  <c r="G181" i="253"/>
  <c r="C181" i="253" s="1"/>
  <c r="G182" i="253"/>
  <c r="C182" i="253" s="1"/>
  <c r="H179" i="253"/>
  <c r="R179" i="253" s="1"/>
  <c r="P180" i="253" s="1"/>
  <c r="G180" i="253"/>
  <c r="C180" i="253" s="1"/>
  <c r="G183" i="253"/>
  <c r="C183" i="253" s="1"/>
  <c r="L180" i="241"/>
  <c r="N180" i="241"/>
  <c r="J186" i="251"/>
  <c r="J192" i="251" s="1"/>
  <c r="L168" i="245"/>
  <c r="N168" i="245"/>
  <c r="J203" i="248"/>
  <c r="L168" i="251"/>
  <c r="N168" i="251"/>
  <c r="G183" i="244"/>
  <c r="C183" i="244" s="1"/>
  <c r="G179" i="244"/>
  <c r="C179" i="244" s="1"/>
  <c r="G181" i="244"/>
  <c r="C181" i="244" s="1"/>
  <c r="G182" i="244"/>
  <c r="C182" i="244" s="1"/>
  <c r="J186" i="244"/>
  <c r="H179" i="244"/>
  <c r="R179" i="244" s="1"/>
  <c r="P180" i="244" s="1"/>
  <c r="G180" i="244"/>
  <c r="C180" i="244" s="1"/>
  <c r="G182" i="245"/>
  <c r="C182" i="245" s="1"/>
  <c r="G183" i="245"/>
  <c r="C183" i="245" s="1"/>
  <c r="G180" i="245"/>
  <c r="C180" i="245" s="1"/>
  <c r="H179" i="245"/>
  <c r="R179" i="245" s="1"/>
  <c r="P180" i="245" s="1"/>
  <c r="G181" i="245"/>
  <c r="C181" i="245" s="1"/>
  <c r="G179" i="245"/>
  <c r="C179" i="245" s="1"/>
  <c r="N174" i="246"/>
  <c r="L174" i="246"/>
  <c r="S180" i="249"/>
  <c r="K181" i="249" s="1"/>
  <c r="A180" i="249" s="1"/>
  <c r="P181" i="249"/>
  <c r="M180" i="249" s="1"/>
  <c r="J197" i="251"/>
  <c r="J365" i="250"/>
  <c r="L168" i="244"/>
  <c r="N168" i="244"/>
  <c r="N168" i="253"/>
  <c r="L168" i="253"/>
  <c r="G183" i="247"/>
  <c r="C183" i="247" s="1"/>
  <c r="G179" i="247"/>
  <c r="C179" i="247" s="1"/>
  <c r="G181" i="247"/>
  <c r="C181" i="247" s="1"/>
  <c r="G182" i="247"/>
  <c r="C182" i="247" s="1"/>
  <c r="H179" i="247"/>
  <c r="R179" i="247" s="1"/>
  <c r="P180" i="247" s="1"/>
  <c r="G180" i="247"/>
  <c r="C180" i="247" s="1"/>
  <c r="J186" i="247"/>
  <c r="J215" i="247"/>
  <c r="N168" i="247"/>
  <c r="L168" i="247"/>
  <c r="G189" i="249"/>
  <c r="C189" i="249" s="1"/>
  <c r="G188" i="249"/>
  <c r="C188" i="249" s="1"/>
  <c r="G187" i="249"/>
  <c r="C187" i="249" s="1"/>
  <c r="H185" i="249"/>
  <c r="R185" i="249" s="1"/>
  <c r="P186" i="249" s="1"/>
  <c r="G185" i="249"/>
  <c r="C185" i="249" s="1"/>
  <c r="J192" i="249"/>
  <c r="G186" i="249"/>
  <c r="C186" i="249" s="1"/>
  <c r="L168" i="252"/>
  <c r="N168" i="252"/>
  <c r="S174" i="252"/>
  <c r="K175" i="252" s="1"/>
  <c r="A174" i="252" s="1"/>
  <c r="P175" i="252"/>
  <c r="M174" i="252" s="1"/>
  <c r="S174" i="242"/>
  <c r="K175" i="242" s="1"/>
  <c r="A174" i="242" s="1"/>
  <c r="P175" i="242"/>
  <c r="M174" i="242" s="1"/>
  <c r="J186" i="252"/>
  <c r="J191" i="252"/>
  <c r="P175" i="245"/>
  <c r="M174" i="245" s="1"/>
  <c r="S174" i="245"/>
  <c r="K175" i="245" s="1"/>
  <c r="A174" i="245" s="1"/>
  <c r="P175" i="247"/>
  <c r="M174" i="247" s="1"/>
  <c r="S174" i="247"/>
  <c r="K175" i="247" s="1"/>
  <c r="A174" i="247" s="1"/>
  <c r="P181" i="246"/>
  <c r="M180" i="246" s="1"/>
  <c r="S180" i="246"/>
  <c r="K181" i="246" s="1"/>
  <c r="A180" i="246" s="1"/>
  <c r="H191" i="241"/>
  <c r="R191" i="241" s="1"/>
  <c r="P192" i="241" s="1"/>
  <c r="G195" i="241"/>
  <c r="C195" i="241" s="1"/>
  <c r="G192" i="241"/>
  <c r="C192" i="241" s="1"/>
  <c r="G193" i="241"/>
  <c r="C193" i="241" s="1"/>
  <c r="G191" i="241"/>
  <c r="C191" i="241" s="1"/>
  <c r="G194" i="241"/>
  <c r="C194" i="241" s="1"/>
  <c r="J198" i="241"/>
  <c r="P175" i="244"/>
  <c r="M174" i="244" s="1"/>
  <c r="S174" i="244"/>
  <c r="K175" i="244" s="1"/>
  <c r="A174" i="244" s="1"/>
  <c r="G191" i="250"/>
  <c r="C191" i="250" s="1"/>
  <c r="H191" i="250"/>
  <c r="R191" i="250" s="1"/>
  <c r="P192" i="250" s="1"/>
  <c r="G194" i="250"/>
  <c r="C194" i="250" s="1"/>
  <c r="G195" i="250"/>
  <c r="C195" i="250" s="1"/>
  <c r="G192" i="250"/>
  <c r="C192" i="250" s="1"/>
  <c r="G193" i="250"/>
  <c r="C193" i="250" s="1"/>
  <c r="J198" i="250"/>
  <c r="J186" i="242"/>
  <c r="G182" i="242"/>
  <c r="C182" i="242" s="1"/>
  <c r="G181" i="242"/>
  <c r="C181" i="242" s="1"/>
  <c r="G183" i="242"/>
  <c r="C183" i="242" s="1"/>
  <c r="G179" i="242"/>
  <c r="C179" i="242" s="1"/>
  <c r="G180" i="242"/>
  <c r="C180" i="242" s="1"/>
  <c r="H179" i="242"/>
  <c r="R179" i="242" s="1"/>
  <c r="P180" i="242" s="1"/>
  <c r="N174" i="249"/>
  <c r="L174" i="249"/>
  <c r="G183" i="252"/>
  <c r="C183" i="252" s="1"/>
  <c r="G179" i="252"/>
  <c r="C179" i="252" s="1"/>
  <c r="G181" i="252"/>
  <c r="C181" i="252" s="1"/>
  <c r="H179" i="252"/>
  <c r="R179" i="252" s="1"/>
  <c r="P180" i="252" s="1"/>
  <c r="G182" i="252"/>
  <c r="C182" i="252" s="1"/>
  <c r="G180" i="252"/>
  <c r="C180" i="252" s="1"/>
  <c r="L168" i="242"/>
  <c r="N168" i="242"/>
  <c r="G186" i="246"/>
  <c r="C186" i="246" s="1"/>
  <c r="G189" i="246"/>
  <c r="C189" i="246" s="1"/>
  <c r="G185" i="246"/>
  <c r="C185" i="246" s="1"/>
  <c r="G188" i="246"/>
  <c r="C188" i="246" s="1"/>
  <c r="H185" i="246"/>
  <c r="R185" i="246" s="1"/>
  <c r="P186" i="246" s="1"/>
  <c r="G187" i="246"/>
  <c r="C187" i="246" s="1"/>
  <c r="J192" i="246"/>
  <c r="P175" i="243"/>
  <c r="M174" i="243" s="1"/>
  <c r="S174" i="243"/>
  <c r="K175" i="243" s="1"/>
  <c r="A174" i="243" s="1"/>
  <c r="P187" i="241"/>
  <c r="M186" i="241" s="1"/>
  <c r="S186" i="241"/>
  <c r="K187" i="241" s="1"/>
  <c r="A186" i="241" s="1"/>
  <c r="J186" i="243"/>
  <c r="J191" i="243"/>
  <c r="J377" i="253"/>
  <c r="L180" i="250"/>
  <c r="N180" i="250"/>
  <c r="G182" i="243"/>
  <c r="C182" i="243" s="1"/>
  <c r="H179" i="243"/>
  <c r="R179" i="243" s="1"/>
  <c r="P180" i="243" s="1"/>
  <c r="G183" i="243"/>
  <c r="C183" i="243" s="1"/>
  <c r="G179" i="243"/>
  <c r="C179" i="243" s="1"/>
  <c r="G180" i="243"/>
  <c r="C180" i="243" s="1"/>
  <c r="G181" i="243"/>
  <c r="C181" i="243" s="1"/>
  <c r="P175" i="253"/>
  <c r="M174" i="253" s="1"/>
  <c r="S174" i="253"/>
  <c r="K175" i="253" s="1"/>
  <c r="A174" i="253" s="1"/>
  <c r="J186" i="245"/>
  <c r="J191" i="245"/>
  <c r="J323" i="241"/>
  <c r="L168" i="138"/>
  <c r="N168" i="138"/>
  <c r="G182" i="138"/>
  <c r="C182" i="138" s="1"/>
  <c r="G183" i="138"/>
  <c r="C183" i="138" s="1"/>
  <c r="G181" i="138"/>
  <c r="C181" i="138" s="1"/>
  <c r="G179" i="138"/>
  <c r="C179" i="138" s="1"/>
  <c r="H179" i="138"/>
  <c r="R179" i="138" s="1"/>
  <c r="P180" i="138" s="1"/>
  <c r="J186" i="138"/>
  <c r="G180" i="138"/>
  <c r="C180" i="138" s="1"/>
  <c r="P175" i="138"/>
  <c r="M174" i="138" s="1"/>
  <c r="S174" i="138"/>
  <c r="K175" i="138" s="1"/>
  <c r="A174" i="138" s="1"/>
  <c r="G186" i="253" l="1"/>
  <c r="C186" i="253" s="1"/>
  <c r="J192" i="253"/>
  <c r="G191" i="253" s="1"/>
  <c r="C191" i="253" s="1"/>
  <c r="H185" i="253"/>
  <c r="R185" i="253" s="1"/>
  <c r="P186" i="253" s="1"/>
  <c r="S186" i="253" s="1"/>
  <c r="K187" i="253" s="1"/>
  <c r="A186" i="253" s="1"/>
  <c r="G185" i="253"/>
  <c r="C185" i="253" s="1"/>
  <c r="G187" i="253"/>
  <c r="C187" i="253" s="1"/>
  <c r="S180" i="248"/>
  <c r="K181" i="248" s="1"/>
  <c r="A180" i="248" s="1"/>
  <c r="P181" i="248"/>
  <c r="M180" i="248" s="1"/>
  <c r="N174" i="248"/>
  <c r="L174" i="248"/>
  <c r="G188" i="253"/>
  <c r="C188" i="253" s="1"/>
  <c r="G185" i="248"/>
  <c r="C185" i="248" s="1"/>
  <c r="H185" i="248"/>
  <c r="R185" i="248" s="1"/>
  <c r="P186" i="248" s="1"/>
  <c r="J192" i="248"/>
  <c r="G186" i="248"/>
  <c r="C186" i="248" s="1"/>
  <c r="G187" i="248"/>
  <c r="C187" i="248" s="1"/>
  <c r="G189" i="248"/>
  <c r="C189" i="248" s="1"/>
  <c r="G188" i="248"/>
  <c r="C188" i="248" s="1"/>
  <c r="N174" i="253"/>
  <c r="L174" i="253"/>
  <c r="J192" i="243"/>
  <c r="J197" i="243"/>
  <c r="H191" i="246"/>
  <c r="R191" i="246" s="1"/>
  <c r="P192" i="246" s="1"/>
  <c r="G192" i="246"/>
  <c r="C192" i="246" s="1"/>
  <c r="G194" i="246"/>
  <c r="C194" i="246" s="1"/>
  <c r="G191" i="246"/>
  <c r="C191" i="246" s="1"/>
  <c r="G193" i="246"/>
  <c r="C193" i="246" s="1"/>
  <c r="G195" i="246"/>
  <c r="C195" i="246" s="1"/>
  <c r="J198" i="246"/>
  <c r="J192" i="242"/>
  <c r="G189" i="242"/>
  <c r="C189" i="242" s="1"/>
  <c r="G188" i="242"/>
  <c r="C188" i="242" s="1"/>
  <c r="G185" i="242"/>
  <c r="C185" i="242" s="1"/>
  <c r="G186" i="242"/>
  <c r="C186" i="242" s="1"/>
  <c r="G187" i="242"/>
  <c r="C187" i="242" s="1"/>
  <c r="H185" i="242"/>
  <c r="R185" i="242" s="1"/>
  <c r="P186" i="242" s="1"/>
  <c r="S192" i="241"/>
  <c r="K193" i="241" s="1"/>
  <c r="A192" i="241" s="1"/>
  <c r="P193" i="241"/>
  <c r="M192" i="241" s="1"/>
  <c r="N174" i="247"/>
  <c r="L174" i="247"/>
  <c r="G187" i="252"/>
  <c r="C187" i="252" s="1"/>
  <c r="G188" i="252"/>
  <c r="C188" i="252" s="1"/>
  <c r="H185" i="252"/>
  <c r="R185" i="252" s="1"/>
  <c r="P186" i="252" s="1"/>
  <c r="G185" i="252"/>
  <c r="C185" i="252" s="1"/>
  <c r="G186" i="252"/>
  <c r="C186" i="252" s="1"/>
  <c r="G189" i="252"/>
  <c r="C189" i="252" s="1"/>
  <c r="S186" i="249"/>
  <c r="K187" i="249" s="1"/>
  <c r="A186" i="249" s="1"/>
  <c r="P187" i="249"/>
  <c r="M186" i="249" s="1"/>
  <c r="J221" i="247"/>
  <c r="S180" i="247"/>
  <c r="K181" i="247" s="1"/>
  <c r="A180" i="247" s="1"/>
  <c r="P181" i="247"/>
  <c r="M180" i="247" s="1"/>
  <c r="S180" i="244"/>
  <c r="K181" i="244" s="1"/>
  <c r="A180" i="244" s="1"/>
  <c r="P181" i="244"/>
  <c r="M180" i="244" s="1"/>
  <c r="J209" i="248"/>
  <c r="J192" i="245"/>
  <c r="J197" i="245"/>
  <c r="S180" i="243"/>
  <c r="K181" i="243" s="1"/>
  <c r="A180" i="243" s="1"/>
  <c r="P181" i="243"/>
  <c r="M180" i="243" s="1"/>
  <c r="G188" i="243"/>
  <c r="C188" i="243" s="1"/>
  <c r="G189" i="243"/>
  <c r="C189" i="243" s="1"/>
  <c r="G185" i="243"/>
  <c r="C185" i="243" s="1"/>
  <c r="G186" i="243"/>
  <c r="C186" i="243" s="1"/>
  <c r="G187" i="243"/>
  <c r="C187" i="243" s="1"/>
  <c r="H185" i="243"/>
  <c r="R185" i="243" s="1"/>
  <c r="P186" i="243" s="1"/>
  <c r="N186" i="241"/>
  <c r="L186" i="241"/>
  <c r="G201" i="250"/>
  <c r="C201" i="250" s="1"/>
  <c r="G198" i="250"/>
  <c r="C198" i="250" s="1"/>
  <c r="G199" i="250"/>
  <c r="C199" i="250" s="1"/>
  <c r="H197" i="250"/>
  <c r="R197" i="250" s="1"/>
  <c r="P198" i="250" s="1"/>
  <c r="G200" i="250"/>
  <c r="C200" i="250" s="1"/>
  <c r="G197" i="250"/>
  <c r="C197" i="250" s="1"/>
  <c r="J204" i="250"/>
  <c r="L174" i="244"/>
  <c r="N174" i="244"/>
  <c r="N174" i="252"/>
  <c r="L174" i="252"/>
  <c r="J371" i="250"/>
  <c r="J377" i="250" s="1"/>
  <c r="J383" i="250" s="1"/>
  <c r="J389" i="250" s="1"/>
  <c r="J395" i="250" s="1"/>
  <c r="J401" i="250" s="1"/>
  <c r="J407" i="250" s="1"/>
  <c r="J413" i="250" s="1"/>
  <c r="J419" i="250" s="1"/>
  <c r="J425" i="250" s="1"/>
  <c r="J431" i="250" s="1"/>
  <c r="J437" i="250" s="1"/>
  <c r="J443" i="250" s="1"/>
  <c r="J449" i="250" s="1"/>
  <c r="J455" i="250" s="1"/>
  <c r="J461" i="250" s="1"/>
  <c r="J467" i="250" s="1"/>
  <c r="J473" i="250" s="1"/>
  <c r="J479" i="250" s="1"/>
  <c r="J485" i="250" s="1"/>
  <c r="J491" i="250" s="1"/>
  <c r="J497" i="250" s="1"/>
  <c r="J503" i="250" s="1"/>
  <c r="J509" i="250" s="1"/>
  <c r="J515" i="250" s="1"/>
  <c r="J521" i="250" s="1"/>
  <c r="J527" i="250" s="1"/>
  <c r="J533" i="250" s="1"/>
  <c r="J539" i="250" s="1"/>
  <c r="J545" i="250" s="1"/>
  <c r="J551" i="250" s="1"/>
  <c r="J557" i="250" s="1"/>
  <c r="J563" i="250" s="1"/>
  <c r="J569" i="250" s="1"/>
  <c r="J575" i="250" s="1"/>
  <c r="J581" i="250" s="1"/>
  <c r="J587" i="250" s="1"/>
  <c r="J593" i="250" s="1"/>
  <c r="J599" i="250" s="1"/>
  <c r="J198" i="251"/>
  <c r="J203" i="251"/>
  <c r="H185" i="244"/>
  <c r="R185" i="244" s="1"/>
  <c r="P186" i="244" s="1"/>
  <c r="G189" i="244"/>
  <c r="C189" i="244" s="1"/>
  <c r="G186" i="244"/>
  <c r="C186" i="244" s="1"/>
  <c r="J192" i="244"/>
  <c r="G185" i="244"/>
  <c r="C185" i="244" s="1"/>
  <c r="G187" i="244"/>
  <c r="C187" i="244" s="1"/>
  <c r="G188" i="244"/>
  <c r="C188" i="244" s="1"/>
  <c r="G185" i="245"/>
  <c r="C185" i="245" s="1"/>
  <c r="G189" i="245"/>
  <c r="C189" i="245" s="1"/>
  <c r="H185" i="245"/>
  <c r="R185" i="245" s="1"/>
  <c r="P186" i="245" s="1"/>
  <c r="G188" i="245"/>
  <c r="C188" i="245" s="1"/>
  <c r="G186" i="245"/>
  <c r="C186" i="245" s="1"/>
  <c r="G187" i="245"/>
  <c r="C187" i="245" s="1"/>
  <c r="J383" i="253"/>
  <c r="P187" i="246"/>
  <c r="M186" i="246" s="1"/>
  <c r="S186" i="246"/>
  <c r="K187" i="246" s="1"/>
  <c r="A186" i="246" s="1"/>
  <c r="S180" i="242"/>
  <c r="K181" i="242" s="1"/>
  <c r="A180" i="242" s="1"/>
  <c r="P181" i="242"/>
  <c r="M180" i="242" s="1"/>
  <c r="S192" i="250"/>
  <c r="K193" i="250" s="1"/>
  <c r="A192" i="250" s="1"/>
  <c r="P193" i="250"/>
  <c r="M192" i="250" s="1"/>
  <c r="G197" i="241"/>
  <c r="C197" i="241" s="1"/>
  <c r="H197" i="241"/>
  <c r="R197" i="241" s="1"/>
  <c r="P198" i="241" s="1"/>
  <c r="G200" i="241"/>
  <c r="C200" i="241" s="1"/>
  <c r="G201" i="241"/>
  <c r="C201" i="241" s="1"/>
  <c r="G198" i="241"/>
  <c r="C198" i="241" s="1"/>
  <c r="G199" i="241"/>
  <c r="C199" i="241" s="1"/>
  <c r="J204" i="241"/>
  <c r="L180" i="246"/>
  <c r="N180" i="246"/>
  <c r="L174" i="245"/>
  <c r="N174" i="245"/>
  <c r="G192" i="249"/>
  <c r="C192" i="249" s="1"/>
  <c r="H191" i="249"/>
  <c r="R191" i="249" s="1"/>
  <c r="P192" i="249" s="1"/>
  <c r="G191" i="249"/>
  <c r="C191" i="249" s="1"/>
  <c r="J198" i="249"/>
  <c r="G195" i="249"/>
  <c r="C195" i="249" s="1"/>
  <c r="G193" i="249"/>
  <c r="C193" i="249" s="1"/>
  <c r="G194" i="249"/>
  <c r="C194" i="249" s="1"/>
  <c r="H185" i="247"/>
  <c r="R185" i="247" s="1"/>
  <c r="P186" i="247" s="1"/>
  <c r="J192" i="247"/>
  <c r="G186" i="247"/>
  <c r="C186" i="247" s="1"/>
  <c r="G189" i="247"/>
  <c r="C189" i="247" s="1"/>
  <c r="G185" i="247"/>
  <c r="C185" i="247" s="1"/>
  <c r="G187" i="247"/>
  <c r="C187" i="247" s="1"/>
  <c r="G188" i="247"/>
  <c r="C188" i="247" s="1"/>
  <c r="G192" i="251"/>
  <c r="C192" i="251" s="1"/>
  <c r="G193" i="251"/>
  <c r="C193" i="251" s="1"/>
  <c r="G191" i="251"/>
  <c r="C191" i="251" s="1"/>
  <c r="G194" i="251"/>
  <c r="C194" i="251" s="1"/>
  <c r="H191" i="251"/>
  <c r="R191" i="251" s="1"/>
  <c r="P192" i="251" s="1"/>
  <c r="G195" i="251"/>
  <c r="C195" i="251" s="1"/>
  <c r="G187" i="251"/>
  <c r="C187" i="251" s="1"/>
  <c r="G185" i="251"/>
  <c r="C185" i="251" s="1"/>
  <c r="G188" i="251"/>
  <c r="C188" i="251" s="1"/>
  <c r="G189" i="251"/>
  <c r="C189" i="251" s="1"/>
  <c r="H185" i="251"/>
  <c r="R185" i="251" s="1"/>
  <c r="P186" i="251" s="1"/>
  <c r="G186" i="251"/>
  <c r="C186" i="251" s="1"/>
  <c r="P181" i="251"/>
  <c r="M180" i="251" s="1"/>
  <c r="S180" i="251"/>
  <c r="K181" i="251" s="1"/>
  <c r="A180" i="251" s="1"/>
  <c r="N186" i="250"/>
  <c r="L186" i="250"/>
  <c r="J329" i="241"/>
  <c r="N174" i="243"/>
  <c r="L174" i="243"/>
  <c r="S180" i="252"/>
  <c r="K181" i="252" s="1"/>
  <c r="A180" i="252" s="1"/>
  <c r="P181" i="252"/>
  <c r="M180" i="252" s="1"/>
  <c r="J192" i="252"/>
  <c r="J197" i="252"/>
  <c r="N174" i="242"/>
  <c r="L174" i="242"/>
  <c r="N180" i="249"/>
  <c r="L180" i="249"/>
  <c r="S180" i="245"/>
  <c r="K181" i="245" s="1"/>
  <c r="A180" i="245" s="1"/>
  <c r="P181" i="245"/>
  <c r="M180" i="245" s="1"/>
  <c r="S180" i="253"/>
  <c r="K181" i="253" s="1"/>
  <c r="A180" i="253" s="1"/>
  <c r="P181" i="253"/>
  <c r="M180" i="253" s="1"/>
  <c r="H191" i="253"/>
  <c r="R191" i="253" s="1"/>
  <c r="P192" i="253" s="1"/>
  <c r="J198" i="253"/>
  <c r="L174" i="251"/>
  <c r="N174" i="251"/>
  <c r="L174" i="138"/>
  <c r="N174" i="138"/>
  <c r="G188" i="138"/>
  <c r="C188" i="138" s="1"/>
  <c r="G186" i="138"/>
  <c r="C186" i="138" s="1"/>
  <c r="H185" i="138"/>
  <c r="R185" i="138" s="1"/>
  <c r="P186" i="138" s="1"/>
  <c r="G189" i="138"/>
  <c r="C189" i="138" s="1"/>
  <c r="J192" i="138"/>
  <c r="G185" i="138"/>
  <c r="C185" i="138" s="1"/>
  <c r="G187" i="138"/>
  <c r="C187" i="138" s="1"/>
  <c r="S180" i="138"/>
  <c r="K181" i="138" s="1"/>
  <c r="A180" i="138" s="1"/>
  <c r="P181" i="138"/>
  <c r="M180" i="138" s="1"/>
  <c r="G192" i="253" l="1"/>
  <c r="C192" i="253" s="1"/>
  <c r="G195" i="253"/>
  <c r="C195" i="253" s="1"/>
  <c r="G193" i="253"/>
  <c r="C193" i="253" s="1"/>
  <c r="G194" i="253"/>
  <c r="C194" i="253" s="1"/>
  <c r="P187" i="253"/>
  <c r="M186" i="253" s="1"/>
  <c r="L186" i="253" s="1"/>
  <c r="P187" i="248"/>
  <c r="M186" i="248" s="1"/>
  <c r="S186" i="248"/>
  <c r="K187" i="248" s="1"/>
  <c r="A186" i="248" s="1"/>
  <c r="J198" i="248"/>
  <c r="H191" i="248"/>
  <c r="R191" i="248" s="1"/>
  <c r="P192" i="248" s="1"/>
  <c r="G191" i="248"/>
  <c r="C191" i="248" s="1"/>
  <c r="G195" i="248"/>
  <c r="C195" i="248" s="1"/>
  <c r="G194" i="248"/>
  <c r="C194" i="248" s="1"/>
  <c r="G192" i="248"/>
  <c r="C192" i="248" s="1"/>
  <c r="G193" i="248"/>
  <c r="C193" i="248" s="1"/>
  <c r="L180" i="248"/>
  <c r="N180" i="248"/>
  <c r="S192" i="253"/>
  <c r="K193" i="253" s="1"/>
  <c r="A192" i="253" s="1"/>
  <c r="P193" i="253"/>
  <c r="M192" i="253" s="1"/>
  <c r="G192" i="247"/>
  <c r="C192" i="247" s="1"/>
  <c r="G195" i="247"/>
  <c r="C195" i="247" s="1"/>
  <c r="G191" i="247"/>
  <c r="C191" i="247" s="1"/>
  <c r="G193" i="247"/>
  <c r="C193" i="247" s="1"/>
  <c r="G194" i="247"/>
  <c r="C194" i="247" s="1"/>
  <c r="H191" i="247"/>
  <c r="R191" i="247" s="1"/>
  <c r="P192" i="247" s="1"/>
  <c r="J198" i="247"/>
  <c r="J198" i="245"/>
  <c r="J203" i="245"/>
  <c r="L180" i="244"/>
  <c r="N180" i="244"/>
  <c r="L180" i="247"/>
  <c r="N180" i="247"/>
  <c r="L186" i="249"/>
  <c r="N186" i="249"/>
  <c r="N192" i="241"/>
  <c r="L192" i="241"/>
  <c r="G193" i="242"/>
  <c r="C193" i="242" s="1"/>
  <c r="G194" i="242"/>
  <c r="C194" i="242" s="1"/>
  <c r="G195" i="242"/>
  <c r="C195" i="242" s="1"/>
  <c r="G191" i="242"/>
  <c r="C191" i="242" s="1"/>
  <c r="H191" i="242"/>
  <c r="R191" i="242" s="1"/>
  <c r="P192" i="242" s="1"/>
  <c r="J198" i="242"/>
  <c r="G192" i="242"/>
  <c r="C192" i="242" s="1"/>
  <c r="J198" i="243"/>
  <c r="J203" i="243"/>
  <c r="G192" i="252"/>
  <c r="C192" i="252" s="1"/>
  <c r="G193" i="252"/>
  <c r="C193" i="252" s="1"/>
  <c r="G191" i="252"/>
  <c r="C191" i="252" s="1"/>
  <c r="G194" i="252"/>
  <c r="C194" i="252" s="1"/>
  <c r="H191" i="252"/>
  <c r="R191" i="252" s="1"/>
  <c r="P192" i="252" s="1"/>
  <c r="G195" i="252"/>
  <c r="C195" i="252" s="1"/>
  <c r="P199" i="250"/>
  <c r="M198" i="250" s="1"/>
  <c r="S198" i="250"/>
  <c r="K199" i="250" s="1"/>
  <c r="A198" i="250" s="1"/>
  <c r="L180" i="245"/>
  <c r="N180" i="245"/>
  <c r="L180" i="252"/>
  <c r="N180" i="252"/>
  <c r="S186" i="247"/>
  <c r="K187" i="247" s="1"/>
  <c r="A186" i="247" s="1"/>
  <c r="P187" i="247"/>
  <c r="M186" i="247" s="1"/>
  <c r="P193" i="249"/>
  <c r="M192" i="249" s="1"/>
  <c r="S192" i="249"/>
  <c r="K193" i="249" s="1"/>
  <c r="A192" i="249" s="1"/>
  <c r="G206" i="241"/>
  <c r="C206" i="241" s="1"/>
  <c r="G203" i="241"/>
  <c r="C203" i="241" s="1"/>
  <c r="G207" i="241"/>
  <c r="C207" i="241" s="1"/>
  <c r="G204" i="241"/>
  <c r="C204" i="241" s="1"/>
  <c r="G205" i="241"/>
  <c r="C205" i="241" s="1"/>
  <c r="H203" i="241"/>
  <c r="R203" i="241" s="1"/>
  <c r="P204" i="241" s="1"/>
  <c r="J210" i="241"/>
  <c r="J204" i="251"/>
  <c r="J209" i="251"/>
  <c r="G205" i="250"/>
  <c r="C205" i="250" s="1"/>
  <c r="G206" i="250"/>
  <c r="C206" i="250" s="1"/>
  <c r="H203" i="250"/>
  <c r="R203" i="250" s="1"/>
  <c r="P204" i="250" s="1"/>
  <c r="G204" i="250"/>
  <c r="C204" i="250" s="1"/>
  <c r="G207" i="250"/>
  <c r="C207" i="250" s="1"/>
  <c r="G203" i="250"/>
  <c r="C203" i="250" s="1"/>
  <c r="J210" i="250"/>
  <c r="G194" i="245"/>
  <c r="C194" i="245" s="1"/>
  <c r="G195" i="245"/>
  <c r="C195" i="245" s="1"/>
  <c r="G192" i="245"/>
  <c r="C192" i="245" s="1"/>
  <c r="G193" i="245"/>
  <c r="C193" i="245" s="1"/>
  <c r="G191" i="245"/>
  <c r="C191" i="245" s="1"/>
  <c r="H191" i="245"/>
  <c r="R191" i="245" s="1"/>
  <c r="P192" i="245" s="1"/>
  <c r="G198" i="246"/>
  <c r="C198" i="246" s="1"/>
  <c r="H197" i="246"/>
  <c r="R197" i="246" s="1"/>
  <c r="P198" i="246" s="1"/>
  <c r="G199" i="246"/>
  <c r="C199" i="246" s="1"/>
  <c r="G201" i="246"/>
  <c r="C201" i="246" s="1"/>
  <c r="G197" i="246"/>
  <c r="C197" i="246" s="1"/>
  <c r="G200" i="246"/>
  <c r="C200" i="246" s="1"/>
  <c r="J204" i="246"/>
  <c r="G195" i="243"/>
  <c r="C195" i="243" s="1"/>
  <c r="G191" i="243"/>
  <c r="C191" i="243" s="1"/>
  <c r="G193" i="243"/>
  <c r="C193" i="243" s="1"/>
  <c r="H191" i="243"/>
  <c r="R191" i="243" s="1"/>
  <c r="P192" i="243" s="1"/>
  <c r="G194" i="243"/>
  <c r="C194" i="243" s="1"/>
  <c r="G192" i="243"/>
  <c r="C192" i="243" s="1"/>
  <c r="G198" i="253"/>
  <c r="C198" i="253" s="1"/>
  <c r="G201" i="253"/>
  <c r="C201" i="253" s="1"/>
  <c r="G197" i="253"/>
  <c r="C197" i="253" s="1"/>
  <c r="G200" i="253"/>
  <c r="C200" i="253" s="1"/>
  <c r="H197" i="253"/>
  <c r="R197" i="253" s="1"/>
  <c r="P198" i="253" s="1"/>
  <c r="G199" i="253"/>
  <c r="C199" i="253" s="1"/>
  <c r="J204" i="253"/>
  <c r="S192" i="251"/>
  <c r="K193" i="251" s="1"/>
  <c r="A192" i="251" s="1"/>
  <c r="P193" i="251"/>
  <c r="M192" i="251" s="1"/>
  <c r="S198" i="241"/>
  <c r="K199" i="241" s="1"/>
  <c r="A198" i="241" s="1"/>
  <c r="P199" i="241"/>
  <c r="M198" i="241" s="1"/>
  <c r="N180" i="242"/>
  <c r="L180" i="242"/>
  <c r="P187" i="244"/>
  <c r="M186" i="244" s="1"/>
  <c r="S186" i="244"/>
  <c r="K187" i="244" s="1"/>
  <c r="A186" i="244" s="1"/>
  <c r="G197" i="251"/>
  <c r="C197" i="251" s="1"/>
  <c r="H197" i="251"/>
  <c r="R197" i="251" s="1"/>
  <c r="P198" i="251" s="1"/>
  <c r="G200" i="251"/>
  <c r="C200" i="251" s="1"/>
  <c r="G201" i="251"/>
  <c r="C201" i="251" s="1"/>
  <c r="G198" i="251"/>
  <c r="C198" i="251" s="1"/>
  <c r="G199" i="251"/>
  <c r="C199" i="251" s="1"/>
  <c r="N180" i="243"/>
  <c r="L180" i="243"/>
  <c r="J215" i="248"/>
  <c r="J227" i="247"/>
  <c r="S186" i="242"/>
  <c r="K187" i="242" s="1"/>
  <c r="A186" i="242" s="1"/>
  <c r="P187" i="242"/>
  <c r="M186" i="242" s="1"/>
  <c r="L180" i="251"/>
  <c r="N180" i="251"/>
  <c r="L192" i="250"/>
  <c r="N192" i="250"/>
  <c r="J389" i="253"/>
  <c r="S186" i="251"/>
  <c r="K187" i="251" s="1"/>
  <c r="A186" i="251" s="1"/>
  <c r="P187" i="251"/>
  <c r="M186" i="251" s="1"/>
  <c r="N180" i="253"/>
  <c r="L180" i="253"/>
  <c r="J198" i="252"/>
  <c r="J203" i="252"/>
  <c r="J335" i="241"/>
  <c r="G197" i="249"/>
  <c r="C197" i="249" s="1"/>
  <c r="G200" i="249"/>
  <c r="C200" i="249" s="1"/>
  <c r="G201" i="249"/>
  <c r="C201" i="249" s="1"/>
  <c r="G199" i="249"/>
  <c r="C199" i="249" s="1"/>
  <c r="H197" i="249"/>
  <c r="R197" i="249" s="1"/>
  <c r="P198" i="249" s="1"/>
  <c r="G198" i="249"/>
  <c r="C198" i="249" s="1"/>
  <c r="J204" i="249"/>
  <c r="N186" i="246"/>
  <c r="L186" i="246"/>
  <c r="S186" i="245"/>
  <c r="K187" i="245" s="1"/>
  <c r="A186" i="245" s="1"/>
  <c r="P187" i="245"/>
  <c r="M186" i="245" s="1"/>
  <c r="G192" i="244"/>
  <c r="C192" i="244" s="1"/>
  <c r="G195" i="244"/>
  <c r="C195" i="244" s="1"/>
  <c r="G191" i="244"/>
  <c r="C191" i="244" s="1"/>
  <c r="G193" i="244"/>
  <c r="C193" i="244" s="1"/>
  <c r="G194" i="244"/>
  <c r="C194" i="244" s="1"/>
  <c r="H191" i="244"/>
  <c r="R191" i="244" s="1"/>
  <c r="P192" i="244" s="1"/>
  <c r="J198" i="244"/>
  <c r="P187" i="243"/>
  <c r="M186" i="243" s="1"/>
  <c r="S186" i="243"/>
  <c r="K187" i="243" s="1"/>
  <c r="A186" i="243" s="1"/>
  <c r="P187" i="252"/>
  <c r="M186" i="252" s="1"/>
  <c r="S186" i="252"/>
  <c r="K187" i="252" s="1"/>
  <c r="A186" i="252" s="1"/>
  <c r="S192" i="246"/>
  <c r="K193" i="246" s="1"/>
  <c r="A192" i="246" s="1"/>
  <c r="P193" i="246"/>
  <c r="M192" i="246" s="1"/>
  <c r="L180" i="138"/>
  <c r="N180" i="138"/>
  <c r="G191" i="138"/>
  <c r="C191" i="138" s="1"/>
  <c r="J198" i="138"/>
  <c r="G194" i="138"/>
  <c r="C194" i="138" s="1"/>
  <c r="H191" i="138"/>
  <c r="R191" i="138" s="1"/>
  <c r="P192" i="138" s="1"/>
  <c r="G195" i="138"/>
  <c r="C195" i="138" s="1"/>
  <c r="G192" i="138"/>
  <c r="C192" i="138" s="1"/>
  <c r="G193" i="138"/>
  <c r="C193" i="138" s="1"/>
  <c r="P187" i="138"/>
  <c r="M186" i="138" s="1"/>
  <c r="S186" i="138"/>
  <c r="K187" i="138" s="1"/>
  <c r="A186" i="138" s="1"/>
  <c r="N186" i="253" l="1"/>
  <c r="P193" i="248"/>
  <c r="M192" i="248" s="1"/>
  <c r="S192" i="248"/>
  <c r="K193" i="248" s="1"/>
  <c r="A192" i="248" s="1"/>
  <c r="H197" i="248"/>
  <c r="R197" i="248" s="1"/>
  <c r="P198" i="248" s="1"/>
  <c r="G198" i="248"/>
  <c r="C198" i="248" s="1"/>
  <c r="G199" i="248"/>
  <c r="C199" i="248" s="1"/>
  <c r="G201" i="248"/>
  <c r="C201" i="248" s="1"/>
  <c r="J204" i="248"/>
  <c r="G197" i="248"/>
  <c r="C197" i="248" s="1"/>
  <c r="G200" i="248"/>
  <c r="C200" i="248" s="1"/>
  <c r="L186" i="248"/>
  <c r="N186" i="248"/>
  <c r="S192" i="244"/>
  <c r="K193" i="244" s="1"/>
  <c r="A192" i="244" s="1"/>
  <c r="P193" i="244"/>
  <c r="M192" i="244" s="1"/>
  <c r="G205" i="249"/>
  <c r="C205" i="249" s="1"/>
  <c r="H203" i="249"/>
  <c r="R203" i="249" s="1"/>
  <c r="P204" i="249" s="1"/>
  <c r="G203" i="249"/>
  <c r="C203" i="249" s="1"/>
  <c r="J210" i="249"/>
  <c r="G204" i="249"/>
  <c r="C204" i="249" s="1"/>
  <c r="G207" i="249"/>
  <c r="C207" i="249" s="1"/>
  <c r="G206" i="249"/>
  <c r="C206" i="249" s="1"/>
  <c r="J395" i="253"/>
  <c r="J233" i="247"/>
  <c r="S198" i="251"/>
  <c r="K199" i="251" s="1"/>
  <c r="A198" i="251" s="1"/>
  <c r="P199" i="251"/>
  <c r="M198" i="251" s="1"/>
  <c r="N198" i="241"/>
  <c r="L198" i="241"/>
  <c r="L192" i="251"/>
  <c r="N192" i="251"/>
  <c r="S198" i="253"/>
  <c r="K199" i="253" s="1"/>
  <c r="A198" i="253" s="1"/>
  <c r="P199" i="253"/>
  <c r="M198" i="253" s="1"/>
  <c r="S198" i="246"/>
  <c r="K199" i="246" s="1"/>
  <c r="A198" i="246" s="1"/>
  <c r="P199" i="246"/>
  <c r="M198" i="246" s="1"/>
  <c r="G211" i="241"/>
  <c r="C211" i="241" s="1"/>
  <c r="G212" i="241"/>
  <c r="C212" i="241" s="1"/>
  <c r="H209" i="241"/>
  <c r="R209" i="241" s="1"/>
  <c r="P210" i="241" s="1"/>
  <c r="G209" i="241"/>
  <c r="C209" i="241" s="1"/>
  <c r="G210" i="241"/>
  <c r="C210" i="241" s="1"/>
  <c r="G213" i="241"/>
  <c r="C213" i="241" s="1"/>
  <c r="J216" i="241"/>
  <c r="N192" i="249"/>
  <c r="L192" i="249"/>
  <c r="J204" i="243"/>
  <c r="J209" i="243"/>
  <c r="P193" i="242"/>
  <c r="M192" i="242" s="1"/>
  <c r="S192" i="242"/>
  <c r="K193" i="242" s="1"/>
  <c r="A192" i="242" s="1"/>
  <c r="S192" i="247"/>
  <c r="K193" i="247" s="1"/>
  <c r="A192" i="247" s="1"/>
  <c r="P193" i="247"/>
  <c r="M192" i="247" s="1"/>
  <c r="N186" i="252"/>
  <c r="L186" i="252"/>
  <c r="N186" i="243"/>
  <c r="L186" i="243"/>
  <c r="G210" i="250"/>
  <c r="C210" i="250" s="1"/>
  <c r="G213" i="250"/>
  <c r="C213" i="250" s="1"/>
  <c r="G209" i="250"/>
  <c r="C209" i="250" s="1"/>
  <c r="G211" i="250"/>
  <c r="C211" i="250" s="1"/>
  <c r="G212" i="250"/>
  <c r="C212" i="250" s="1"/>
  <c r="H209" i="250"/>
  <c r="R209" i="250" s="1"/>
  <c r="P210" i="250" s="1"/>
  <c r="J216" i="250"/>
  <c r="S204" i="250"/>
  <c r="K205" i="250" s="1"/>
  <c r="A204" i="250" s="1"/>
  <c r="P205" i="250"/>
  <c r="M204" i="250" s="1"/>
  <c r="P205" i="241"/>
  <c r="M204" i="241" s="1"/>
  <c r="S204" i="241"/>
  <c r="K205" i="241" s="1"/>
  <c r="A204" i="241" s="1"/>
  <c r="N186" i="247"/>
  <c r="L186" i="247"/>
  <c r="L198" i="250"/>
  <c r="N198" i="250"/>
  <c r="G199" i="243"/>
  <c r="C199" i="243" s="1"/>
  <c r="G200" i="243"/>
  <c r="C200" i="243" s="1"/>
  <c r="H197" i="243"/>
  <c r="R197" i="243" s="1"/>
  <c r="P198" i="243" s="1"/>
  <c r="G198" i="243"/>
  <c r="C198" i="243" s="1"/>
  <c r="G201" i="243"/>
  <c r="C201" i="243" s="1"/>
  <c r="G197" i="243"/>
  <c r="C197" i="243" s="1"/>
  <c r="J204" i="245"/>
  <c r="J209" i="245"/>
  <c r="N192" i="246"/>
  <c r="L192" i="246"/>
  <c r="L186" i="245"/>
  <c r="N186" i="245"/>
  <c r="S198" i="249"/>
  <c r="K199" i="249" s="1"/>
  <c r="A198" i="249" s="1"/>
  <c r="P199" i="249"/>
  <c r="M198" i="249" s="1"/>
  <c r="J341" i="241"/>
  <c r="J204" i="252"/>
  <c r="J209" i="252"/>
  <c r="N186" i="251"/>
  <c r="L186" i="251"/>
  <c r="N186" i="242"/>
  <c r="L186" i="242"/>
  <c r="J221" i="248"/>
  <c r="G203" i="253"/>
  <c r="C203" i="253" s="1"/>
  <c r="G205" i="253"/>
  <c r="C205" i="253" s="1"/>
  <c r="G206" i="253"/>
  <c r="C206" i="253" s="1"/>
  <c r="H203" i="253"/>
  <c r="R203" i="253" s="1"/>
  <c r="P204" i="253" s="1"/>
  <c r="G204" i="253"/>
  <c r="C204" i="253" s="1"/>
  <c r="G207" i="253"/>
  <c r="C207" i="253" s="1"/>
  <c r="J210" i="253"/>
  <c r="S192" i="245"/>
  <c r="K193" i="245" s="1"/>
  <c r="A192" i="245" s="1"/>
  <c r="P193" i="245"/>
  <c r="M192" i="245" s="1"/>
  <c r="J210" i="251"/>
  <c r="J215" i="251"/>
  <c r="G198" i="245"/>
  <c r="C198" i="245" s="1"/>
  <c r="G200" i="245"/>
  <c r="C200" i="245" s="1"/>
  <c r="G197" i="245"/>
  <c r="C197" i="245" s="1"/>
  <c r="G201" i="245"/>
  <c r="C201" i="245" s="1"/>
  <c r="H197" i="245"/>
  <c r="R197" i="245" s="1"/>
  <c r="P198" i="245" s="1"/>
  <c r="G199" i="245"/>
  <c r="C199" i="245" s="1"/>
  <c r="N192" i="253"/>
  <c r="L192" i="253"/>
  <c r="J204" i="244"/>
  <c r="G198" i="244"/>
  <c r="C198" i="244" s="1"/>
  <c r="G201" i="244"/>
  <c r="C201" i="244" s="1"/>
  <c r="G197" i="244"/>
  <c r="C197" i="244" s="1"/>
  <c r="G199" i="244"/>
  <c r="C199" i="244" s="1"/>
  <c r="G200" i="244"/>
  <c r="C200" i="244" s="1"/>
  <c r="H197" i="244"/>
  <c r="R197" i="244" s="1"/>
  <c r="P198" i="244" s="1"/>
  <c r="G197" i="252"/>
  <c r="C197" i="252" s="1"/>
  <c r="H197" i="252"/>
  <c r="R197" i="252" s="1"/>
  <c r="P198" i="252" s="1"/>
  <c r="G200" i="252"/>
  <c r="C200" i="252" s="1"/>
  <c r="G201" i="252"/>
  <c r="C201" i="252" s="1"/>
  <c r="G198" i="252"/>
  <c r="C198" i="252" s="1"/>
  <c r="G199" i="252"/>
  <c r="C199" i="252" s="1"/>
  <c r="N186" i="244"/>
  <c r="L186" i="244"/>
  <c r="S192" i="243"/>
  <c r="K193" i="243" s="1"/>
  <c r="A192" i="243" s="1"/>
  <c r="P193" i="243"/>
  <c r="M192" i="243" s="1"/>
  <c r="G205" i="246"/>
  <c r="C205" i="246" s="1"/>
  <c r="H203" i="246"/>
  <c r="R203" i="246" s="1"/>
  <c r="P204" i="246" s="1"/>
  <c r="G204" i="246"/>
  <c r="C204" i="246" s="1"/>
  <c r="J210" i="246"/>
  <c r="G203" i="246"/>
  <c r="C203" i="246" s="1"/>
  <c r="G207" i="246"/>
  <c r="C207" i="246" s="1"/>
  <c r="G206" i="246"/>
  <c r="C206" i="246" s="1"/>
  <c r="G207" i="251"/>
  <c r="C207" i="251" s="1"/>
  <c r="G204" i="251"/>
  <c r="C204" i="251" s="1"/>
  <c r="G205" i="251"/>
  <c r="C205" i="251" s="1"/>
  <c r="H203" i="251"/>
  <c r="R203" i="251" s="1"/>
  <c r="P204" i="251" s="1"/>
  <c r="G206" i="251"/>
  <c r="C206" i="251" s="1"/>
  <c r="G203" i="251"/>
  <c r="C203" i="251" s="1"/>
  <c r="S192" i="252"/>
  <c r="K193" i="252" s="1"/>
  <c r="A192" i="252" s="1"/>
  <c r="P193" i="252"/>
  <c r="M192" i="252" s="1"/>
  <c r="G197" i="242"/>
  <c r="C197" i="242" s="1"/>
  <c r="J204" i="242"/>
  <c r="G198" i="242"/>
  <c r="C198" i="242" s="1"/>
  <c r="G201" i="242"/>
  <c r="C201" i="242" s="1"/>
  <c r="G200" i="242"/>
  <c r="C200" i="242" s="1"/>
  <c r="G199" i="242"/>
  <c r="C199" i="242" s="1"/>
  <c r="H197" i="242"/>
  <c r="R197" i="242" s="1"/>
  <c r="P198" i="242" s="1"/>
  <c r="G199" i="247"/>
  <c r="C199" i="247" s="1"/>
  <c r="H197" i="247"/>
  <c r="R197" i="247" s="1"/>
  <c r="P198" i="247" s="1"/>
  <c r="G200" i="247"/>
  <c r="C200" i="247" s="1"/>
  <c r="G197" i="247"/>
  <c r="C197" i="247" s="1"/>
  <c r="G201" i="247"/>
  <c r="C201" i="247" s="1"/>
  <c r="G198" i="247"/>
  <c r="C198" i="247" s="1"/>
  <c r="J204" i="247"/>
  <c r="N186" i="138"/>
  <c r="L186" i="138"/>
  <c r="G197" i="138"/>
  <c r="C197" i="138" s="1"/>
  <c r="H197" i="138"/>
  <c r="R197" i="138" s="1"/>
  <c r="P198" i="138" s="1"/>
  <c r="G198" i="138"/>
  <c r="C198" i="138" s="1"/>
  <c r="G201" i="138"/>
  <c r="C201" i="138" s="1"/>
  <c r="G200" i="138"/>
  <c r="C200" i="138" s="1"/>
  <c r="G199" i="138"/>
  <c r="C199" i="138" s="1"/>
  <c r="J204" i="138"/>
  <c r="P193" i="138"/>
  <c r="M192" i="138" s="1"/>
  <c r="S192" i="138"/>
  <c r="K193" i="138" s="1"/>
  <c r="A192" i="138" s="1"/>
  <c r="G207" i="248" l="1"/>
  <c r="C207" i="248" s="1"/>
  <c r="G204" i="248"/>
  <c r="C204" i="248" s="1"/>
  <c r="G206" i="248"/>
  <c r="C206" i="248" s="1"/>
  <c r="G205" i="248"/>
  <c r="C205" i="248" s="1"/>
  <c r="J210" i="248"/>
  <c r="G203" i="248"/>
  <c r="C203" i="248" s="1"/>
  <c r="H203" i="248"/>
  <c r="R203" i="248" s="1"/>
  <c r="P204" i="248" s="1"/>
  <c r="S198" i="248"/>
  <c r="K199" i="248" s="1"/>
  <c r="A198" i="248" s="1"/>
  <c r="P199" i="248"/>
  <c r="M198" i="248" s="1"/>
  <c r="N192" i="248"/>
  <c r="L192" i="248"/>
  <c r="P205" i="253"/>
  <c r="M204" i="253" s="1"/>
  <c r="S204" i="253"/>
  <c r="K205" i="253" s="1"/>
  <c r="A204" i="253" s="1"/>
  <c r="L204" i="241"/>
  <c r="N204" i="241"/>
  <c r="G205" i="242"/>
  <c r="C205" i="242" s="1"/>
  <c r="G206" i="242"/>
  <c r="C206" i="242" s="1"/>
  <c r="G204" i="242"/>
  <c r="C204" i="242" s="1"/>
  <c r="H203" i="242"/>
  <c r="R203" i="242" s="1"/>
  <c r="P204" i="242" s="1"/>
  <c r="G207" i="242"/>
  <c r="C207" i="242" s="1"/>
  <c r="J210" i="242"/>
  <c r="G203" i="242"/>
  <c r="C203" i="242" s="1"/>
  <c r="P205" i="251"/>
  <c r="M204" i="251" s="1"/>
  <c r="S204" i="251"/>
  <c r="K205" i="251" s="1"/>
  <c r="A204" i="251" s="1"/>
  <c r="G209" i="246"/>
  <c r="C209" i="246" s="1"/>
  <c r="G212" i="246"/>
  <c r="C212" i="246" s="1"/>
  <c r="G213" i="246"/>
  <c r="C213" i="246" s="1"/>
  <c r="G211" i="246"/>
  <c r="C211" i="246" s="1"/>
  <c r="J216" i="246"/>
  <c r="H209" i="246"/>
  <c r="R209" i="246" s="1"/>
  <c r="P210" i="246" s="1"/>
  <c r="G210" i="246"/>
  <c r="C210" i="246" s="1"/>
  <c r="L192" i="243"/>
  <c r="N192" i="243"/>
  <c r="J216" i="251"/>
  <c r="J221" i="251"/>
  <c r="G213" i="253"/>
  <c r="C213" i="253" s="1"/>
  <c r="G210" i="253"/>
  <c r="C210" i="253" s="1"/>
  <c r="G211" i="253"/>
  <c r="C211" i="253" s="1"/>
  <c r="H209" i="253"/>
  <c r="R209" i="253" s="1"/>
  <c r="P210" i="253" s="1"/>
  <c r="G212" i="253"/>
  <c r="C212" i="253" s="1"/>
  <c r="G209" i="253"/>
  <c r="C209" i="253" s="1"/>
  <c r="J216" i="253"/>
  <c r="G215" i="250"/>
  <c r="C215" i="250" s="1"/>
  <c r="H215" i="250"/>
  <c r="R215" i="250" s="1"/>
  <c r="P216" i="250" s="1"/>
  <c r="G218" i="250"/>
  <c r="C218" i="250" s="1"/>
  <c r="G219" i="250"/>
  <c r="C219" i="250" s="1"/>
  <c r="G216" i="250"/>
  <c r="C216" i="250" s="1"/>
  <c r="G217" i="250"/>
  <c r="C217" i="250" s="1"/>
  <c r="J222" i="250"/>
  <c r="N192" i="242"/>
  <c r="L192" i="242"/>
  <c r="N198" i="253"/>
  <c r="L198" i="253"/>
  <c r="J239" i="247"/>
  <c r="J210" i="244"/>
  <c r="G204" i="244"/>
  <c r="C204" i="244" s="1"/>
  <c r="G207" i="244"/>
  <c r="C207" i="244" s="1"/>
  <c r="G203" i="244"/>
  <c r="C203" i="244" s="1"/>
  <c r="G205" i="244"/>
  <c r="C205" i="244" s="1"/>
  <c r="G206" i="244"/>
  <c r="C206" i="244" s="1"/>
  <c r="H203" i="244"/>
  <c r="R203" i="244" s="1"/>
  <c r="P204" i="244" s="1"/>
  <c r="J347" i="241"/>
  <c r="S204" i="249"/>
  <c r="K205" i="249" s="1"/>
  <c r="A204" i="249" s="1"/>
  <c r="P205" i="249"/>
  <c r="M204" i="249" s="1"/>
  <c r="G204" i="247"/>
  <c r="C204" i="247" s="1"/>
  <c r="G207" i="247"/>
  <c r="C207" i="247" s="1"/>
  <c r="G203" i="247"/>
  <c r="C203" i="247" s="1"/>
  <c r="G205" i="247"/>
  <c r="C205" i="247" s="1"/>
  <c r="G206" i="247"/>
  <c r="C206" i="247" s="1"/>
  <c r="H203" i="247"/>
  <c r="R203" i="247" s="1"/>
  <c r="P204" i="247" s="1"/>
  <c r="J210" i="247"/>
  <c r="P199" i="247"/>
  <c r="M198" i="247" s="1"/>
  <c r="S198" i="247"/>
  <c r="K199" i="247" s="1"/>
  <c r="A198" i="247" s="1"/>
  <c r="P199" i="252"/>
  <c r="M198" i="252" s="1"/>
  <c r="S198" i="252"/>
  <c r="K199" i="252" s="1"/>
  <c r="A198" i="252" s="1"/>
  <c r="P199" i="244"/>
  <c r="M198" i="244" s="1"/>
  <c r="S198" i="244"/>
  <c r="K199" i="244" s="1"/>
  <c r="A198" i="244" s="1"/>
  <c r="G211" i="251"/>
  <c r="C211" i="251" s="1"/>
  <c r="G212" i="251"/>
  <c r="C212" i="251" s="1"/>
  <c r="H209" i="251"/>
  <c r="R209" i="251" s="1"/>
  <c r="P210" i="251" s="1"/>
  <c r="G210" i="251"/>
  <c r="C210" i="251" s="1"/>
  <c r="G213" i="251"/>
  <c r="C213" i="251" s="1"/>
  <c r="G209" i="251"/>
  <c r="C209" i="251" s="1"/>
  <c r="J227" i="248"/>
  <c r="J210" i="252"/>
  <c r="J215" i="252"/>
  <c r="L198" i="249"/>
  <c r="N198" i="249"/>
  <c r="J210" i="245"/>
  <c r="J215" i="245"/>
  <c r="P211" i="250"/>
  <c r="M210" i="250" s="1"/>
  <c r="S210" i="250"/>
  <c r="K211" i="250" s="1"/>
  <c r="A210" i="250" s="1"/>
  <c r="L192" i="247"/>
  <c r="N192" i="247"/>
  <c r="J210" i="243"/>
  <c r="J215" i="243"/>
  <c r="G216" i="241"/>
  <c r="C216" i="241" s="1"/>
  <c r="G217" i="241"/>
  <c r="C217" i="241" s="1"/>
  <c r="G218" i="241"/>
  <c r="C218" i="241" s="1"/>
  <c r="H215" i="241"/>
  <c r="R215" i="241" s="1"/>
  <c r="P216" i="241" s="1"/>
  <c r="G215" i="241"/>
  <c r="C215" i="241" s="1"/>
  <c r="G219" i="241"/>
  <c r="C219" i="241" s="1"/>
  <c r="J222" i="241"/>
  <c r="S210" i="241"/>
  <c r="K211" i="241" s="1"/>
  <c r="A210" i="241" s="1"/>
  <c r="P211" i="241"/>
  <c r="M210" i="241" s="1"/>
  <c r="G212" i="249"/>
  <c r="C212" i="249" s="1"/>
  <c r="J216" i="249"/>
  <c r="H209" i="249"/>
  <c r="R209" i="249" s="1"/>
  <c r="P210" i="249" s="1"/>
  <c r="G210" i="249"/>
  <c r="C210" i="249" s="1"/>
  <c r="G213" i="249"/>
  <c r="C213" i="249" s="1"/>
  <c r="G211" i="249"/>
  <c r="C211" i="249" s="1"/>
  <c r="G209" i="249"/>
  <c r="C209" i="249" s="1"/>
  <c r="L192" i="244"/>
  <c r="N192" i="244"/>
  <c r="S198" i="242"/>
  <c r="K199" i="242" s="1"/>
  <c r="A198" i="242" s="1"/>
  <c r="P199" i="242"/>
  <c r="M198" i="242" s="1"/>
  <c r="S198" i="245"/>
  <c r="K199" i="245" s="1"/>
  <c r="A198" i="245" s="1"/>
  <c r="P199" i="245"/>
  <c r="M198" i="245" s="1"/>
  <c r="N192" i="252"/>
  <c r="L192" i="252"/>
  <c r="P205" i="246"/>
  <c r="M204" i="246" s="1"/>
  <c r="S204" i="246"/>
  <c r="K205" i="246" s="1"/>
  <c r="A204" i="246" s="1"/>
  <c r="N192" i="245"/>
  <c r="L192" i="245"/>
  <c r="G207" i="252"/>
  <c r="C207" i="252" s="1"/>
  <c r="G203" i="252"/>
  <c r="C203" i="252" s="1"/>
  <c r="G205" i="252"/>
  <c r="C205" i="252" s="1"/>
  <c r="H203" i="252"/>
  <c r="R203" i="252" s="1"/>
  <c r="P204" i="252" s="1"/>
  <c r="G206" i="252"/>
  <c r="C206" i="252" s="1"/>
  <c r="G204" i="252"/>
  <c r="C204" i="252" s="1"/>
  <c r="H203" i="245"/>
  <c r="R203" i="245" s="1"/>
  <c r="P204" i="245" s="1"/>
  <c r="G206" i="245"/>
  <c r="C206" i="245" s="1"/>
  <c r="G207" i="245"/>
  <c r="C207" i="245" s="1"/>
  <c r="G204" i="245"/>
  <c r="C204" i="245" s="1"/>
  <c r="G205" i="245"/>
  <c r="C205" i="245" s="1"/>
  <c r="G203" i="245"/>
  <c r="C203" i="245" s="1"/>
  <c r="P199" i="243"/>
  <c r="M198" i="243" s="1"/>
  <c r="S198" i="243"/>
  <c r="K199" i="243" s="1"/>
  <c r="A198" i="243" s="1"/>
  <c r="L204" i="250"/>
  <c r="N204" i="250"/>
  <c r="G206" i="243"/>
  <c r="C206" i="243" s="1"/>
  <c r="G205" i="243"/>
  <c r="C205" i="243" s="1"/>
  <c r="G204" i="243"/>
  <c r="C204" i="243" s="1"/>
  <c r="G207" i="243"/>
  <c r="C207" i="243" s="1"/>
  <c r="G203" i="243"/>
  <c r="C203" i="243" s="1"/>
  <c r="H203" i="243"/>
  <c r="R203" i="243" s="1"/>
  <c r="P204" i="243" s="1"/>
  <c r="N198" i="246"/>
  <c r="L198" i="246"/>
  <c r="L198" i="251"/>
  <c r="N198" i="251"/>
  <c r="J401" i="253"/>
  <c r="S198" i="138"/>
  <c r="K199" i="138" s="1"/>
  <c r="A198" i="138" s="1"/>
  <c r="P199" i="138"/>
  <c r="M198" i="138" s="1"/>
  <c r="L192" i="138"/>
  <c r="N192" i="138"/>
  <c r="H203" i="138"/>
  <c r="R203" i="138" s="1"/>
  <c r="P204" i="138" s="1"/>
  <c r="J210" i="138"/>
  <c r="G207" i="138"/>
  <c r="C207" i="138" s="1"/>
  <c r="G206" i="138"/>
  <c r="C206" i="138" s="1"/>
  <c r="G204" i="138"/>
  <c r="C204" i="138" s="1"/>
  <c r="G205" i="138"/>
  <c r="C205" i="138" s="1"/>
  <c r="G203" i="138"/>
  <c r="C203" i="138" s="1"/>
  <c r="P205" i="248" l="1"/>
  <c r="M204" i="248" s="1"/>
  <c r="S204" i="248"/>
  <c r="K205" i="248" s="1"/>
  <c r="A204" i="248" s="1"/>
  <c r="N198" i="248"/>
  <c r="L198" i="248"/>
  <c r="G213" i="248"/>
  <c r="C213" i="248" s="1"/>
  <c r="H209" i="248"/>
  <c r="R209" i="248" s="1"/>
  <c r="P210" i="248" s="1"/>
  <c r="G209" i="248"/>
  <c r="C209" i="248" s="1"/>
  <c r="J216" i="248"/>
  <c r="G211" i="248"/>
  <c r="C211" i="248" s="1"/>
  <c r="G210" i="248"/>
  <c r="C210" i="248" s="1"/>
  <c r="G212" i="248"/>
  <c r="C212" i="248" s="1"/>
  <c r="S204" i="243"/>
  <c r="K205" i="243" s="1"/>
  <c r="A204" i="243" s="1"/>
  <c r="P205" i="243"/>
  <c r="M204" i="243" s="1"/>
  <c r="S204" i="252"/>
  <c r="K205" i="252" s="1"/>
  <c r="A204" i="252" s="1"/>
  <c r="P205" i="252"/>
  <c r="M204" i="252" s="1"/>
  <c r="N198" i="245"/>
  <c r="L198" i="245"/>
  <c r="P217" i="241"/>
  <c r="M216" i="241" s="1"/>
  <c r="S216" i="241"/>
  <c r="K217" i="241" s="1"/>
  <c r="A216" i="241" s="1"/>
  <c r="J216" i="245"/>
  <c r="J221" i="245"/>
  <c r="J216" i="252"/>
  <c r="J221" i="252"/>
  <c r="S210" i="253"/>
  <c r="K211" i="253" s="1"/>
  <c r="A210" i="253" s="1"/>
  <c r="P211" i="253"/>
  <c r="M210" i="253" s="1"/>
  <c r="J222" i="251"/>
  <c r="J227" i="251"/>
  <c r="L198" i="243"/>
  <c r="N198" i="243"/>
  <c r="L204" i="246"/>
  <c r="N204" i="246"/>
  <c r="G218" i="249"/>
  <c r="C218" i="249" s="1"/>
  <c r="H215" i="249"/>
  <c r="R215" i="249" s="1"/>
  <c r="P216" i="249" s="1"/>
  <c r="G216" i="249"/>
  <c r="C216" i="249" s="1"/>
  <c r="G217" i="249"/>
  <c r="C217" i="249" s="1"/>
  <c r="G219" i="249"/>
  <c r="C219" i="249" s="1"/>
  <c r="J222" i="249"/>
  <c r="G215" i="249"/>
  <c r="C215" i="249" s="1"/>
  <c r="G221" i="241"/>
  <c r="C221" i="241" s="1"/>
  <c r="H221" i="241"/>
  <c r="R221" i="241" s="1"/>
  <c r="P222" i="241" s="1"/>
  <c r="G224" i="241"/>
  <c r="C224" i="241" s="1"/>
  <c r="G225" i="241"/>
  <c r="C225" i="241" s="1"/>
  <c r="G222" i="241"/>
  <c r="C222" i="241" s="1"/>
  <c r="G223" i="241"/>
  <c r="C223" i="241" s="1"/>
  <c r="J228" i="241"/>
  <c r="G211" i="243"/>
  <c r="C211" i="243" s="1"/>
  <c r="G209" i="243"/>
  <c r="C209" i="243" s="1"/>
  <c r="G210" i="243"/>
  <c r="C210" i="243" s="1"/>
  <c r="G213" i="243"/>
  <c r="C213" i="243" s="1"/>
  <c r="G212" i="243"/>
  <c r="C212" i="243" s="1"/>
  <c r="H209" i="243"/>
  <c r="R209" i="243" s="1"/>
  <c r="P210" i="243" s="1"/>
  <c r="N210" i="250"/>
  <c r="L210" i="250"/>
  <c r="G213" i="245"/>
  <c r="C213" i="245" s="1"/>
  <c r="H209" i="245"/>
  <c r="R209" i="245" s="1"/>
  <c r="P210" i="245" s="1"/>
  <c r="G212" i="245"/>
  <c r="C212" i="245" s="1"/>
  <c r="G209" i="245"/>
  <c r="C209" i="245" s="1"/>
  <c r="G210" i="245"/>
  <c r="C210" i="245" s="1"/>
  <c r="G211" i="245"/>
  <c r="C211" i="245" s="1"/>
  <c r="G211" i="252"/>
  <c r="C211" i="252" s="1"/>
  <c r="G212" i="252"/>
  <c r="C212" i="252" s="1"/>
  <c r="H209" i="252"/>
  <c r="R209" i="252" s="1"/>
  <c r="P210" i="252" s="1"/>
  <c r="G210" i="252"/>
  <c r="C210" i="252" s="1"/>
  <c r="G213" i="252"/>
  <c r="C213" i="252" s="1"/>
  <c r="G209" i="252"/>
  <c r="C209" i="252" s="1"/>
  <c r="L198" i="252"/>
  <c r="N198" i="252"/>
  <c r="P205" i="247"/>
  <c r="M204" i="247" s="1"/>
  <c r="S204" i="247"/>
  <c r="K205" i="247" s="1"/>
  <c r="A204" i="247" s="1"/>
  <c r="J353" i="241"/>
  <c r="P205" i="244"/>
  <c r="M204" i="244" s="1"/>
  <c r="S204" i="244"/>
  <c r="K205" i="244" s="1"/>
  <c r="A204" i="244" s="1"/>
  <c r="P217" i="250"/>
  <c r="M216" i="250" s="1"/>
  <c r="S216" i="250"/>
  <c r="K217" i="250" s="1"/>
  <c r="A216" i="250" s="1"/>
  <c r="G217" i="253"/>
  <c r="C217" i="253" s="1"/>
  <c r="G215" i="253"/>
  <c r="C215" i="253" s="1"/>
  <c r="G219" i="253"/>
  <c r="C219" i="253" s="1"/>
  <c r="H215" i="253"/>
  <c r="R215" i="253" s="1"/>
  <c r="P216" i="253" s="1"/>
  <c r="G216" i="253"/>
  <c r="C216" i="253" s="1"/>
  <c r="G218" i="253"/>
  <c r="C218" i="253" s="1"/>
  <c r="J222" i="253"/>
  <c r="G216" i="251"/>
  <c r="C216" i="251" s="1"/>
  <c r="G217" i="251"/>
  <c r="C217" i="251" s="1"/>
  <c r="G215" i="251"/>
  <c r="C215" i="251" s="1"/>
  <c r="G218" i="251"/>
  <c r="C218" i="251" s="1"/>
  <c r="H215" i="251"/>
  <c r="R215" i="251" s="1"/>
  <c r="P216" i="251" s="1"/>
  <c r="G219" i="251"/>
  <c r="C219" i="251" s="1"/>
  <c r="P211" i="246"/>
  <c r="M210" i="246" s="1"/>
  <c r="S210" i="246"/>
  <c r="K211" i="246" s="1"/>
  <c r="A210" i="246" s="1"/>
  <c r="S204" i="242"/>
  <c r="K205" i="242" s="1"/>
  <c r="A204" i="242" s="1"/>
  <c r="P205" i="242"/>
  <c r="M204" i="242" s="1"/>
  <c r="J216" i="243"/>
  <c r="J221" i="243"/>
  <c r="J407" i="253"/>
  <c r="N198" i="242"/>
  <c r="L198" i="242"/>
  <c r="J233" i="248"/>
  <c r="J245" i="247"/>
  <c r="G216" i="246"/>
  <c r="C216" i="246" s="1"/>
  <c r="J222" i="246"/>
  <c r="H215" i="246"/>
  <c r="R215" i="246" s="1"/>
  <c r="P216" i="246" s="1"/>
  <c r="G215" i="246"/>
  <c r="C215" i="246" s="1"/>
  <c r="G217" i="246"/>
  <c r="C217" i="246" s="1"/>
  <c r="G219" i="246"/>
  <c r="C219" i="246" s="1"/>
  <c r="G218" i="246"/>
  <c r="C218" i="246" s="1"/>
  <c r="P211" i="249"/>
  <c r="M210" i="249" s="1"/>
  <c r="S210" i="249"/>
  <c r="K211" i="249" s="1"/>
  <c r="A210" i="249" s="1"/>
  <c r="H209" i="247"/>
  <c r="R209" i="247" s="1"/>
  <c r="P210" i="247" s="1"/>
  <c r="G213" i="247"/>
  <c r="C213" i="247" s="1"/>
  <c r="G212" i="247"/>
  <c r="C212" i="247" s="1"/>
  <c r="G210" i="247"/>
  <c r="C210" i="247" s="1"/>
  <c r="G211" i="247"/>
  <c r="C211" i="247" s="1"/>
  <c r="G209" i="247"/>
  <c r="C209" i="247" s="1"/>
  <c r="J216" i="247"/>
  <c r="G225" i="250"/>
  <c r="C225" i="250" s="1"/>
  <c r="G222" i="250"/>
  <c r="C222" i="250" s="1"/>
  <c r="G221" i="250"/>
  <c r="C221" i="250" s="1"/>
  <c r="G223" i="250"/>
  <c r="C223" i="250" s="1"/>
  <c r="G224" i="250"/>
  <c r="C224" i="250" s="1"/>
  <c r="H221" i="250"/>
  <c r="R221" i="250" s="1"/>
  <c r="P222" i="250" s="1"/>
  <c r="J228" i="250"/>
  <c r="P205" i="245"/>
  <c r="M204" i="245" s="1"/>
  <c r="S204" i="245"/>
  <c r="K205" i="245" s="1"/>
  <c r="A204" i="245" s="1"/>
  <c r="N210" i="241"/>
  <c r="L210" i="241"/>
  <c r="S210" i="251"/>
  <c r="K211" i="251" s="1"/>
  <c r="A210" i="251" s="1"/>
  <c r="P211" i="251"/>
  <c r="M210" i="251" s="1"/>
  <c r="L198" i="244"/>
  <c r="N198" i="244"/>
  <c r="N198" i="247"/>
  <c r="L198" i="247"/>
  <c r="L204" i="249"/>
  <c r="N204" i="249"/>
  <c r="G210" i="244"/>
  <c r="C210" i="244" s="1"/>
  <c r="G211" i="244"/>
  <c r="C211" i="244" s="1"/>
  <c r="G209" i="244"/>
  <c r="C209" i="244" s="1"/>
  <c r="G213" i="244"/>
  <c r="C213" i="244" s="1"/>
  <c r="H209" i="244"/>
  <c r="R209" i="244" s="1"/>
  <c r="P210" i="244" s="1"/>
  <c r="J216" i="244"/>
  <c r="G212" i="244"/>
  <c r="C212" i="244" s="1"/>
  <c r="L204" i="251"/>
  <c r="N204" i="251"/>
  <c r="G209" i="242"/>
  <c r="C209" i="242" s="1"/>
  <c r="G213" i="242"/>
  <c r="C213" i="242" s="1"/>
  <c r="J216" i="242"/>
  <c r="H209" i="242"/>
  <c r="R209" i="242" s="1"/>
  <c r="P210" i="242" s="1"/>
  <c r="G212" i="242"/>
  <c r="C212" i="242" s="1"/>
  <c r="G210" i="242"/>
  <c r="C210" i="242" s="1"/>
  <c r="G211" i="242"/>
  <c r="C211" i="242" s="1"/>
  <c r="L204" i="253"/>
  <c r="N204" i="253"/>
  <c r="G211" i="138"/>
  <c r="C211" i="138" s="1"/>
  <c r="G213" i="138"/>
  <c r="C213" i="138" s="1"/>
  <c r="G212" i="138"/>
  <c r="C212" i="138" s="1"/>
  <c r="G210" i="138"/>
  <c r="C210" i="138" s="1"/>
  <c r="H209" i="138"/>
  <c r="R209" i="138" s="1"/>
  <c r="P210" i="138" s="1"/>
  <c r="J216" i="138"/>
  <c r="G209" i="138"/>
  <c r="C209" i="138" s="1"/>
  <c r="P205" i="138"/>
  <c r="M204" i="138" s="1"/>
  <c r="S204" i="138"/>
  <c r="K205" i="138" s="1"/>
  <c r="A204" i="138" s="1"/>
  <c r="N198" i="138"/>
  <c r="L198" i="138"/>
  <c r="G219" i="248" l="1"/>
  <c r="C219" i="248" s="1"/>
  <c r="G215" i="248"/>
  <c r="C215" i="248" s="1"/>
  <c r="G218" i="248"/>
  <c r="C218" i="248" s="1"/>
  <c r="G216" i="248"/>
  <c r="C216" i="248" s="1"/>
  <c r="J222" i="248"/>
  <c r="H215" i="248"/>
  <c r="R215" i="248" s="1"/>
  <c r="P216" i="248" s="1"/>
  <c r="G217" i="248"/>
  <c r="C217" i="248" s="1"/>
  <c r="N204" i="248"/>
  <c r="L204" i="248"/>
  <c r="S210" i="248"/>
  <c r="K211" i="248" s="1"/>
  <c r="A210" i="248" s="1"/>
  <c r="P211" i="248"/>
  <c r="M210" i="248" s="1"/>
  <c r="P211" i="242"/>
  <c r="M210" i="242" s="1"/>
  <c r="S210" i="242"/>
  <c r="K211" i="242" s="1"/>
  <c r="A210" i="242" s="1"/>
  <c r="G219" i="244"/>
  <c r="C219" i="244" s="1"/>
  <c r="G217" i="244"/>
  <c r="C217" i="244" s="1"/>
  <c r="G218" i="244"/>
  <c r="C218" i="244" s="1"/>
  <c r="G216" i="244"/>
  <c r="C216" i="244" s="1"/>
  <c r="H215" i="244"/>
  <c r="R215" i="244" s="1"/>
  <c r="P216" i="244" s="1"/>
  <c r="G215" i="244"/>
  <c r="C215" i="244" s="1"/>
  <c r="J222" i="244"/>
  <c r="S216" i="246"/>
  <c r="K217" i="246" s="1"/>
  <c r="A216" i="246" s="1"/>
  <c r="P217" i="246"/>
  <c r="M216" i="246" s="1"/>
  <c r="G215" i="243"/>
  <c r="C215" i="243" s="1"/>
  <c r="G219" i="243"/>
  <c r="C219" i="243" s="1"/>
  <c r="G216" i="243"/>
  <c r="C216" i="243" s="1"/>
  <c r="G217" i="243"/>
  <c r="C217" i="243" s="1"/>
  <c r="G218" i="243"/>
  <c r="C218" i="243" s="1"/>
  <c r="H215" i="243"/>
  <c r="R215" i="243" s="1"/>
  <c r="P216" i="243" s="1"/>
  <c r="N210" i="246"/>
  <c r="L210" i="246"/>
  <c r="G231" i="241"/>
  <c r="C231" i="241" s="1"/>
  <c r="G228" i="241"/>
  <c r="C228" i="241" s="1"/>
  <c r="G229" i="241"/>
  <c r="C229" i="241" s="1"/>
  <c r="H227" i="241"/>
  <c r="R227" i="241" s="1"/>
  <c r="P228" i="241" s="1"/>
  <c r="G230" i="241"/>
  <c r="C230" i="241" s="1"/>
  <c r="G227" i="241"/>
  <c r="C227" i="241" s="1"/>
  <c r="J234" i="241"/>
  <c r="N210" i="253"/>
  <c r="L210" i="253"/>
  <c r="J222" i="245"/>
  <c r="J227" i="245"/>
  <c r="G218" i="242"/>
  <c r="C218" i="242" s="1"/>
  <c r="G219" i="242"/>
  <c r="C219" i="242" s="1"/>
  <c r="G215" i="242"/>
  <c r="C215" i="242" s="1"/>
  <c r="H215" i="242"/>
  <c r="R215" i="242" s="1"/>
  <c r="P216" i="242" s="1"/>
  <c r="J222" i="242"/>
  <c r="G216" i="242"/>
  <c r="C216" i="242" s="1"/>
  <c r="G217" i="242"/>
  <c r="C217" i="242" s="1"/>
  <c r="P211" i="244"/>
  <c r="M210" i="244" s="1"/>
  <c r="S210" i="244"/>
  <c r="K211" i="244" s="1"/>
  <c r="A210" i="244" s="1"/>
  <c r="L204" i="245"/>
  <c r="N204" i="245"/>
  <c r="S210" i="247"/>
  <c r="K211" i="247" s="1"/>
  <c r="A210" i="247" s="1"/>
  <c r="P211" i="247"/>
  <c r="M210" i="247" s="1"/>
  <c r="J228" i="246"/>
  <c r="G221" i="246"/>
  <c r="C221" i="246" s="1"/>
  <c r="G223" i="246"/>
  <c r="C223" i="246" s="1"/>
  <c r="G225" i="246"/>
  <c r="C225" i="246" s="1"/>
  <c r="G224" i="246"/>
  <c r="C224" i="246" s="1"/>
  <c r="H221" i="246"/>
  <c r="R221" i="246" s="1"/>
  <c r="P222" i="246" s="1"/>
  <c r="G222" i="246"/>
  <c r="C222" i="246" s="1"/>
  <c r="J251" i="247"/>
  <c r="L204" i="244"/>
  <c r="N204" i="244"/>
  <c r="L204" i="247"/>
  <c r="N204" i="247"/>
  <c r="S222" i="241"/>
  <c r="K223" i="241" s="1"/>
  <c r="A222" i="241" s="1"/>
  <c r="P223" i="241"/>
  <c r="M222" i="241" s="1"/>
  <c r="G219" i="245"/>
  <c r="C219" i="245" s="1"/>
  <c r="G216" i="245"/>
  <c r="C216" i="245" s="1"/>
  <c r="G217" i="245"/>
  <c r="C217" i="245" s="1"/>
  <c r="G215" i="245"/>
  <c r="C215" i="245" s="1"/>
  <c r="H215" i="245"/>
  <c r="R215" i="245" s="1"/>
  <c r="P216" i="245" s="1"/>
  <c r="G218" i="245"/>
  <c r="C218" i="245" s="1"/>
  <c r="L210" i="251"/>
  <c r="N210" i="251"/>
  <c r="G229" i="250"/>
  <c r="C229" i="250" s="1"/>
  <c r="G230" i="250"/>
  <c r="C230" i="250" s="1"/>
  <c r="H227" i="250"/>
  <c r="R227" i="250" s="1"/>
  <c r="P228" i="250" s="1"/>
  <c r="G228" i="250"/>
  <c r="C228" i="250" s="1"/>
  <c r="G231" i="250"/>
  <c r="C231" i="250" s="1"/>
  <c r="G227" i="250"/>
  <c r="C227" i="250" s="1"/>
  <c r="J234" i="250"/>
  <c r="S216" i="251"/>
  <c r="K217" i="251" s="1"/>
  <c r="A216" i="251" s="1"/>
  <c r="P217" i="251"/>
  <c r="M216" i="251" s="1"/>
  <c r="S216" i="253"/>
  <c r="K217" i="253" s="1"/>
  <c r="A216" i="253" s="1"/>
  <c r="P217" i="253"/>
  <c r="M216" i="253" s="1"/>
  <c r="J359" i="241"/>
  <c r="S210" i="245"/>
  <c r="K211" i="245" s="1"/>
  <c r="A210" i="245" s="1"/>
  <c r="P211" i="245"/>
  <c r="M210" i="245" s="1"/>
  <c r="S210" i="243"/>
  <c r="K211" i="243" s="1"/>
  <c r="A210" i="243" s="1"/>
  <c r="P211" i="243"/>
  <c r="M210" i="243" s="1"/>
  <c r="J228" i="249"/>
  <c r="G222" i="249"/>
  <c r="C222" i="249" s="1"/>
  <c r="G223" i="249"/>
  <c r="C223" i="249" s="1"/>
  <c r="H221" i="249"/>
  <c r="R221" i="249" s="1"/>
  <c r="P222" i="249" s="1"/>
  <c r="G221" i="249"/>
  <c r="C221" i="249" s="1"/>
  <c r="G224" i="249"/>
  <c r="C224" i="249" s="1"/>
  <c r="G225" i="249"/>
  <c r="C225" i="249" s="1"/>
  <c r="S216" i="249"/>
  <c r="K217" i="249" s="1"/>
  <c r="A216" i="249" s="1"/>
  <c r="P217" i="249"/>
  <c r="M216" i="249" s="1"/>
  <c r="J228" i="251"/>
  <c r="J233" i="251"/>
  <c r="J222" i="252"/>
  <c r="J227" i="252"/>
  <c r="L204" i="252"/>
  <c r="N204" i="252"/>
  <c r="N204" i="243"/>
  <c r="L204" i="243"/>
  <c r="P223" i="250"/>
  <c r="M222" i="250" s="1"/>
  <c r="S222" i="250"/>
  <c r="K223" i="250" s="1"/>
  <c r="A222" i="250" s="1"/>
  <c r="G219" i="247"/>
  <c r="C219" i="247" s="1"/>
  <c r="H215" i="247"/>
  <c r="R215" i="247" s="1"/>
  <c r="P216" i="247" s="1"/>
  <c r="G215" i="247"/>
  <c r="C215" i="247" s="1"/>
  <c r="G217" i="247"/>
  <c r="C217" i="247" s="1"/>
  <c r="G218" i="247"/>
  <c r="C218" i="247" s="1"/>
  <c r="G216" i="247"/>
  <c r="C216" i="247" s="1"/>
  <c r="J222" i="247"/>
  <c r="L210" i="249"/>
  <c r="N210" i="249"/>
  <c r="J239" i="248"/>
  <c r="J413" i="253"/>
  <c r="J222" i="243"/>
  <c r="J227" i="243"/>
  <c r="N204" i="242"/>
  <c r="L204" i="242"/>
  <c r="G222" i="253"/>
  <c r="C222" i="253" s="1"/>
  <c r="G225" i="253"/>
  <c r="C225" i="253" s="1"/>
  <c r="G221" i="253"/>
  <c r="C221" i="253" s="1"/>
  <c r="G224" i="253"/>
  <c r="C224" i="253" s="1"/>
  <c r="H221" i="253"/>
  <c r="R221" i="253" s="1"/>
  <c r="P222" i="253" s="1"/>
  <c r="G223" i="253"/>
  <c r="C223" i="253" s="1"/>
  <c r="J228" i="253"/>
  <c r="N216" i="250"/>
  <c r="L216" i="250"/>
  <c r="P211" i="252"/>
  <c r="M210" i="252" s="1"/>
  <c r="S210" i="252"/>
  <c r="K211" i="252" s="1"/>
  <c r="A210" i="252" s="1"/>
  <c r="G221" i="251"/>
  <c r="C221" i="251" s="1"/>
  <c r="H221" i="251"/>
  <c r="R221" i="251" s="1"/>
  <c r="P222" i="251" s="1"/>
  <c r="G223" i="251"/>
  <c r="C223" i="251" s="1"/>
  <c r="G224" i="251"/>
  <c r="C224" i="251" s="1"/>
  <c r="G222" i="251"/>
  <c r="C222" i="251" s="1"/>
  <c r="G225" i="251"/>
  <c r="C225" i="251" s="1"/>
  <c r="G216" i="252"/>
  <c r="C216" i="252" s="1"/>
  <c r="G217" i="252"/>
  <c r="C217" i="252" s="1"/>
  <c r="G215" i="252"/>
  <c r="C215" i="252" s="1"/>
  <c r="G218" i="252"/>
  <c r="C218" i="252" s="1"/>
  <c r="H215" i="252"/>
  <c r="R215" i="252" s="1"/>
  <c r="P216" i="252" s="1"/>
  <c r="G219" i="252"/>
  <c r="C219" i="252" s="1"/>
  <c r="N216" i="241"/>
  <c r="L216" i="241"/>
  <c r="N204" i="138"/>
  <c r="L204" i="138"/>
  <c r="G219" i="138"/>
  <c r="C219" i="138" s="1"/>
  <c r="G218" i="138"/>
  <c r="C218" i="138" s="1"/>
  <c r="H215" i="138"/>
  <c r="R215" i="138" s="1"/>
  <c r="P216" i="138" s="1"/>
  <c r="G215" i="138"/>
  <c r="C215" i="138" s="1"/>
  <c r="G216" i="138"/>
  <c r="C216" i="138" s="1"/>
  <c r="J222" i="138"/>
  <c r="G217" i="138"/>
  <c r="C217" i="138" s="1"/>
  <c r="P211" i="138"/>
  <c r="M210" i="138" s="1"/>
  <c r="S210" i="138"/>
  <c r="K211" i="138" s="1"/>
  <c r="A210" i="138" s="1"/>
  <c r="S216" i="248" l="1"/>
  <c r="K217" i="248" s="1"/>
  <c r="A216" i="248" s="1"/>
  <c r="P217" i="248"/>
  <c r="M216" i="248" s="1"/>
  <c r="G222" i="248"/>
  <c r="C222" i="248" s="1"/>
  <c r="G224" i="248"/>
  <c r="C224" i="248" s="1"/>
  <c r="J228" i="248"/>
  <c r="G221" i="248"/>
  <c r="C221" i="248" s="1"/>
  <c r="H221" i="248"/>
  <c r="R221" i="248" s="1"/>
  <c r="P222" i="248" s="1"/>
  <c r="G223" i="248"/>
  <c r="C223" i="248" s="1"/>
  <c r="G225" i="248"/>
  <c r="C225" i="248" s="1"/>
  <c r="N210" i="248"/>
  <c r="L210" i="248"/>
  <c r="J419" i="253"/>
  <c r="J425" i="253" s="1"/>
  <c r="G227" i="253"/>
  <c r="C227" i="253" s="1"/>
  <c r="G229" i="253"/>
  <c r="C229" i="253" s="1"/>
  <c r="G230" i="253"/>
  <c r="C230" i="253" s="1"/>
  <c r="H227" i="253"/>
  <c r="R227" i="253" s="1"/>
  <c r="P228" i="253" s="1"/>
  <c r="G228" i="253"/>
  <c r="C228" i="253" s="1"/>
  <c r="G231" i="253"/>
  <c r="C231" i="253" s="1"/>
  <c r="J234" i="253"/>
  <c r="J228" i="252"/>
  <c r="J233" i="252"/>
  <c r="N216" i="249"/>
  <c r="L216" i="249"/>
  <c r="G227" i="249"/>
  <c r="C227" i="249" s="1"/>
  <c r="J234" i="249"/>
  <c r="G230" i="249"/>
  <c r="C230" i="249" s="1"/>
  <c r="G231" i="249"/>
  <c r="C231" i="249" s="1"/>
  <c r="G228" i="249"/>
  <c r="C228" i="249" s="1"/>
  <c r="G229" i="249"/>
  <c r="C229" i="249" s="1"/>
  <c r="H227" i="249"/>
  <c r="R227" i="249" s="1"/>
  <c r="P228" i="249" s="1"/>
  <c r="P223" i="246"/>
  <c r="M222" i="246" s="1"/>
  <c r="S222" i="246"/>
  <c r="K223" i="246" s="1"/>
  <c r="A222" i="246" s="1"/>
  <c r="G222" i="245"/>
  <c r="C222" i="245" s="1"/>
  <c r="G224" i="245"/>
  <c r="C224" i="245" s="1"/>
  <c r="G221" i="245"/>
  <c r="C221" i="245" s="1"/>
  <c r="G225" i="245"/>
  <c r="C225" i="245" s="1"/>
  <c r="H221" i="245"/>
  <c r="R221" i="245" s="1"/>
  <c r="P222" i="245" s="1"/>
  <c r="G223" i="245"/>
  <c r="C223" i="245" s="1"/>
  <c r="S228" i="241"/>
  <c r="K229" i="241" s="1"/>
  <c r="A228" i="241" s="1"/>
  <c r="P229" i="241"/>
  <c r="M228" i="241" s="1"/>
  <c r="N216" i="246"/>
  <c r="L216" i="246"/>
  <c r="S216" i="244"/>
  <c r="K217" i="244" s="1"/>
  <c r="A216" i="244" s="1"/>
  <c r="P217" i="244"/>
  <c r="M216" i="244" s="1"/>
  <c r="S216" i="252"/>
  <c r="K217" i="252" s="1"/>
  <c r="A216" i="252" s="1"/>
  <c r="P217" i="252"/>
  <c r="M216" i="252" s="1"/>
  <c r="N210" i="252"/>
  <c r="L210" i="252"/>
  <c r="J228" i="243"/>
  <c r="J233" i="243"/>
  <c r="H221" i="247"/>
  <c r="R221" i="247" s="1"/>
  <c r="P222" i="247" s="1"/>
  <c r="G221" i="247"/>
  <c r="C221" i="247" s="1"/>
  <c r="G223" i="247"/>
  <c r="C223" i="247" s="1"/>
  <c r="G224" i="247"/>
  <c r="C224" i="247" s="1"/>
  <c r="G222" i="247"/>
  <c r="C222" i="247" s="1"/>
  <c r="G225" i="247"/>
  <c r="C225" i="247" s="1"/>
  <c r="J228" i="247"/>
  <c r="L222" i="250"/>
  <c r="N222" i="250"/>
  <c r="G221" i="252"/>
  <c r="C221" i="252" s="1"/>
  <c r="H221" i="252"/>
  <c r="R221" i="252" s="1"/>
  <c r="P222" i="252" s="1"/>
  <c r="G223" i="252"/>
  <c r="C223" i="252" s="1"/>
  <c r="G224" i="252"/>
  <c r="C224" i="252" s="1"/>
  <c r="G222" i="252"/>
  <c r="C222" i="252" s="1"/>
  <c r="G225" i="252"/>
  <c r="C225" i="252" s="1"/>
  <c r="P223" i="249"/>
  <c r="M222" i="249" s="1"/>
  <c r="S222" i="249"/>
  <c r="K223" i="249" s="1"/>
  <c r="A222" i="249" s="1"/>
  <c r="N210" i="243"/>
  <c r="L210" i="243"/>
  <c r="J365" i="241"/>
  <c r="L216" i="251"/>
  <c r="N216" i="251"/>
  <c r="G234" i="250"/>
  <c r="C234" i="250" s="1"/>
  <c r="G235" i="250"/>
  <c r="C235" i="250" s="1"/>
  <c r="G233" i="250"/>
  <c r="C233" i="250" s="1"/>
  <c r="G236" i="250"/>
  <c r="C236" i="250" s="1"/>
  <c r="H233" i="250"/>
  <c r="R233" i="250" s="1"/>
  <c r="P234" i="250" s="1"/>
  <c r="G237" i="250"/>
  <c r="C237" i="250" s="1"/>
  <c r="J240" i="250"/>
  <c r="P229" i="250"/>
  <c r="M228" i="250" s="1"/>
  <c r="S228" i="250"/>
  <c r="K229" i="250" s="1"/>
  <c r="A228" i="250" s="1"/>
  <c r="N222" i="241"/>
  <c r="L222" i="241"/>
  <c r="J257" i="247"/>
  <c r="G229" i="246"/>
  <c r="C229" i="246" s="1"/>
  <c r="G230" i="246"/>
  <c r="C230" i="246" s="1"/>
  <c r="G228" i="246"/>
  <c r="C228" i="246" s="1"/>
  <c r="J234" i="246"/>
  <c r="H227" i="246"/>
  <c r="R227" i="246" s="1"/>
  <c r="P228" i="246" s="1"/>
  <c r="G231" i="246"/>
  <c r="C231" i="246" s="1"/>
  <c r="G227" i="246"/>
  <c r="C227" i="246" s="1"/>
  <c r="G237" i="241"/>
  <c r="C237" i="241" s="1"/>
  <c r="G233" i="241"/>
  <c r="C233" i="241" s="1"/>
  <c r="G235" i="241"/>
  <c r="C235" i="241" s="1"/>
  <c r="G236" i="241"/>
  <c r="C236" i="241" s="1"/>
  <c r="H233" i="241"/>
  <c r="R233" i="241" s="1"/>
  <c r="P234" i="241" s="1"/>
  <c r="G234" i="241"/>
  <c r="C234" i="241" s="1"/>
  <c r="J240" i="241"/>
  <c r="L210" i="242"/>
  <c r="N210" i="242"/>
  <c r="S222" i="251"/>
  <c r="K223" i="251" s="1"/>
  <c r="A222" i="251" s="1"/>
  <c r="P223" i="251"/>
  <c r="M222" i="251" s="1"/>
  <c r="S222" i="253"/>
  <c r="K223" i="253" s="1"/>
  <c r="A222" i="253" s="1"/>
  <c r="P223" i="253"/>
  <c r="M222" i="253" s="1"/>
  <c r="G222" i="243"/>
  <c r="C222" i="243" s="1"/>
  <c r="G224" i="243"/>
  <c r="C224" i="243" s="1"/>
  <c r="G221" i="243"/>
  <c r="C221" i="243" s="1"/>
  <c r="H221" i="243"/>
  <c r="R221" i="243" s="1"/>
  <c r="P222" i="243" s="1"/>
  <c r="G225" i="243"/>
  <c r="C225" i="243" s="1"/>
  <c r="G223" i="243"/>
  <c r="C223" i="243" s="1"/>
  <c r="S216" i="247"/>
  <c r="K217" i="247" s="1"/>
  <c r="A216" i="247" s="1"/>
  <c r="P217" i="247"/>
  <c r="M216" i="247" s="1"/>
  <c r="J234" i="251"/>
  <c r="J239" i="251"/>
  <c r="P217" i="245"/>
  <c r="M216" i="245" s="1"/>
  <c r="S216" i="245"/>
  <c r="K217" i="245" s="1"/>
  <c r="A216" i="245" s="1"/>
  <c r="N210" i="247"/>
  <c r="L210" i="247"/>
  <c r="J228" i="242"/>
  <c r="G224" i="242"/>
  <c r="C224" i="242" s="1"/>
  <c r="G223" i="242"/>
  <c r="C223" i="242" s="1"/>
  <c r="G225" i="242"/>
  <c r="C225" i="242" s="1"/>
  <c r="H221" i="242"/>
  <c r="R221" i="242" s="1"/>
  <c r="P222" i="242" s="1"/>
  <c r="G222" i="242"/>
  <c r="C222" i="242" s="1"/>
  <c r="G221" i="242"/>
  <c r="C221" i="242" s="1"/>
  <c r="S216" i="243"/>
  <c r="K217" i="243" s="1"/>
  <c r="A216" i="243" s="1"/>
  <c r="P217" i="243"/>
  <c r="M216" i="243" s="1"/>
  <c r="G225" i="244"/>
  <c r="C225" i="244" s="1"/>
  <c r="G221" i="244"/>
  <c r="C221" i="244" s="1"/>
  <c r="G223" i="244"/>
  <c r="C223" i="244" s="1"/>
  <c r="G222" i="244"/>
  <c r="C222" i="244" s="1"/>
  <c r="G224" i="244"/>
  <c r="C224" i="244" s="1"/>
  <c r="J228" i="244"/>
  <c r="H221" i="244"/>
  <c r="R221" i="244" s="1"/>
  <c r="P222" i="244" s="1"/>
  <c r="J245" i="248"/>
  <c r="G231" i="251"/>
  <c r="C231" i="251" s="1"/>
  <c r="G228" i="251"/>
  <c r="C228" i="251" s="1"/>
  <c r="G229" i="251"/>
  <c r="C229" i="251" s="1"/>
  <c r="H227" i="251"/>
  <c r="R227" i="251" s="1"/>
  <c r="P228" i="251" s="1"/>
  <c r="G230" i="251"/>
  <c r="C230" i="251" s="1"/>
  <c r="G227" i="251"/>
  <c r="C227" i="251" s="1"/>
  <c r="L210" i="245"/>
  <c r="N210" i="245"/>
  <c r="N216" i="253"/>
  <c r="L216" i="253"/>
  <c r="N210" i="244"/>
  <c r="L210" i="244"/>
  <c r="S216" i="242"/>
  <c r="K217" i="242" s="1"/>
  <c r="A216" i="242" s="1"/>
  <c r="P217" i="242"/>
  <c r="M216" i="242" s="1"/>
  <c r="J228" i="245"/>
  <c r="J233" i="245"/>
  <c r="N210" i="138"/>
  <c r="L210" i="138"/>
  <c r="S216" i="138"/>
  <c r="K217" i="138" s="1"/>
  <c r="A216" i="138" s="1"/>
  <c r="P217" i="138"/>
  <c r="M216" i="138" s="1"/>
  <c r="G221" i="138"/>
  <c r="C221" i="138" s="1"/>
  <c r="H221" i="138"/>
  <c r="R221" i="138" s="1"/>
  <c r="P222" i="138" s="1"/>
  <c r="J228" i="138"/>
  <c r="G222" i="138"/>
  <c r="C222" i="138" s="1"/>
  <c r="G225" i="138"/>
  <c r="C225" i="138" s="1"/>
  <c r="G223" i="138"/>
  <c r="C223" i="138" s="1"/>
  <c r="G224" i="138"/>
  <c r="C224" i="138" s="1"/>
  <c r="G228" i="248" l="1"/>
  <c r="C228" i="248" s="1"/>
  <c r="H227" i="248"/>
  <c r="R227" i="248" s="1"/>
  <c r="P228" i="248" s="1"/>
  <c r="G231" i="248"/>
  <c r="C231" i="248" s="1"/>
  <c r="G227" i="248"/>
  <c r="C227" i="248" s="1"/>
  <c r="J234" i="248"/>
  <c r="G230" i="248"/>
  <c r="C230" i="248" s="1"/>
  <c r="G229" i="248"/>
  <c r="C229" i="248" s="1"/>
  <c r="P223" i="248"/>
  <c r="M222" i="248" s="1"/>
  <c r="S222" i="248"/>
  <c r="K223" i="248" s="1"/>
  <c r="A222" i="248" s="1"/>
  <c r="N216" i="248"/>
  <c r="L216" i="248"/>
  <c r="G230" i="245"/>
  <c r="C230" i="245" s="1"/>
  <c r="G231" i="245"/>
  <c r="C231" i="245" s="1"/>
  <c r="G228" i="245"/>
  <c r="C228" i="245" s="1"/>
  <c r="G229" i="245"/>
  <c r="C229" i="245" s="1"/>
  <c r="G227" i="245"/>
  <c r="C227" i="245" s="1"/>
  <c r="H227" i="245"/>
  <c r="R227" i="245" s="1"/>
  <c r="P228" i="245" s="1"/>
  <c r="N216" i="243"/>
  <c r="L216" i="243"/>
  <c r="P229" i="246"/>
  <c r="M228" i="246" s="1"/>
  <c r="S228" i="246"/>
  <c r="K229" i="246" s="1"/>
  <c r="A228" i="246" s="1"/>
  <c r="L228" i="250"/>
  <c r="N228" i="250"/>
  <c r="P223" i="252"/>
  <c r="M222" i="252" s="1"/>
  <c r="S222" i="252"/>
  <c r="K223" i="252" s="1"/>
  <c r="A222" i="252" s="1"/>
  <c r="S222" i="247"/>
  <c r="K223" i="247" s="1"/>
  <c r="A222" i="247" s="1"/>
  <c r="P223" i="247"/>
  <c r="M222" i="247" s="1"/>
  <c r="G227" i="243"/>
  <c r="C227" i="243" s="1"/>
  <c r="G230" i="243"/>
  <c r="C230" i="243" s="1"/>
  <c r="H227" i="243"/>
  <c r="R227" i="243" s="1"/>
  <c r="P228" i="243" s="1"/>
  <c r="G229" i="243"/>
  <c r="C229" i="243" s="1"/>
  <c r="G231" i="243"/>
  <c r="C231" i="243" s="1"/>
  <c r="G228" i="243"/>
  <c r="C228" i="243" s="1"/>
  <c r="N222" i="246"/>
  <c r="L222" i="246"/>
  <c r="G231" i="252"/>
  <c r="C231" i="252" s="1"/>
  <c r="G227" i="252"/>
  <c r="C227" i="252" s="1"/>
  <c r="G229" i="252"/>
  <c r="C229" i="252" s="1"/>
  <c r="H227" i="252"/>
  <c r="R227" i="252" s="1"/>
  <c r="P228" i="252" s="1"/>
  <c r="G230" i="252"/>
  <c r="C230" i="252" s="1"/>
  <c r="G228" i="252"/>
  <c r="C228" i="252" s="1"/>
  <c r="N216" i="247"/>
  <c r="L216" i="247"/>
  <c r="L222" i="251"/>
  <c r="N222" i="251"/>
  <c r="G242" i="241"/>
  <c r="C242" i="241" s="1"/>
  <c r="H239" i="241"/>
  <c r="R239" i="241" s="1"/>
  <c r="P240" i="241" s="1"/>
  <c r="G243" i="241"/>
  <c r="C243" i="241" s="1"/>
  <c r="G240" i="241"/>
  <c r="C240" i="241" s="1"/>
  <c r="G241" i="241"/>
  <c r="C241" i="241" s="1"/>
  <c r="G239" i="241"/>
  <c r="C239" i="241" s="1"/>
  <c r="J246" i="241"/>
  <c r="G237" i="246"/>
  <c r="C237" i="246" s="1"/>
  <c r="G236" i="246"/>
  <c r="C236" i="246" s="1"/>
  <c r="J240" i="246"/>
  <c r="H233" i="246"/>
  <c r="R233" i="246" s="1"/>
  <c r="P234" i="246" s="1"/>
  <c r="G235" i="246"/>
  <c r="C235" i="246" s="1"/>
  <c r="G233" i="246"/>
  <c r="C233" i="246" s="1"/>
  <c r="G234" i="246"/>
  <c r="C234" i="246" s="1"/>
  <c r="J263" i="247"/>
  <c r="G240" i="250"/>
  <c r="C240" i="250" s="1"/>
  <c r="G241" i="250"/>
  <c r="C241" i="250" s="1"/>
  <c r="G239" i="250"/>
  <c r="C239" i="250" s="1"/>
  <c r="H239" i="250"/>
  <c r="R239" i="250" s="1"/>
  <c r="P240" i="250" s="1"/>
  <c r="G242" i="250"/>
  <c r="C242" i="250" s="1"/>
  <c r="G243" i="250"/>
  <c r="C243" i="250" s="1"/>
  <c r="J246" i="250"/>
  <c r="N216" i="244"/>
  <c r="L216" i="244"/>
  <c r="S222" i="242"/>
  <c r="K223" i="242" s="1"/>
  <c r="A222" i="242" s="1"/>
  <c r="P223" i="242"/>
  <c r="M222" i="242" s="1"/>
  <c r="G229" i="242"/>
  <c r="C229" i="242" s="1"/>
  <c r="G230" i="242"/>
  <c r="C230" i="242" s="1"/>
  <c r="G228" i="242"/>
  <c r="C228" i="242" s="1"/>
  <c r="H227" i="242"/>
  <c r="R227" i="242" s="1"/>
  <c r="P228" i="242" s="1"/>
  <c r="G231" i="242"/>
  <c r="C231" i="242" s="1"/>
  <c r="J234" i="242"/>
  <c r="G227" i="242"/>
  <c r="C227" i="242" s="1"/>
  <c r="L216" i="245"/>
  <c r="N216" i="245"/>
  <c r="G235" i="251"/>
  <c r="C235" i="251" s="1"/>
  <c r="G236" i="251"/>
  <c r="C236" i="251" s="1"/>
  <c r="H233" i="251"/>
  <c r="R233" i="251" s="1"/>
  <c r="P234" i="251" s="1"/>
  <c r="G234" i="251"/>
  <c r="C234" i="251" s="1"/>
  <c r="G237" i="251"/>
  <c r="C237" i="251" s="1"/>
  <c r="G233" i="251"/>
  <c r="C233" i="251" s="1"/>
  <c r="P223" i="244"/>
  <c r="M222" i="244" s="1"/>
  <c r="S222" i="244"/>
  <c r="K223" i="244" s="1"/>
  <c r="A222" i="244" s="1"/>
  <c r="G231" i="244"/>
  <c r="C231" i="244" s="1"/>
  <c r="H227" i="244"/>
  <c r="R227" i="244" s="1"/>
  <c r="P228" i="244" s="1"/>
  <c r="J234" i="244"/>
  <c r="G228" i="244"/>
  <c r="C228" i="244" s="1"/>
  <c r="G230" i="244"/>
  <c r="C230" i="244" s="1"/>
  <c r="G227" i="244"/>
  <c r="C227" i="244" s="1"/>
  <c r="G229" i="244"/>
  <c r="C229" i="244" s="1"/>
  <c r="J371" i="241"/>
  <c r="G228" i="247"/>
  <c r="C228" i="247" s="1"/>
  <c r="G231" i="247"/>
  <c r="C231" i="247" s="1"/>
  <c r="G227" i="247"/>
  <c r="C227" i="247" s="1"/>
  <c r="H227" i="247"/>
  <c r="R227" i="247" s="1"/>
  <c r="P228" i="247" s="1"/>
  <c r="G230" i="247"/>
  <c r="C230" i="247" s="1"/>
  <c r="G229" i="247"/>
  <c r="C229" i="247" s="1"/>
  <c r="J234" i="247"/>
  <c r="S222" i="245"/>
  <c r="K223" i="245" s="1"/>
  <c r="A222" i="245" s="1"/>
  <c r="P223" i="245"/>
  <c r="M222" i="245" s="1"/>
  <c r="P229" i="249"/>
  <c r="M228" i="249" s="1"/>
  <c r="S228" i="249"/>
  <c r="K229" i="249" s="1"/>
  <c r="A228" i="249" s="1"/>
  <c r="S228" i="253"/>
  <c r="K229" i="253" s="1"/>
  <c r="A228" i="253" s="1"/>
  <c r="P229" i="253"/>
  <c r="M228" i="253" s="1"/>
  <c r="J431" i="253"/>
  <c r="L216" i="242"/>
  <c r="N216" i="242"/>
  <c r="J234" i="245"/>
  <c r="J239" i="245"/>
  <c r="P229" i="251"/>
  <c r="M228" i="251" s="1"/>
  <c r="S228" i="251"/>
  <c r="K229" i="251" s="1"/>
  <c r="A228" i="251" s="1"/>
  <c r="J251" i="248"/>
  <c r="J240" i="251"/>
  <c r="J245" i="251"/>
  <c r="S222" i="243"/>
  <c r="K223" i="243" s="1"/>
  <c r="A222" i="243" s="1"/>
  <c r="P223" i="243"/>
  <c r="M222" i="243" s="1"/>
  <c r="N222" i="253"/>
  <c r="L222" i="253"/>
  <c r="S234" i="241"/>
  <c r="K235" i="241" s="1"/>
  <c r="A234" i="241" s="1"/>
  <c r="P235" i="241"/>
  <c r="M234" i="241" s="1"/>
  <c r="S234" i="250"/>
  <c r="K235" i="250" s="1"/>
  <c r="A234" i="250" s="1"/>
  <c r="P235" i="250"/>
  <c r="M234" i="250" s="1"/>
  <c r="L222" i="249"/>
  <c r="N222" i="249"/>
  <c r="J234" i="243"/>
  <c r="J239" i="243"/>
  <c r="N216" i="252"/>
  <c r="L216" i="252"/>
  <c r="L228" i="241"/>
  <c r="N228" i="241"/>
  <c r="G233" i="249"/>
  <c r="C233" i="249" s="1"/>
  <c r="H233" i="249"/>
  <c r="R233" i="249" s="1"/>
  <c r="P234" i="249" s="1"/>
  <c r="J240" i="249"/>
  <c r="G237" i="249"/>
  <c r="C237" i="249" s="1"/>
  <c r="G236" i="249"/>
  <c r="C236" i="249" s="1"/>
  <c r="G235" i="249"/>
  <c r="C235" i="249" s="1"/>
  <c r="G234" i="249"/>
  <c r="C234" i="249" s="1"/>
  <c r="J234" i="252"/>
  <c r="J239" i="252"/>
  <c r="G235" i="253"/>
  <c r="C235" i="253" s="1"/>
  <c r="G234" i="253"/>
  <c r="C234" i="253" s="1"/>
  <c r="G236" i="253"/>
  <c r="C236" i="253" s="1"/>
  <c r="H233" i="253"/>
  <c r="R233" i="253" s="1"/>
  <c r="P234" i="253" s="1"/>
  <c r="G237" i="253"/>
  <c r="C237" i="253" s="1"/>
  <c r="G233" i="253"/>
  <c r="C233" i="253" s="1"/>
  <c r="J240" i="253"/>
  <c r="P223" i="138"/>
  <c r="M222" i="138" s="1"/>
  <c r="S222" i="138"/>
  <c r="K223" i="138" s="1"/>
  <c r="A222" i="138" s="1"/>
  <c r="L216" i="138"/>
  <c r="N216" i="138"/>
  <c r="J234" i="138"/>
  <c r="G227" i="138"/>
  <c r="C227" i="138" s="1"/>
  <c r="G228" i="138"/>
  <c r="C228" i="138" s="1"/>
  <c r="G230" i="138"/>
  <c r="C230" i="138" s="1"/>
  <c r="H227" i="138"/>
  <c r="R227" i="138" s="1"/>
  <c r="P228" i="138" s="1"/>
  <c r="G229" i="138"/>
  <c r="C229" i="138" s="1"/>
  <c r="G231" i="138"/>
  <c r="C231" i="138" s="1"/>
  <c r="S228" i="248" l="1"/>
  <c r="K229" i="248" s="1"/>
  <c r="A228" i="248" s="1"/>
  <c r="P229" i="248"/>
  <c r="M228" i="248" s="1"/>
  <c r="G236" i="248"/>
  <c r="C236" i="248" s="1"/>
  <c r="G237" i="248"/>
  <c r="C237" i="248" s="1"/>
  <c r="G234" i="248"/>
  <c r="C234" i="248" s="1"/>
  <c r="H233" i="248"/>
  <c r="R233" i="248" s="1"/>
  <c r="P234" i="248" s="1"/>
  <c r="G233" i="248"/>
  <c r="C233" i="248" s="1"/>
  <c r="G235" i="248"/>
  <c r="C235" i="248" s="1"/>
  <c r="J240" i="248"/>
  <c r="N222" i="248"/>
  <c r="L222" i="248"/>
  <c r="H233" i="245"/>
  <c r="R233" i="245" s="1"/>
  <c r="P234" i="245" s="1"/>
  <c r="G236" i="245"/>
  <c r="C236" i="245" s="1"/>
  <c r="G234" i="245"/>
  <c r="C234" i="245" s="1"/>
  <c r="G235" i="245"/>
  <c r="C235" i="245" s="1"/>
  <c r="G233" i="245"/>
  <c r="C233" i="245" s="1"/>
  <c r="G237" i="245"/>
  <c r="C237" i="245" s="1"/>
  <c r="G235" i="247"/>
  <c r="C235" i="247" s="1"/>
  <c r="G234" i="247"/>
  <c r="C234" i="247" s="1"/>
  <c r="G236" i="247"/>
  <c r="C236" i="247" s="1"/>
  <c r="G237" i="247"/>
  <c r="C237" i="247" s="1"/>
  <c r="G233" i="247"/>
  <c r="C233" i="247" s="1"/>
  <c r="H233" i="247"/>
  <c r="R233" i="247" s="1"/>
  <c r="P234" i="247" s="1"/>
  <c r="J240" i="247"/>
  <c r="G236" i="243"/>
  <c r="C236" i="243" s="1"/>
  <c r="G235" i="243"/>
  <c r="C235" i="243" s="1"/>
  <c r="G234" i="243"/>
  <c r="C234" i="243" s="1"/>
  <c r="G237" i="243"/>
  <c r="C237" i="243" s="1"/>
  <c r="G233" i="243"/>
  <c r="C233" i="243" s="1"/>
  <c r="H233" i="243"/>
  <c r="R233" i="243" s="1"/>
  <c r="P234" i="243" s="1"/>
  <c r="J437" i="253"/>
  <c r="P229" i="244"/>
  <c r="M228" i="244" s="1"/>
  <c r="S228" i="244"/>
  <c r="K229" i="244" s="1"/>
  <c r="A228" i="244" s="1"/>
  <c r="G240" i="246"/>
  <c r="C240" i="246" s="1"/>
  <c r="J246" i="246"/>
  <c r="G239" i="246"/>
  <c r="C239" i="246" s="1"/>
  <c r="G241" i="246"/>
  <c r="C241" i="246" s="1"/>
  <c r="G243" i="246"/>
  <c r="C243" i="246" s="1"/>
  <c r="G242" i="246"/>
  <c r="C242" i="246" s="1"/>
  <c r="H239" i="246"/>
  <c r="R239" i="246" s="1"/>
  <c r="P240" i="246" s="1"/>
  <c r="P241" i="241"/>
  <c r="M240" i="241" s="1"/>
  <c r="S240" i="241"/>
  <c r="K241" i="241" s="1"/>
  <c r="A240" i="241" s="1"/>
  <c r="S228" i="252"/>
  <c r="K229" i="252" s="1"/>
  <c r="A228" i="252" s="1"/>
  <c r="P229" i="252"/>
  <c r="M228" i="252" s="1"/>
  <c r="G235" i="252"/>
  <c r="C235" i="252" s="1"/>
  <c r="G236" i="252"/>
  <c r="C236" i="252" s="1"/>
  <c r="H233" i="252"/>
  <c r="R233" i="252" s="1"/>
  <c r="P234" i="252" s="1"/>
  <c r="G234" i="252"/>
  <c r="C234" i="252" s="1"/>
  <c r="G237" i="252"/>
  <c r="C237" i="252" s="1"/>
  <c r="G233" i="252"/>
  <c r="C233" i="252" s="1"/>
  <c r="L222" i="245"/>
  <c r="N222" i="245"/>
  <c r="J269" i="247"/>
  <c r="S234" i="249"/>
  <c r="K235" i="249" s="1"/>
  <c r="A234" i="249" s="1"/>
  <c r="P235" i="249"/>
  <c r="M234" i="249" s="1"/>
  <c r="G242" i="251"/>
  <c r="C242" i="251" s="1"/>
  <c r="H239" i="251"/>
  <c r="R239" i="251" s="1"/>
  <c r="P240" i="251" s="1"/>
  <c r="G243" i="251"/>
  <c r="C243" i="251" s="1"/>
  <c r="G240" i="251"/>
  <c r="C240" i="251" s="1"/>
  <c r="G241" i="251"/>
  <c r="C241" i="251" s="1"/>
  <c r="G239" i="251"/>
  <c r="C239" i="251" s="1"/>
  <c r="N228" i="251"/>
  <c r="L228" i="251"/>
  <c r="S234" i="253"/>
  <c r="K235" i="253" s="1"/>
  <c r="A234" i="253" s="1"/>
  <c r="P235" i="253"/>
  <c r="M234" i="253" s="1"/>
  <c r="J240" i="252"/>
  <c r="J245" i="252"/>
  <c r="L234" i="241"/>
  <c r="N234" i="241"/>
  <c r="J257" i="248"/>
  <c r="J240" i="245"/>
  <c r="J245" i="245"/>
  <c r="N228" i="249"/>
  <c r="L228" i="249"/>
  <c r="S228" i="247"/>
  <c r="K229" i="247" s="1"/>
  <c r="A228" i="247" s="1"/>
  <c r="P229" i="247"/>
  <c r="M228" i="247" s="1"/>
  <c r="J377" i="241"/>
  <c r="S234" i="251"/>
  <c r="K235" i="251" s="1"/>
  <c r="A234" i="251" s="1"/>
  <c r="P235" i="251"/>
  <c r="M234" i="251" s="1"/>
  <c r="S228" i="242"/>
  <c r="K229" i="242" s="1"/>
  <c r="A228" i="242" s="1"/>
  <c r="P229" i="242"/>
  <c r="M228" i="242" s="1"/>
  <c r="N222" i="242"/>
  <c r="L222" i="242"/>
  <c r="L222" i="252"/>
  <c r="N222" i="252"/>
  <c r="L228" i="246"/>
  <c r="N228" i="246"/>
  <c r="G243" i="253"/>
  <c r="C243" i="253" s="1"/>
  <c r="G239" i="253"/>
  <c r="C239" i="253" s="1"/>
  <c r="G241" i="253"/>
  <c r="C241" i="253" s="1"/>
  <c r="G240" i="253"/>
  <c r="C240" i="253" s="1"/>
  <c r="H239" i="253"/>
  <c r="R239" i="253" s="1"/>
  <c r="P240" i="253" s="1"/>
  <c r="G242" i="253"/>
  <c r="C242" i="253" s="1"/>
  <c r="J246" i="253"/>
  <c r="N228" i="253"/>
  <c r="L228" i="253"/>
  <c r="P241" i="250"/>
  <c r="M240" i="250" s="1"/>
  <c r="S240" i="250"/>
  <c r="K241" i="250" s="1"/>
  <c r="A240" i="250" s="1"/>
  <c r="N222" i="247"/>
  <c r="L222" i="247"/>
  <c r="S228" i="245"/>
  <c r="K229" i="245" s="1"/>
  <c r="A228" i="245" s="1"/>
  <c r="P229" i="245"/>
  <c r="M228" i="245" s="1"/>
  <c r="G242" i="249"/>
  <c r="C242" i="249" s="1"/>
  <c r="G240" i="249"/>
  <c r="C240" i="249" s="1"/>
  <c r="G241" i="249"/>
  <c r="C241" i="249" s="1"/>
  <c r="G239" i="249"/>
  <c r="C239" i="249" s="1"/>
  <c r="H239" i="249"/>
  <c r="R239" i="249" s="1"/>
  <c r="P240" i="249" s="1"/>
  <c r="J246" i="249"/>
  <c r="G243" i="249"/>
  <c r="C243" i="249" s="1"/>
  <c r="J240" i="243"/>
  <c r="J245" i="243"/>
  <c r="L234" i="250"/>
  <c r="N234" i="250"/>
  <c r="L222" i="243"/>
  <c r="N222" i="243"/>
  <c r="J246" i="251"/>
  <c r="J251" i="251"/>
  <c r="J257" i="251" s="1"/>
  <c r="G233" i="244"/>
  <c r="C233" i="244" s="1"/>
  <c r="G235" i="244"/>
  <c r="C235" i="244" s="1"/>
  <c r="G236" i="244"/>
  <c r="C236" i="244" s="1"/>
  <c r="H233" i="244"/>
  <c r="R233" i="244" s="1"/>
  <c r="P234" i="244" s="1"/>
  <c r="G237" i="244"/>
  <c r="C237" i="244" s="1"/>
  <c r="G234" i="244"/>
  <c r="C234" i="244" s="1"/>
  <c r="J240" i="244"/>
  <c r="L222" i="244"/>
  <c r="N222" i="244"/>
  <c r="G234" i="242"/>
  <c r="C234" i="242" s="1"/>
  <c r="G235" i="242"/>
  <c r="C235" i="242" s="1"/>
  <c r="G233" i="242"/>
  <c r="C233" i="242" s="1"/>
  <c r="G237" i="242"/>
  <c r="C237" i="242" s="1"/>
  <c r="J240" i="242"/>
  <c r="H233" i="242"/>
  <c r="R233" i="242" s="1"/>
  <c r="P234" i="242" s="1"/>
  <c r="G236" i="242"/>
  <c r="C236" i="242" s="1"/>
  <c r="H245" i="250"/>
  <c r="R245" i="250" s="1"/>
  <c r="P246" i="250" s="1"/>
  <c r="G248" i="250"/>
  <c r="C248" i="250" s="1"/>
  <c r="G245" i="250"/>
  <c r="C245" i="250" s="1"/>
  <c r="G249" i="250"/>
  <c r="C249" i="250" s="1"/>
  <c r="G246" i="250"/>
  <c r="C246" i="250" s="1"/>
  <c r="G247" i="250"/>
  <c r="C247" i="250" s="1"/>
  <c r="J252" i="250"/>
  <c r="P235" i="246"/>
  <c r="M234" i="246" s="1"/>
  <c r="S234" i="246"/>
  <c r="K235" i="246" s="1"/>
  <c r="A234" i="246" s="1"/>
  <c r="G247" i="241"/>
  <c r="C247" i="241" s="1"/>
  <c r="G248" i="241"/>
  <c r="C248" i="241" s="1"/>
  <c r="G246" i="241"/>
  <c r="C246" i="241" s="1"/>
  <c r="H245" i="241"/>
  <c r="R245" i="241" s="1"/>
  <c r="P246" i="241" s="1"/>
  <c r="G245" i="241"/>
  <c r="C245" i="241" s="1"/>
  <c r="G249" i="241"/>
  <c r="C249" i="241" s="1"/>
  <c r="J252" i="241"/>
  <c r="S228" i="243"/>
  <c r="K229" i="243" s="1"/>
  <c r="A228" i="243" s="1"/>
  <c r="P229" i="243"/>
  <c r="M228" i="243" s="1"/>
  <c r="P229" i="138"/>
  <c r="M228" i="138" s="1"/>
  <c r="S228" i="138"/>
  <c r="K229" i="138" s="1"/>
  <c r="A228" i="138" s="1"/>
  <c r="G236" i="138"/>
  <c r="C236" i="138" s="1"/>
  <c r="G237" i="138"/>
  <c r="C237" i="138" s="1"/>
  <c r="H233" i="138"/>
  <c r="R233" i="138" s="1"/>
  <c r="P234" i="138" s="1"/>
  <c r="G234" i="138"/>
  <c r="C234" i="138" s="1"/>
  <c r="G233" i="138"/>
  <c r="C233" i="138" s="1"/>
  <c r="J240" i="138"/>
  <c r="G235" i="138"/>
  <c r="C235" i="138" s="1"/>
  <c r="L222" i="138"/>
  <c r="N222" i="138"/>
  <c r="G241" i="248" l="1"/>
  <c r="C241" i="248" s="1"/>
  <c r="G239" i="248"/>
  <c r="C239" i="248" s="1"/>
  <c r="J246" i="248"/>
  <c r="G243" i="248"/>
  <c r="C243" i="248" s="1"/>
  <c r="G240" i="248"/>
  <c r="C240" i="248" s="1"/>
  <c r="G242" i="248"/>
  <c r="C242" i="248" s="1"/>
  <c r="H239" i="248"/>
  <c r="R239" i="248" s="1"/>
  <c r="P240" i="248" s="1"/>
  <c r="S234" i="248"/>
  <c r="K235" i="248" s="1"/>
  <c r="A234" i="248" s="1"/>
  <c r="P235" i="248"/>
  <c r="M234" i="248" s="1"/>
  <c r="L228" i="248"/>
  <c r="N228" i="248"/>
  <c r="G252" i="241"/>
  <c r="C252" i="241" s="1"/>
  <c r="G255" i="241"/>
  <c r="C255" i="241" s="1"/>
  <c r="G251" i="241"/>
  <c r="C251" i="241" s="1"/>
  <c r="G254" i="241"/>
  <c r="C254" i="241" s="1"/>
  <c r="G253" i="241"/>
  <c r="C253" i="241" s="1"/>
  <c r="H251" i="241"/>
  <c r="R251" i="241" s="1"/>
  <c r="P252" i="241" s="1"/>
  <c r="J258" i="241"/>
  <c r="N234" i="246"/>
  <c r="L234" i="246"/>
  <c r="G239" i="242"/>
  <c r="C239" i="242" s="1"/>
  <c r="H239" i="242"/>
  <c r="R239" i="242" s="1"/>
  <c r="P240" i="242" s="1"/>
  <c r="J246" i="242"/>
  <c r="G243" i="242"/>
  <c r="C243" i="242" s="1"/>
  <c r="G241" i="242"/>
  <c r="C241" i="242" s="1"/>
  <c r="G242" i="242"/>
  <c r="C242" i="242" s="1"/>
  <c r="G240" i="242"/>
  <c r="C240" i="242" s="1"/>
  <c r="J263" i="251"/>
  <c r="L228" i="242"/>
  <c r="N228" i="242"/>
  <c r="J383" i="241"/>
  <c r="G239" i="245"/>
  <c r="C239" i="245" s="1"/>
  <c r="H239" i="245"/>
  <c r="R239" i="245" s="1"/>
  <c r="P240" i="245" s="1"/>
  <c r="G242" i="245"/>
  <c r="C242" i="245" s="1"/>
  <c r="G243" i="245"/>
  <c r="C243" i="245" s="1"/>
  <c r="G240" i="245"/>
  <c r="C240" i="245" s="1"/>
  <c r="G241" i="245"/>
  <c r="C241" i="245" s="1"/>
  <c r="S234" i="252"/>
  <c r="K235" i="252" s="1"/>
  <c r="A234" i="252" s="1"/>
  <c r="P235" i="252"/>
  <c r="M234" i="252" s="1"/>
  <c r="J252" i="246"/>
  <c r="G245" i="246"/>
  <c r="C245" i="246" s="1"/>
  <c r="G249" i="246"/>
  <c r="C249" i="246" s="1"/>
  <c r="G248" i="246"/>
  <c r="C248" i="246" s="1"/>
  <c r="H245" i="246"/>
  <c r="R245" i="246" s="1"/>
  <c r="P246" i="246" s="1"/>
  <c r="G246" i="246"/>
  <c r="C246" i="246" s="1"/>
  <c r="G247" i="246"/>
  <c r="C247" i="246" s="1"/>
  <c r="J443" i="253"/>
  <c r="P235" i="243"/>
  <c r="M234" i="243" s="1"/>
  <c r="S234" i="243"/>
  <c r="K235" i="243" s="1"/>
  <c r="A234" i="243" s="1"/>
  <c r="S234" i="247"/>
  <c r="K235" i="247" s="1"/>
  <c r="A234" i="247" s="1"/>
  <c r="P235" i="247"/>
  <c r="M234" i="247" s="1"/>
  <c r="G255" i="250"/>
  <c r="C255" i="250" s="1"/>
  <c r="G251" i="250"/>
  <c r="C251" i="250" s="1"/>
  <c r="G253" i="250"/>
  <c r="C253" i="250" s="1"/>
  <c r="G254" i="250"/>
  <c r="C254" i="250" s="1"/>
  <c r="H251" i="250"/>
  <c r="R251" i="250" s="1"/>
  <c r="P252" i="250" s="1"/>
  <c r="G252" i="250"/>
  <c r="C252" i="250" s="1"/>
  <c r="J258" i="250"/>
  <c r="G246" i="251"/>
  <c r="C246" i="251" s="1"/>
  <c r="G249" i="251"/>
  <c r="C249" i="251" s="1"/>
  <c r="G245" i="251"/>
  <c r="C245" i="251" s="1"/>
  <c r="G247" i="251"/>
  <c r="C247" i="251" s="1"/>
  <c r="G248" i="251"/>
  <c r="C248" i="251" s="1"/>
  <c r="H245" i="251"/>
  <c r="R245" i="251" s="1"/>
  <c r="P246" i="251" s="1"/>
  <c r="J252" i="251"/>
  <c r="J258" i="251" s="1"/>
  <c r="G248" i="249"/>
  <c r="C248" i="249" s="1"/>
  <c r="G246" i="249"/>
  <c r="C246" i="249" s="1"/>
  <c r="J252" i="249"/>
  <c r="H245" i="249"/>
  <c r="R245" i="249" s="1"/>
  <c r="P246" i="249" s="1"/>
  <c r="G247" i="249"/>
  <c r="C247" i="249" s="1"/>
  <c r="G245" i="249"/>
  <c r="C245" i="249" s="1"/>
  <c r="G249" i="249"/>
  <c r="C249" i="249" s="1"/>
  <c r="H245" i="253"/>
  <c r="R245" i="253" s="1"/>
  <c r="P246" i="253" s="1"/>
  <c r="G247" i="253"/>
  <c r="C247" i="253" s="1"/>
  <c r="G246" i="253"/>
  <c r="C246" i="253" s="1"/>
  <c r="G249" i="253"/>
  <c r="C249" i="253" s="1"/>
  <c r="G245" i="253"/>
  <c r="C245" i="253" s="1"/>
  <c r="G248" i="253"/>
  <c r="C248" i="253" s="1"/>
  <c r="J252" i="253"/>
  <c r="J263" i="248"/>
  <c r="J246" i="252"/>
  <c r="J251" i="252"/>
  <c r="N234" i="249"/>
  <c r="L234" i="249"/>
  <c r="N228" i="252"/>
  <c r="L228" i="252"/>
  <c r="N228" i="244"/>
  <c r="L228" i="244"/>
  <c r="L228" i="243"/>
  <c r="N228" i="243"/>
  <c r="S234" i="244"/>
  <c r="K235" i="244" s="1"/>
  <c r="A234" i="244" s="1"/>
  <c r="P235" i="244"/>
  <c r="M234" i="244" s="1"/>
  <c r="J246" i="243"/>
  <c r="J251" i="243"/>
  <c r="P241" i="249"/>
  <c r="M240" i="249" s="1"/>
  <c r="S240" i="249"/>
  <c r="K241" i="249" s="1"/>
  <c r="A240" i="249" s="1"/>
  <c r="N240" i="250"/>
  <c r="L240" i="250"/>
  <c r="L234" i="251"/>
  <c r="N234" i="251"/>
  <c r="N228" i="247"/>
  <c r="L228" i="247"/>
  <c r="G239" i="252"/>
  <c r="C239" i="252" s="1"/>
  <c r="G242" i="252"/>
  <c r="C242" i="252" s="1"/>
  <c r="H239" i="252"/>
  <c r="R239" i="252" s="1"/>
  <c r="P240" i="252" s="1"/>
  <c r="G243" i="252"/>
  <c r="C243" i="252" s="1"/>
  <c r="G240" i="252"/>
  <c r="C240" i="252" s="1"/>
  <c r="G241" i="252"/>
  <c r="C241" i="252" s="1"/>
  <c r="N240" i="241"/>
  <c r="L240" i="241"/>
  <c r="S246" i="241"/>
  <c r="K247" i="241" s="1"/>
  <c r="A246" i="241" s="1"/>
  <c r="P247" i="241"/>
  <c r="M246" i="241" s="1"/>
  <c r="P247" i="250"/>
  <c r="M246" i="250" s="1"/>
  <c r="S246" i="250"/>
  <c r="K247" i="250" s="1"/>
  <c r="A246" i="250" s="1"/>
  <c r="S234" i="242"/>
  <c r="K235" i="242" s="1"/>
  <c r="A234" i="242" s="1"/>
  <c r="P235" i="242"/>
  <c r="M234" i="242" s="1"/>
  <c r="G241" i="244"/>
  <c r="C241" i="244" s="1"/>
  <c r="G242" i="244"/>
  <c r="C242" i="244" s="1"/>
  <c r="H239" i="244"/>
  <c r="R239" i="244" s="1"/>
  <c r="P240" i="244" s="1"/>
  <c r="J246" i="244"/>
  <c r="G240" i="244"/>
  <c r="C240" i="244" s="1"/>
  <c r="G243" i="244"/>
  <c r="C243" i="244" s="1"/>
  <c r="G239" i="244"/>
  <c r="C239" i="244" s="1"/>
  <c r="G240" i="243"/>
  <c r="C240" i="243" s="1"/>
  <c r="G243" i="243"/>
  <c r="C243" i="243" s="1"/>
  <c r="G242" i="243"/>
  <c r="C242" i="243" s="1"/>
  <c r="H239" i="243"/>
  <c r="R239" i="243" s="1"/>
  <c r="P240" i="243" s="1"/>
  <c r="G241" i="243"/>
  <c r="C241" i="243" s="1"/>
  <c r="G239" i="243"/>
  <c r="C239" i="243" s="1"/>
  <c r="N228" i="245"/>
  <c r="L228" i="245"/>
  <c r="S240" i="253"/>
  <c r="K241" i="253" s="1"/>
  <c r="A240" i="253" s="1"/>
  <c r="P241" i="253"/>
  <c r="M240" i="253" s="1"/>
  <c r="J246" i="245"/>
  <c r="J251" i="245"/>
  <c r="L234" i="253"/>
  <c r="N234" i="253"/>
  <c r="P241" i="251"/>
  <c r="M240" i="251" s="1"/>
  <c r="S240" i="251"/>
  <c r="K241" i="251" s="1"/>
  <c r="A240" i="251" s="1"/>
  <c r="J275" i="247"/>
  <c r="S240" i="246"/>
  <c r="K241" i="246" s="1"/>
  <c r="A240" i="246" s="1"/>
  <c r="P241" i="246"/>
  <c r="M240" i="246" s="1"/>
  <c r="G239" i="247"/>
  <c r="C239" i="247" s="1"/>
  <c r="G240" i="247"/>
  <c r="C240" i="247" s="1"/>
  <c r="G243" i="247"/>
  <c r="C243" i="247" s="1"/>
  <c r="H239" i="247"/>
  <c r="R239" i="247" s="1"/>
  <c r="P240" i="247" s="1"/>
  <c r="G241" i="247"/>
  <c r="C241" i="247" s="1"/>
  <c r="G242" i="247"/>
  <c r="C242" i="247" s="1"/>
  <c r="J246" i="247"/>
  <c r="S234" i="245"/>
  <c r="K235" i="245" s="1"/>
  <c r="A234" i="245" s="1"/>
  <c r="P235" i="245"/>
  <c r="M234" i="245" s="1"/>
  <c r="P235" i="138"/>
  <c r="M234" i="138" s="1"/>
  <c r="S234" i="138"/>
  <c r="K235" i="138" s="1"/>
  <c r="A234" i="138" s="1"/>
  <c r="N228" i="138"/>
  <c r="L228" i="138"/>
  <c r="G243" i="138"/>
  <c r="C243" i="138" s="1"/>
  <c r="H239" i="138"/>
  <c r="R239" i="138" s="1"/>
  <c r="P240" i="138" s="1"/>
  <c r="G239" i="138"/>
  <c r="C239" i="138" s="1"/>
  <c r="G241" i="138"/>
  <c r="C241" i="138" s="1"/>
  <c r="J246" i="138"/>
  <c r="G240" i="138"/>
  <c r="C240" i="138" s="1"/>
  <c r="G242" i="138"/>
  <c r="C242" i="138" s="1"/>
  <c r="L234" i="248" l="1"/>
  <c r="N234" i="248"/>
  <c r="S240" i="248"/>
  <c r="K241" i="248" s="1"/>
  <c r="A240" i="248" s="1"/>
  <c r="P241" i="248"/>
  <c r="M240" i="248" s="1"/>
  <c r="G248" i="248"/>
  <c r="C248" i="248" s="1"/>
  <c r="G247" i="248"/>
  <c r="C247" i="248" s="1"/>
  <c r="G245" i="248"/>
  <c r="C245" i="248" s="1"/>
  <c r="G246" i="248"/>
  <c r="C246" i="248" s="1"/>
  <c r="G249" i="248"/>
  <c r="C249" i="248" s="1"/>
  <c r="H245" i="248"/>
  <c r="R245" i="248" s="1"/>
  <c r="P246" i="248" s="1"/>
  <c r="J252" i="248"/>
  <c r="G261" i="251"/>
  <c r="C261" i="251" s="1"/>
  <c r="G257" i="251"/>
  <c r="C257" i="251" s="1"/>
  <c r="G260" i="251"/>
  <c r="C260" i="251" s="1"/>
  <c r="H257" i="251"/>
  <c r="R257" i="251" s="1"/>
  <c r="P258" i="251" s="1"/>
  <c r="G259" i="251"/>
  <c r="C259" i="251" s="1"/>
  <c r="G258" i="251"/>
  <c r="C258" i="251" s="1"/>
  <c r="N240" i="246"/>
  <c r="L240" i="246"/>
  <c r="J252" i="245"/>
  <c r="J257" i="245"/>
  <c r="L246" i="250"/>
  <c r="N246" i="250"/>
  <c r="J269" i="248"/>
  <c r="G253" i="249"/>
  <c r="C253" i="249" s="1"/>
  <c r="G251" i="249"/>
  <c r="C251" i="249" s="1"/>
  <c r="J258" i="249"/>
  <c r="H251" i="249"/>
  <c r="R251" i="249" s="1"/>
  <c r="P252" i="249" s="1"/>
  <c r="G255" i="249"/>
  <c r="C255" i="249" s="1"/>
  <c r="G252" i="249"/>
  <c r="C252" i="249" s="1"/>
  <c r="G254" i="249"/>
  <c r="C254" i="249" s="1"/>
  <c r="S246" i="251"/>
  <c r="K247" i="251" s="1"/>
  <c r="A246" i="251" s="1"/>
  <c r="P247" i="251"/>
  <c r="M246" i="251" s="1"/>
  <c r="S252" i="250"/>
  <c r="K253" i="250" s="1"/>
  <c r="A252" i="250" s="1"/>
  <c r="P253" i="250"/>
  <c r="M252" i="250" s="1"/>
  <c r="N234" i="243"/>
  <c r="L234" i="243"/>
  <c r="J389" i="241"/>
  <c r="J264" i="251"/>
  <c r="J269" i="251"/>
  <c r="J252" i="242"/>
  <c r="H245" i="242"/>
  <c r="R245" i="242" s="1"/>
  <c r="P246" i="242" s="1"/>
  <c r="G249" i="242"/>
  <c r="C249" i="242" s="1"/>
  <c r="G246" i="242"/>
  <c r="C246" i="242" s="1"/>
  <c r="G247" i="242"/>
  <c r="C247" i="242" s="1"/>
  <c r="G248" i="242"/>
  <c r="C248" i="242" s="1"/>
  <c r="G245" i="242"/>
  <c r="C245" i="242" s="1"/>
  <c r="S240" i="247"/>
  <c r="K241" i="247" s="1"/>
  <c r="A240" i="247" s="1"/>
  <c r="P241" i="247"/>
  <c r="M240" i="247" s="1"/>
  <c r="J281" i="247"/>
  <c r="L240" i="253"/>
  <c r="N240" i="253"/>
  <c r="S240" i="244"/>
  <c r="K241" i="244" s="1"/>
  <c r="A240" i="244" s="1"/>
  <c r="P241" i="244"/>
  <c r="M240" i="244" s="1"/>
  <c r="J252" i="243"/>
  <c r="J257" i="243"/>
  <c r="L234" i="244"/>
  <c r="N234" i="244"/>
  <c r="N234" i="245"/>
  <c r="L234" i="245"/>
  <c r="N240" i="251"/>
  <c r="L240" i="251"/>
  <c r="G247" i="245"/>
  <c r="C247" i="245" s="1"/>
  <c r="H245" i="245"/>
  <c r="R245" i="245" s="1"/>
  <c r="P246" i="245" s="1"/>
  <c r="G248" i="245"/>
  <c r="C248" i="245" s="1"/>
  <c r="G246" i="245"/>
  <c r="C246" i="245" s="1"/>
  <c r="G249" i="245"/>
  <c r="C249" i="245" s="1"/>
  <c r="G245" i="245"/>
  <c r="C245" i="245" s="1"/>
  <c r="G247" i="244"/>
  <c r="C247" i="244" s="1"/>
  <c r="G245" i="244"/>
  <c r="C245" i="244" s="1"/>
  <c r="H245" i="244"/>
  <c r="R245" i="244" s="1"/>
  <c r="P246" i="244" s="1"/>
  <c r="J252" i="244"/>
  <c r="G248" i="244"/>
  <c r="C248" i="244" s="1"/>
  <c r="G249" i="244"/>
  <c r="C249" i="244" s="1"/>
  <c r="G246" i="244"/>
  <c r="C246" i="244" s="1"/>
  <c r="N234" i="242"/>
  <c r="L234" i="242"/>
  <c r="N246" i="241"/>
  <c r="L246" i="241"/>
  <c r="S240" i="252"/>
  <c r="K241" i="252" s="1"/>
  <c r="A240" i="252" s="1"/>
  <c r="P241" i="252"/>
  <c r="M240" i="252" s="1"/>
  <c r="L240" i="249"/>
  <c r="N240" i="249"/>
  <c r="S246" i="253"/>
  <c r="K247" i="253" s="1"/>
  <c r="A246" i="253" s="1"/>
  <c r="P247" i="253"/>
  <c r="M246" i="253" s="1"/>
  <c r="N234" i="247"/>
  <c r="L234" i="247"/>
  <c r="J449" i="253"/>
  <c r="P247" i="246"/>
  <c r="M246" i="246" s="1"/>
  <c r="S246" i="246"/>
  <c r="K247" i="246" s="1"/>
  <c r="A246" i="246" s="1"/>
  <c r="G252" i="246"/>
  <c r="C252" i="246" s="1"/>
  <c r="J258" i="246"/>
  <c r="G254" i="246"/>
  <c r="C254" i="246" s="1"/>
  <c r="G255" i="246"/>
  <c r="C255" i="246" s="1"/>
  <c r="H251" i="246"/>
  <c r="R251" i="246" s="1"/>
  <c r="P252" i="246" s="1"/>
  <c r="G253" i="246"/>
  <c r="C253" i="246" s="1"/>
  <c r="G251" i="246"/>
  <c r="C251" i="246" s="1"/>
  <c r="P241" i="242"/>
  <c r="M240" i="242" s="1"/>
  <c r="S240" i="242"/>
  <c r="K241" i="242" s="1"/>
  <c r="A240" i="242" s="1"/>
  <c r="G260" i="241"/>
  <c r="C260" i="241" s="1"/>
  <c r="G257" i="241"/>
  <c r="C257" i="241" s="1"/>
  <c r="G258" i="241"/>
  <c r="C258" i="241" s="1"/>
  <c r="G261" i="241"/>
  <c r="C261" i="241" s="1"/>
  <c r="H257" i="241"/>
  <c r="R257" i="241" s="1"/>
  <c r="P258" i="241" s="1"/>
  <c r="G259" i="241"/>
  <c r="C259" i="241" s="1"/>
  <c r="J264" i="241"/>
  <c r="L234" i="252"/>
  <c r="N234" i="252"/>
  <c r="S240" i="245"/>
  <c r="K241" i="245" s="1"/>
  <c r="A240" i="245" s="1"/>
  <c r="P241" i="245"/>
  <c r="M240" i="245" s="1"/>
  <c r="P253" i="241"/>
  <c r="M252" i="241" s="1"/>
  <c r="S252" i="241"/>
  <c r="K253" i="241" s="1"/>
  <c r="A252" i="241" s="1"/>
  <c r="P241" i="243"/>
  <c r="M240" i="243" s="1"/>
  <c r="S240" i="243"/>
  <c r="K241" i="243" s="1"/>
  <c r="A240" i="243" s="1"/>
  <c r="J252" i="252"/>
  <c r="J257" i="252"/>
  <c r="H257" i="250"/>
  <c r="R257" i="250" s="1"/>
  <c r="P258" i="250" s="1"/>
  <c r="G261" i="250"/>
  <c r="C261" i="250" s="1"/>
  <c r="G258" i="250"/>
  <c r="C258" i="250" s="1"/>
  <c r="G257" i="250"/>
  <c r="C257" i="250" s="1"/>
  <c r="G259" i="250"/>
  <c r="C259" i="250" s="1"/>
  <c r="G260" i="250"/>
  <c r="C260" i="250" s="1"/>
  <c r="J264" i="250"/>
  <c r="G249" i="247"/>
  <c r="C249" i="247" s="1"/>
  <c r="H245" i="247"/>
  <c r="R245" i="247" s="1"/>
  <c r="P246" i="247" s="1"/>
  <c r="G245" i="247"/>
  <c r="C245" i="247" s="1"/>
  <c r="G247" i="247"/>
  <c r="C247" i="247" s="1"/>
  <c r="G248" i="247"/>
  <c r="C248" i="247" s="1"/>
  <c r="G246" i="247"/>
  <c r="C246" i="247" s="1"/>
  <c r="J252" i="247"/>
  <c r="G249" i="243"/>
  <c r="C249" i="243" s="1"/>
  <c r="H245" i="243"/>
  <c r="R245" i="243" s="1"/>
  <c r="P246" i="243" s="1"/>
  <c r="G247" i="243"/>
  <c r="C247" i="243" s="1"/>
  <c r="G245" i="243"/>
  <c r="C245" i="243" s="1"/>
  <c r="G246" i="243"/>
  <c r="C246" i="243" s="1"/>
  <c r="G248" i="243"/>
  <c r="C248" i="243" s="1"/>
  <c r="G246" i="252"/>
  <c r="C246" i="252" s="1"/>
  <c r="G247" i="252"/>
  <c r="C247" i="252" s="1"/>
  <c r="G245" i="252"/>
  <c r="C245" i="252" s="1"/>
  <c r="H245" i="252"/>
  <c r="R245" i="252" s="1"/>
  <c r="P246" i="252" s="1"/>
  <c r="G248" i="252"/>
  <c r="C248" i="252" s="1"/>
  <c r="G249" i="252"/>
  <c r="C249" i="252" s="1"/>
  <c r="G252" i="253"/>
  <c r="C252" i="253" s="1"/>
  <c r="G255" i="253"/>
  <c r="C255" i="253" s="1"/>
  <c r="G253" i="253"/>
  <c r="C253" i="253" s="1"/>
  <c r="G254" i="253"/>
  <c r="C254" i="253" s="1"/>
  <c r="G251" i="253"/>
  <c r="C251" i="253" s="1"/>
  <c r="H251" i="253"/>
  <c r="R251" i="253" s="1"/>
  <c r="P252" i="253" s="1"/>
  <c r="J258" i="253"/>
  <c r="S246" i="249"/>
  <c r="K247" i="249" s="1"/>
  <c r="A246" i="249" s="1"/>
  <c r="P247" i="249"/>
  <c r="M246" i="249" s="1"/>
  <c r="G254" i="251"/>
  <c r="C254" i="251" s="1"/>
  <c r="G251" i="251"/>
  <c r="C251" i="251" s="1"/>
  <c r="G255" i="251"/>
  <c r="C255" i="251" s="1"/>
  <c r="G252" i="251"/>
  <c r="C252" i="251" s="1"/>
  <c r="G253" i="251"/>
  <c r="C253" i="251" s="1"/>
  <c r="H251" i="251"/>
  <c r="R251" i="251" s="1"/>
  <c r="P252" i="251" s="1"/>
  <c r="P241" i="138"/>
  <c r="M240" i="138" s="1"/>
  <c r="S240" i="138"/>
  <c r="K241" i="138" s="1"/>
  <c r="A240" i="138" s="1"/>
  <c r="J252" i="138"/>
  <c r="H245" i="138"/>
  <c r="R245" i="138" s="1"/>
  <c r="P246" i="138" s="1"/>
  <c r="G246" i="138"/>
  <c r="C246" i="138" s="1"/>
  <c r="G245" i="138"/>
  <c r="C245" i="138" s="1"/>
  <c r="G247" i="138"/>
  <c r="C247" i="138" s="1"/>
  <c r="G248" i="138"/>
  <c r="C248" i="138" s="1"/>
  <c r="G249" i="138"/>
  <c r="C249" i="138" s="1"/>
  <c r="L234" i="138"/>
  <c r="N234" i="138"/>
  <c r="P247" i="248" l="1"/>
  <c r="M246" i="248" s="1"/>
  <c r="S246" i="248"/>
  <c r="K247" i="248" s="1"/>
  <c r="A246" i="248" s="1"/>
  <c r="L240" i="248"/>
  <c r="N240" i="248"/>
  <c r="G254" i="248"/>
  <c r="C254" i="248" s="1"/>
  <c r="G255" i="248"/>
  <c r="C255" i="248" s="1"/>
  <c r="G251" i="248"/>
  <c r="C251" i="248" s="1"/>
  <c r="H251" i="248"/>
  <c r="R251" i="248" s="1"/>
  <c r="P252" i="248" s="1"/>
  <c r="J258" i="248"/>
  <c r="G252" i="248"/>
  <c r="C252" i="248" s="1"/>
  <c r="G253" i="248"/>
  <c r="C253" i="248" s="1"/>
  <c r="P253" i="251"/>
  <c r="M252" i="251" s="1"/>
  <c r="S252" i="251"/>
  <c r="K253" i="251" s="1"/>
  <c r="A252" i="251" s="1"/>
  <c r="G260" i="253"/>
  <c r="C260" i="253" s="1"/>
  <c r="G257" i="253"/>
  <c r="C257" i="253" s="1"/>
  <c r="G261" i="253"/>
  <c r="C261" i="253" s="1"/>
  <c r="G258" i="253"/>
  <c r="C258" i="253" s="1"/>
  <c r="G259" i="253"/>
  <c r="C259" i="253" s="1"/>
  <c r="H257" i="253"/>
  <c r="R257" i="253" s="1"/>
  <c r="P258" i="253" s="1"/>
  <c r="J264" i="253"/>
  <c r="G267" i="241"/>
  <c r="C267" i="241" s="1"/>
  <c r="G264" i="241"/>
  <c r="C264" i="241" s="1"/>
  <c r="G265" i="241"/>
  <c r="C265" i="241" s="1"/>
  <c r="G263" i="241"/>
  <c r="C263" i="241" s="1"/>
  <c r="H263" i="241"/>
  <c r="R263" i="241" s="1"/>
  <c r="P264" i="241" s="1"/>
  <c r="G266" i="241"/>
  <c r="C266" i="241" s="1"/>
  <c r="J270" i="241"/>
  <c r="L240" i="242"/>
  <c r="N240" i="242"/>
  <c r="G257" i="246"/>
  <c r="C257" i="246" s="1"/>
  <c r="G259" i="246"/>
  <c r="C259" i="246" s="1"/>
  <c r="G258" i="246"/>
  <c r="C258" i="246" s="1"/>
  <c r="J264" i="246"/>
  <c r="G260" i="246"/>
  <c r="C260" i="246" s="1"/>
  <c r="H257" i="246"/>
  <c r="R257" i="246" s="1"/>
  <c r="P258" i="246" s="1"/>
  <c r="G261" i="246"/>
  <c r="C261" i="246" s="1"/>
  <c r="J455" i="253"/>
  <c r="N246" i="253"/>
  <c r="L246" i="253"/>
  <c r="P247" i="242"/>
  <c r="M246" i="242" s="1"/>
  <c r="S246" i="242"/>
  <c r="K247" i="242" s="1"/>
  <c r="A246" i="242" s="1"/>
  <c r="L252" i="250"/>
  <c r="N252" i="250"/>
  <c r="G258" i="249"/>
  <c r="C258" i="249" s="1"/>
  <c r="G259" i="249"/>
  <c r="C259" i="249" s="1"/>
  <c r="G257" i="249"/>
  <c r="C257" i="249" s="1"/>
  <c r="H257" i="249"/>
  <c r="R257" i="249" s="1"/>
  <c r="P258" i="249" s="1"/>
  <c r="G260" i="249"/>
  <c r="C260" i="249" s="1"/>
  <c r="G261" i="249"/>
  <c r="C261" i="249" s="1"/>
  <c r="J264" i="249"/>
  <c r="S258" i="251"/>
  <c r="K259" i="251" s="1"/>
  <c r="A258" i="251" s="1"/>
  <c r="P259" i="251"/>
  <c r="M258" i="251" s="1"/>
  <c r="G264" i="250"/>
  <c r="C264" i="250" s="1"/>
  <c r="G265" i="250"/>
  <c r="C265" i="250" s="1"/>
  <c r="G263" i="250"/>
  <c r="C263" i="250" s="1"/>
  <c r="H263" i="250"/>
  <c r="R263" i="250" s="1"/>
  <c r="P264" i="250" s="1"/>
  <c r="G266" i="250"/>
  <c r="C266" i="250" s="1"/>
  <c r="G267" i="250"/>
  <c r="C267" i="250" s="1"/>
  <c r="J270" i="250"/>
  <c r="P253" i="246"/>
  <c r="M252" i="246" s="1"/>
  <c r="S252" i="246"/>
  <c r="K253" i="246" s="1"/>
  <c r="A252" i="246" s="1"/>
  <c r="H251" i="244"/>
  <c r="R251" i="244" s="1"/>
  <c r="P252" i="244" s="1"/>
  <c r="J258" i="244"/>
  <c r="G254" i="244"/>
  <c r="C254" i="244" s="1"/>
  <c r="G251" i="244"/>
  <c r="C251" i="244" s="1"/>
  <c r="G253" i="244"/>
  <c r="C253" i="244" s="1"/>
  <c r="G255" i="244"/>
  <c r="C255" i="244" s="1"/>
  <c r="G252" i="244"/>
  <c r="C252" i="244" s="1"/>
  <c r="S246" i="245"/>
  <c r="K247" i="245" s="1"/>
  <c r="A246" i="245" s="1"/>
  <c r="P247" i="245"/>
  <c r="M246" i="245" s="1"/>
  <c r="J258" i="243"/>
  <c r="J263" i="243"/>
  <c r="N240" i="247"/>
  <c r="L240" i="247"/>
  <c r="G252" i="242"/>
  <c r="C252" i="242" s="1"/>
  <c r="H251" i="242"/>
  <c r="R251" i="242" s="1"/>
  <c r="P252" i="242" s="1"/>
  <c r="G255" i="242"/>
  <c r="C255" i="242" s="1"/>
  <c r="J258" i="242"/>
  <c r="G254" i="242"/>
  <c r="C254" i="242" s="1"/>
  <c r="G253" i="242"/>
  <c r="C253" i="242" s="1"/>
  <c r="G251" i="242"/>
  <c r="C251" i="242" s="1"/>
  <c r="S246" i="243"/>
  <c r="K247" i="243" s="1"/>
  <c r="A246" i="243" s="1"/>
  <c r="P247" i="243"/>
  <c r="M246" i="243" s="1"/>
  <c r="L246" i="249"/>
  <c r="N246" i="249"/>
  <c r="G253" i="247"/>
  <c r="C253" i="247" s="1"/>
  <c r="G255" i="247"/>
  <c r="C255" i="247" s="1"/>
  <c r="G251" i="247"/>
  <c r="C251" i="247" s="1"/>
  <c r="H251" i="247"/>
  <c r="R251" i="247" s="1"/>
  <c r="P252" i="247" s="1"/>
  <c r="G252" i="247"/>
  <c r="C252" i="247" s="1"/>
  <c r="G254" i="247"/>
  <c r="C254" i="247" s="1"/>
  <c r="J258" i="247"/>
  <c r="J258" i="252"/>
  <c r="J263" i="252"/>
  <c r="N240" i="245"/>
  <c r="L240" i="245"/>
  <c r="S258" i="241"/>
  <c r="K259" i="241" s="1"/>
  <c r="A258" i="241" s="1"/>
  <c r="P259" i="241"/>
  <c r="M258" i="241" s="1"/>
  <c r="N240" i="252"/>
  <c r="L240" i="252"/>
  <c r="S246" i="244"/>
  <c r="K247" i="244" s="1"/>
  <c r="A246" i="244" s="1"/>
  <c r="P247" i="244"/>
  <c r="M246" i="244" s="1"/>
  <c r="G255" i="243"/>
  <c r="C255" i="243" s="1"/>
  <c r="G252" i="243"/>
  <c r="C252" i="243" s="1"/>
  <c r="G251" i="243"/>
  <c r="C251" i="243" s="1"/>
  <c r="G254" i="243"/>
  <c r="C254" i="243" s="1"/>
  <c r="H251" i="243"/>
  <c r="R251" i="243" s="1"/>
  <c r="P252" i="243" s="1"/>
  <c r="G253" i="243"/>
  <c r="C253" i="243" s="1"/>
  <c r="J270" i="251"/>
  <c r="J275" i="251"/>
  <c r="J395" i="241"/>
  <c r="N246" i="251"/>
  <c r="L246" i="251"/>
  <c r="J275" i="248"/>
  <c r="J258" i="245"/>
  <c r="J263" i="245"/>
  <c r="S252" i="253"/>
  <c r="K253" i="253" s="1"/>
  <c r="A252" i="253" s="1"/>
  <c r="P253" i="253"/>
  <c r="M252" i="253" s="1"/>
  <c r="S246" i="252"/>
  <c r="K247" i="252" s="1"/>
  <c r="A246" i="252" s="1"/>
  <c r="P247" i="252"/>
  <c r="M246" i="252" s="1"/>
  <c r="P247" i="247"/>
  <c r="M246" i="247" s="1"/>
  <c r="S246" i="247"/>
  <c r="K247" i="247" s="1"/>
  <c r="A246" i="247" s="1"/>
  <c r="P259" i="250"/>
  <c r="M258" i="250" s="1"/>
  <c r="S258" i="250"/>
  <c r="K259" i="250" s="1"/>
  <c r="A258" i="250" s="1"/>
  <c r="G254" i="252"/>
  <c r="C254" i="252" s="1"/>
  <c r="G252" i="252"/>
  <c r="C252" i="252" s="1"/>
  <c r="G255" i="252"/>
  <c r="C255" i="252" s="1"/>
  <c r="G251" i="252"/>
  <c r="C251" i="252" s="1"/>
  <c r="G253" i="252"/>
  <c r="C253" i="252" s="1"/>
  <c r="H251" i="252"/>
  <c r="R251" i="252" s="1"/>
  <c r="P252" i="252" s="1"/>
  <c r="N240" i="243"/>
  <c r="L240" i="243"/>
  <c r="N252" i="241"/>
  <c r="L252" i="241"/>
  <c r="N246" i="246"/>
  <c r="L246" i="246"/>
  <c r="L240" i="244"/>
  <c r="N240" i="244"/>
  <c r="J287" i="247"/>
  <c r="H263" i="251"/>
  <c r="R263" i="251" s="1"/>
  <c r="P264" i="251" s="1"/>
  <c r="G267" i="251"/>
  <c r="C267" i="251" s="1"/>
  <c r="G264" i="251"/>
  <c r="C264" i="251" s="1"/>
  <c r="G265" i="251"/>
  <c r="C265" i="251" s="1"/>
  <c r="G263" i="251"/>
  <c r="C263" i="251" s="1"/>
  <c r="G266" i="251"/>
  <c r="C266" i="251" s="1"/>
  <c r="S252" i="249"/>
  <c r="K253" i="249" s="1"/>
  <c r="A252" i="249" s="1"/>
  <c r="P253" i="249"/>
  <c r="M252" i="249" s="1"/>
  <c r="H251" i="245"/>
  <c r="R251" i="245" s="1"/>
  <c r="P252" i="245" s="1"/>
  <c r="G255" i="245"/>
  <c r="C255" i="245" s="1"/>
  <c r="G252" i="245"/>
  <c r="C252" i="245" s="1"/>
  <c r="G254" i="245"/>
  <c r="C254" i="245" s="1"/>
  <c r="G253" i="245"/>
  <c r="C253" i="245" s="1"/>
  <c r="G251" i="245"/>
  <c r="C251" i="245" s="1"/>
  <c r="P247" i="138"/>
  <c r="M246" i="138" s="1"/>
  <c r="S246" i="138"/>
  <c r="K247" i="138" s="1"/>
  <c r="A246" i="138" s="1"/>
  <c r="G254" i="138"/>
  <c r="C254" i="138" s="1"/>
  <c r="J258" i="138"/>
  <c r="G255" i="138"/>
  <c r="C255" i="138" s="1"/>
  <c r="H251" i="138"/>
  <c r="R251" i="138" s="1"/>
  <c r="P252" i="138" s="1"/>
  <c r="G252" i="138"/>
  <c r="C252" i="138" s="1"/>
  <c r="G253" i="138"/>
  <c r="C253" i="138" s="1"/>
  <c r="G251" i="138"/>
  <c r="C251" i="138" s="1"/>
  <c r="L240" i="138"/>
  <c r="N240" i="138"/>
  <c r="P253" i="248" l="1"/>
  <c r="M252" i="248" s="1"/>
  <c r="S252" i="248"/>
  <c r="K253" i="248" s="1"/>
  <c r="A252" i="248" s="1"/>
  <c r="G259" i="248"/>
  <c r="C259" i="248" s="1"/>
  <c r="J264" i="248"/>
  <c r="G260" i="248"/>
  <c r="C260" i="248" s="1"/>
  <c r="H257" i="248"/>
  <c r="R257" i="248" s="1"/>
  <c r="P258" i="248" s="1"/>
  <c r="G258" i="248"/>
  <c r="C258" i="248" s="1"/>
  <c r="G257" i="248"/>
  <c r="C257" i="248" s="1"/>
  <c r="G261" i="248"/>
  <c r="C261" i="248" s="1"/>
  <c r="N246" i="248"/>
  <c r="L246" i="248"/>
  <c r="G257" i="245"/>
  <c r="C257" i="245" s="1"/>
  <c r="G261" i="245"/>
  <c r="C261" i="245" s="1"/>
  <c r="H257" i="245"/>
  <c r="R257" i="245" s="1"/>
  <c r="P258" i="245" s="1"/>
  <c r="G260" i="245"/>
  <c r="C260" i="245" s="1"/>
  <c r="G258" i="245"/>
  <c r="C258" i="245" s="1"/>
  <c r="G259" i="245"/>
  <c r="C259" i="245" s="1"/>
  <c r="J401" i="241"/>
  <c r="J264" i="243"/>
  <c r="J269" i="243"/>
  <c r="J275" i="243" s="1"/>
  <c r="J281" i="243" s="1"/>
  <c r="J287" i="243" s="1"/>
  <c r="J293" i="243" s="1"/>
  <c r="J299" i="243" s="1"/>
  <c r="J305" i="243" s="1"/>
  <c r="J311" i="243" s="1"/>
  <c r="J317" i="243" s="1"/>
  <c r="J323" i="243" s="1"/>
  <c r="J329" i="243" s="1"/>
  <c r="J335" i="243" s="1"/>
  <c r="J341" i="243" s="1"/>
  <c r="J347" i="243" s="1"/>
  <c r="J353" i="243" s="1"/>
  <c r="J359" i="243" s="1"/>
  <c r="J365" i="243" s="1"/>
  <c r="J371" i="243" s="1"/>
  <c r="J377" i="243" s="1"/>
  <c r="J383" i="243" s="1"/>
  <c r="J389" i="243" s="1"/>
  <c r="J395" i="243" s="1"/>
  <c r="J401" i="243" s="1"/>
  <c r="J407" i="243" s="1"/>
  <c r="J413" i="243" s="1"/>
  <c r="J419" i="243" s="1"/>
  <c r="J425" i="243" s="1"/>
  <c r="J431" i="243" s="1"/>
  <c r="J437" i="243" s="1"/>
  <c r="J443" i="243" s="1"/>
  <c r="J449" i="243" s="1"/>
  <c r="J455" i="243" s="1"/>
  <c r="J461" i="243" s="1"/>
  <c r="J467" i="243" s="1"/>
  <c r="J473" i="243" s="1"/>
  <c r="J479" i="243" s="1"/>
  <c r="J485" i="243" s="1"/>
  <c r="J491" i="243" s="1"/>
  <c r="J497" i="243" s="1"/>
  <c r="J503" i="243" s="1"/>
  <c r="J509" i="243" s="1"/>
  <c r="J515" i="243" s="1"/>
  <c r="J521" i="243" s="1"/>
  <c r="J527" i="243" s="1"/>
  <c r="J533" i="243" s="1"/>
  <c r="J539" i="243" s="1"/>
  <c r="J545" i="243" s="1"/>
  <c r="J551" i="243" s="1"/>
  <c r="J557" i="243" s="1"/>
  <c r="J563" i="243" s="1"/>
  <c r="J569" i="243" s="1"/>
  <c r="J575" i="243" s="1"/>
  <c r="J581" i="243" s="1"/>
  <c r="J587" i="243" s="1"/>
  <c r="J593" i="243" s="1"/>
  <c r="J599" i="243" s="1"/>
  <c r="L246" i="245"/>
  <c r="N246" i="245"/>
  <c r="S252" i="244"/>
  <c r="K253" i="244" s="1"/>
  <c r="A252" i="244" s="1"/>
  <c r="P253" i="244"/>
  <c r="M252" i="244" s="1"/>
  <c r="G264" i="249"/>
  <c r="C264" i="249" s="1"/>
  <c r="G265" i="249"/>
  <c r="C265" i="249" s="1"/>
  <c r="G263" i="249"/>
  <c r="C263" i="249" s="1"/>
  <c r="G267" i="249"/>
  <c r="C267" i="249" s="1"/>
  <c r="J270" i="249"/>
  <c r="H263" i="249"/>
  <c r="R263" i="249" s="1"/>
  <c r="P264" i="249" s="1"/>
  <c r="G266" i="249"/>
  <c r="C266" i="249" s="1"/>
  <c r="L246" i="242"/>
  <c r="N246" i="242"/>
  <c r="P259" i="246"/>
  <c r="M258" i="246" s="1"/>
  <c r="S258" i="246"/>
  <c r="K259" i="246" s="1"/>
  <c r="A258" i="246" s="1"/>
  <c r="G273" i="241"/>
  <c r="C273" i="241" s="1"/>
  <c r="G270" i="241"/>
  <c r="C270" i="241" s="1"/>
  <c r="G271" i="241"/>
  <c r="C271" i="241" s="1"/>
  <c r="G269" i="241"/>
  <c r="C269" i="241" s="1"/>
  <c r="H269" i="241"/>
  <c r="R269" i="241" s="1"/>
  <c r="P270" i="241" s="1"/>
  <c r="G272" i="241"/>
  <c r="C272" i="241" s="1"/>
  <c r="J276" i="241"/>
  <c r="S258" i="253"/>
  <c r="K259" i="253" s="1"/>
  <c r="A258" i="253" s="1"/>
  <c r="P259" i="253"/>
  <c r="M258" i="253" s="1"/>
  <c r="J264" i="252"/>
  <c r="J269" i="252"/>
  <c r="S252" i="245"/>
  <c r="K253" i="245" s="1"/>
  <c r="A252" i="245" s="1"/>
  <c r="P253" i="245"/>
  <c r="M252" i="245" s="1"/>
  <c r="N258" i="250"/>
  <c r="L258" i="250"/>
  <c r="N252" i="253"/>
  <c r="L252" i="253"/>
  <c r="J281" i="248"/>
  <c r="S252" i="243"/>
  <c r="K253" i="243" s="1"/>
  <c r="A252" i="243" s="1"/>
  <c r="P253" i="243"/>
  <c r="M252" i="243" s="1"/>
  <c r="G261" i="252"/>
  <c r="C261" i="252" s="1"/>
  <c r="G257" i="252"/>
  <c r="C257" i="252" s="1"/>
  <c r="G259" i="252"/>
  <c r="C259" i="252" s="1"/>
  <c r="H257" i="252"/>
  <c r="R257" i="252" s="1"/>
  <c r="P258" i="252" s="1"/>
  <c r="G260" i="252"/>
  <c r="C260" i="252" s="1"/>
  <c r="G258" i="252"/>
  <c r="C258" i="252" s="1"/>
  <c r="P253" i="247"/>
  <c r="M252" i="247" s="1"/>
  <c r="S252" i="247"/>
  <c r="K253" i="247" s="1"/>
  <c r="A252" i="247" s="1"/>
  <c r="G257" i="243"/>
  <c r="C257" i="243" s="1"/>
  <c r="H257" i="243"/>
  <c r="R257" i="243" s="1"/>
  <c r="P258" i="243" s="1"/>
  <c r="G259" i="243"/>
  <c r="C259" i="243" s="1"/>
  <c r="G258" i="243"/>
  <c r="C258" i="243" s="1"/>
  <c r="G261" i="243"/>
  <c r="C261" i="243" s="1"/>
  <c r="G260" i="243"/>
  <c r="C260" i="243" s="1"/>
  <c r="J461" i="253"/>
  <c r="L246" i="244"/>
  <c r="N246" i="244"/>
  <c r="L258" i="241"/>
  <c r="N258" i="241"/>
  <c r="S252" i="242"/>
  <c r="K253" i="242" s="1"/>
  <c r="A252" i="242" s="1"/>
  <c r="P253" i="242"/>
  <c r="M252" i="242" s="1"/>
  <c r="P265" i="251"/>
  <c r="M264" i="251" s="1"/>
  <c r="S264" i="251"/>
  <c r="K265" i="251" s="1"/>
  <c r="A264" i="251" s="1"/>
  <c r="N252" i="249"/>
  <c r="L252" i="249"/>
  <c r="J293" i="247"/>
  <c r="S252" i="252"/>
  <c r="K253" i="252" s="1"/>
  <c r="A252" i="252" s="1"/>
  <c r="P253" i="252"/>
  <c r="M252" i="252" s="1"/>
  <c r="J276" i="251"/>
  <c r="J281" i="251"/>
  <c r="G258" i="247"/>
  <c r="C258" i="247" s="1"/>
  <c r="G260" i="247"/>
  <c r="C260" i="247" s="1"/>
  <c r="G261" i="247"/>
  <c r="C261" i="247" s="1"/>
  <c r="G257" i="247"/>
  <c r="C257" i="247" s="1"/>
  <c r="H257" i="247"/>
  <c r="R257" i="247" s="1"/>
  <c r="P258" i="247" s="1"/>
  <c r="G259" i="247"/>
  <c r="C259" i="247" s="1"/>
  <c r="J264" i="247"/>
  <c r="G257" i="242"/>
  <c r="C257" i="242" s="1"/>
  <c r="G261" i="242"/>
  <c r="C261" i="242" s="1"/>
  <c r="H257" i="242"/>
  <c r="R257" i="242" s="1"/>
  <c r="P258" i="242" s="1"/>
  <c r="G260" i="242"/>
  <c r="C260" i="242" s="1"/>
  <c r="G258" i="242"/>
  <c r="C258" i="242" s="1"/>
  <c r="G259" i="242"/>
  <c r="C259" i="242" s="1"/>
  <c r="J264" i="242"/>
  <c r="L252" i="246"/>
  <c r="N252" i="246"/>
  <c r="S264" i="250"/>
  <c r="K265" i="250" s="1"/>
  <c r="A264" i="250" s="1"/>
  <c r="P265" i="250"/>
  <c r="M264" i="250" s="1"/>
  <c r="L258" i="251"/>
  <c r="N258" i="251"/>
  <c r="H263" i="246"/>
  <c r="R263" i="246" s="1"/>
  <c r="P264" i="246" s="1"/>
  <c r="G264" i="246"/>
  <c r="C264" i="246" s="1"/>
  <c r="J270" i="246"/>
  <c r="G263" i="246"/>
  <c r="C263" i="246" s="1"/>
  <c r="G265" i="246"/>
  <c r="C265" i="246" s="1"/>
  <c r="G267" i="246"/>
  <c r="C267" i="246" s="1"/>
  <c r="G266" i="246"/>
  <c r="C266" i="246" s="1"/>
  <c r="P265" i="241"/>
  <c r="M264" i="241" s="1"/>
  <c r="S264" i="241"/>
  <c r="K265" i="241" s="1"/>
  <c r="A264" i="241" s="1"/>
  <c r="L246" i="247"/>
  <c r="N246" i="247"/>
  <c r="N246" i="252"/>
  <c r="L246" i="252"/>
  <c r="J264" i="245"/>
  <c r="J269" i="245"/>
  <c r="G270" i="251"/>
  <c r="C270" i="251" s="1"/>
  <c r="G271" i="251"/>
  <c r="C271" i="251" s="1"/>
  <c r="G269" i="251"/>
  <c r="C269" i="251" s="1"/>
  <c r="H269" i="251"/>
  <c r="R269" i="251" s="1"/>
  <c r="P270" i="251" s="1"/>
  <c r="G272" i="251"/>
  <c r="C272" i="251" s="1"/>
  <c r="G273" i="251"/>
  <c r="C273" i="251" s="1"/>
  <c r="N246" i="243"/>
  <c r="L246" i="243"/>
  <c r="G258" i="244"/>
  <c r="C258" i="244" s="1"/>
  <c r="J264" i="244"/>
  <c r="G257" i="244"/>
  <c r="C257" i="244" s="1"/>
  <c r="G259" i="244"/>
  <c r="C259" i="244" s="1"/>
  <c r="G260" i="244"/>
  <c r="C260" i="244" s="1"/>
  <c r="H257" i="244"/>
  <c r="R257" i="244" s="1"/>
  <c r="P258" i="244" s="1"/>
  <c r="G261" i="244"/>
  <c r="C261" i="244" s="1"/>
  <c r="G272" i="250"/>
  <c r="C272" i="250" s="1"/>
  <c r="G269" i="250"/>
  <c r="C269" i="250" s="1"/>
  <c r="G273" i="250"/>
  <c r="C273" i="250" s="1"/>
  <c r="G270" i="250"/>
  <c r="C270" i="250" s="1"/>
  <c r="G271" i="250"/>
  <c r="C271" i="250" s="1"/>
  <c r="H269" i="250"/>
  <c r="R269" i="250" s="1"/>
  <c r="P270" i="250" s="1"/>
  <c r="J276" i="250"/>
  <c r="P259" i="249"/>
  <c r="M258" i="249" s="1"/>
  <c r="S258" i="249"/>
  <c r="K259" i="249" s="1"/>
  <c r="A258" i="249" s="1"/>
  <c r="G267" i="253"/>
  <c r="C267" i="253" s="1"/>
  <c r="G264" i="253"/>
  <c r="C264" i="253" s="1"/>
  <c r="G265" i="253"/>
  <c r="C265" i="253" s="1"/>
  <c r="G263" i="253"/>
  <c r="C263" i="253" s="1"/>
  <c r="H263" i="253"/>
  <c r="R263" i="253" s="1"/>
  <c r="P264" i="253" s="1"/>
  <c r="G266" i="253"/>
  <c r="C266" i="253" s="1"/>
  <c r="J270" i="253"/>
  <c r="L252" i="251"/>
  <c r="N252" i="251"/>
  <c r="P253" i="138"/>
  <c r="M252" i="138" s="1"/>
  <c r="S252" i="138"/>
  <c r="K253" i="138" s="1"/>
  <c r="A252" i="138" s="1"/>
  <c r="L246" i="138"/>
  <c r="N246" i="138"/>
  <c r="H257" i="138"/>
  <c r="R257" i="138" s="1"/>
  <c r="P258" i="138" s="1"/>
  <c r="J264" i="138"/>
  <c r="G259" i="138"/>
  <c r="C259" i="138" s="1"/>
  <c r="G257" i="138"/>
  <c r="C257" i="138" s="1"/>
  <c r="G260" i="138"/>
  <c r="C260" i="138" s="1"/>
  <c r="G261" i="138"/>
  <c r="C261" i="138" s="1"/>
  <c r="G258" i="138"/>
  <c r="C258" i="138" s="1"/>
  <c r="J270" i="243" l="1"/>
  <c r="G270" i="243" s="1"/>
  <c r="C270" i="243" s="1"/>
  <c r="S258" i="248"/>
  <c r="K259" i="248" s="1"/>
  <c r="A258" i="248" s="1"/>
  <c r="P259" i="248"/>
  <c r="M258" i="248" s="1"/>
  <c r="H263" i="248"/>
  <c r="R263" i="248" s="1"/>
  <c r="P264" i="248" s="1"/>
  <c r="G267" i="248"/>
  <c r="C267" i="248" s="1"/>
  <c r="J270" i="248"/>
  <c r="G266" i="248"/>
  <c r="C266" i="248" s="1"/>
  <c r="G263" i="248"/>
  <c r="C263" i="248" s="1"/>
  <c r="G264" i="248"/>
  <c r="C264" i="248" s="1"/>
  <c r="G265" i="248"/>
  <c r="C265" i="248" s="1"/>
  <c r="N252" i="248"/>
  <c r="L252" i="248"/>
  <c r="L252" i="252"/>
  <c r="N252" i="252"/>
  <c r="J299" i="247"/>
  <c r="J467" i="253"/>
  <c r="P259" i="243"/>
  <c r="M258" i="243" s="1"/>
  <c r="S258" i="243"/>
  <c r="K259" i="243" s="1"/>
  <c r="A258" i="243" s="1"/>
  <c r="N252" i="243"/>
  <c r="L252" i="243"/>
  <c r="J287" i="248"/>
  <c r="J270" i="252"/>
  <c r="J275" i="252"/>
  <c r="H275" i="241"/>
  <c r="R275" i="241" s="1"/>
  <c r="P276" i="241" s="1"/>
  <c r="G277" i="241"/>
  <c r="C277" i="241" s="1"/>
  <c r="G275" i="241"/>
  <c r="C275" i="241" s="1"/>
  <c r="G276" i="241"/>
  <c r="C276" i="241" s="1"/>
  <c r="G278" i="241"/>
  <c r="C278" i="241" s="1"/>
  <c r="G279" i="241"/>
  <c r="C279" i="241" s="1"/>
  <c r="J282" i="241"/>
  <c r="L258" i="246"/>
  <c r="N258" i="246"/>
  <c r="S264" i="249"/>
  <c r="K265" i="249" s="1"/>
  <c r="A264" i="249" s="1"/>
  <c r="P265" i="249"/>
  <c r="M264" i="249" s="1"/>
  <c r="J407" i="241"/>
  <c r="S264" i="253"/>
  <c r="K265" i="253" s="1"/>
  <c r="A264" i="253" s="1"/>
  <c r="P265" i="253"/>
  <c r="M264" i="253" s="1"/>
  <c r="S270" i="251"/>
  <c r="K271" i="251" s="1"/>
  <c r="A270" i="251" s="1"/>
  <c r="P271" i="251"/>
  <c r="M270" i="251" s="1"/>
  <c r="J270" i="245"/>
  <c r="J275" i="245"/>
  <c r="S264" i="246"/>
  <c r="K265" i="246" s="1"/>
  <c r="A264" i="246" s="1"/>
  <c r="P265" i="246"/>
  <c r="M264" i="246" s="1"/>
  <c r="G267" i="247"/>
  <c r="C267" i="247" s="1"/>
  <c r="G266" i="247"/>
  <c r="C266" i="247" s="1"/>
  <c r="G264" i="247"/>
  <c r="C264" i="247" s="1"/>
  <c r="G265" i="247"/>
  <c r="C265" i="247" s="1"/>
  <c r="H263" i="247"/>
  <c r="R263" i="247" s="1"/>
  <c r="P264" i="247" s="1"/>
  <c r="G263" i="247"/>
  <c r="C263" i="247" s="1"/>
  <c r="J270" i="247"/>
  <c r="H263" i="252"/>
  <c r="R263" i="252" s="1"/>
  <c r="P264" i="252" s="1"/>
  <c r="G267" i="252"/>
  <c r="C267" i="252" s="1"/>
  <c r="G264" i="252"/>
  <c r="C264" i="252" s="1"/>
  <c r="G265" i="252"/>
  <c r="C265" i="252" s="1"/>
  <c r="G263" i="252"/>
  <c r="C263" i="252" s="1"/>
  <c r="G266" i="252"/>
  <c r="C266" i="252" s="1"/>
  <c r="G271" i="249"/>
  <c r="C271" i="249" s="1"/>
  <c r="H269" i="249"/>
  <c r="R269" i="249" s="1"/>
  <c r="P270" i="249" s="1"/>
  <c r="G269" i="249"/>
  <c r="C269" i="249" s="1"/>
  <c r="G272" i="249"/>
  <c r="C272" i="249" s="1"/>
  <c r="G273" i="249"/>
  <c r="C273" i="249" s="1"/>
  <c r="J276" i="249"/>
  <c r="G270" i="249"/>
  <c r="C270" i="249" s="1"/>
  <c r="S258" i="245"/>
  <c r="K259" i="245" s="1"/>
  <c r="A258" i="245" s="1"/>
  <c r="P259" i="245"/>
  <c r="M258" i="245" s="1"/>
  <c r="P271" i="250"/>
  <c r="M270" i="250" s="1"/>
  <c r="S270" i="250"/>
  <c r="K271" i="250" s="1"/>
  <c r="A270" i="250" s="1"/>
  <c r="H269" i="253"/>
  <c r="R269" i="253" s="1"/>
  <c r="P270" i="253" s="1"/>
  <c r="G271" i="253"/>
  <c r="C271" i="253" s="1"/>
  <c r="G270" i="253"/>
  <c r="C270" i="253" s="1"/>
  <c r="G273" i="253"/>
  <c r="C273" i="253" s="1"/>
  <c r="G269" i="253"/>
  <c r="C269" i="253" s="1"/>
  <c r="G272" i="253"/>
  <c r="C272" i="253" s="1"/>
  <c r="J276" i="253"/>
  <c r="L258" i="249"/>
  <c r="N258" i="249"/>
  <c r="G266" i="245"/>
  <c r="C266" i="245" s="1"/>
  <c r="G267" i="245"/>
  <c r="C267" i="245" s="1"/>
  <c r="G264" i="245"/>
  <c r="C264" i="245" s="1"/>
  <c r="G265" i="245"/>
  <c r="C265" i="245" s="1"/>
  <c r="G263" i="245"/>
  <c r="C263" i="245" s="1"/>
  <c r="H263" i="245"/>
  <c r="R263" i="245" s="1"/>
  <c r="P264" i="245" s="1"/>
  <c r="L264" i="241"/>
  <c r="N264" i="241"/>
  <c r="N264" i="250"/>
  <c r="L264" i="250"/>
  <c r="G263" i="242"/>
  <c r="C263" i="242" s="1"/>
  <c r="H263" i="242"/>
  <c r="R263" i="242" s="1"/>
  <c r="P264" i="242" s="1"/>
  <c r="G267" i="242"/>
  <c r="C267" i="242" s="1"/>
  <c r="J270" i="242"/>
  <c r="G264" i="242"/>
  <c r="C264" i="242" s="1"/>
  <c r="G265" i="242"/>
  <c r="C265" i="242" s="1"/>
  <c r="G266" i="242"/>
  <c r="C266" i="242" s="1"/>
  <c r="S258" i="242"/>
  <c r="K259" i="242" s="1"/>
  <c r="A258" i="242" s="1"/>
  <c r="P259" i="242"/>
  <c r="M258" i="242" s="1"/>
  <c r="J282" i="251"/>
  <c r="J287" i="251"/>
  <c r="N252" i="242"/>
  <c r="L252" i="242"/>
  <c r="S258" i="252"/>
  <c r="K259" i="252" s="1"/>
  <c r="A258" i="252" s="1"/>
  <c r="P259" i="252"/>
  <c r="M258" i="252" s="1"/>
  <c r="L252" i="245"/>
  <c r="N252" i="245"/>
  <c r="L258" i="253"/>
  <c r="N258" i="253"/>
  <c r="P271" i="241"/>
  <c r="M270" i="241" s="1"/>
  <c r="S270" i="241"/>
  <c r="K271" i="241" s="1"/>
  <c r="A270" i="241" s="1"/>
  <c r="L252" i="244"/>
  <c r="N252" i="244"/>
  <c r="G279" i="250"/>
  <c r="C279" i="250" s="1"/>
  <c r="G275" i="250"/>
  <c r="C275" i="250" s="1"/>
  <c r="G277" i="250"/>
  <c r="C277" i="250" s="1"/>
  <c r="G278" i="250"/>
  <c r="C278" i="250" s="1"/>
  <c r="H275" i="250"/>
  <c r="R275" i="250" s="1"/>
  <c r="P276" i="250" s="1"/>
  <c r="G276" i="250"/>
  <c r="C276" i="250" s="1"/>
  <c r="J282" i="250"/>
  <c r="S258" i="244"/>
  <c r="K259" i="244" s="1"/>
  <c r="A258" i="244" s="1"/>
  <c r="P259" i="244"/>
  <c r="M258" i="244" s="1"/>
  <c r="G267" i="244"/>
  <c r="C267" i="244" s="1"/>
  <c r="G263" i="244"/>
  <c r="C263" i="244" s="1"/>
  <c r="G265" i="244"/>
  <c r="C265" i="244" s="1"/>
  <c r="G266" i="244"/>
  <c r="C266" i="244" s="1"/>
  <c r="H263" i="244"/>
  <c r="R263" i="244" s="1"/>
  <c r="P264" i="244" s="1"/>
  <c r="J270" i="244"/>
  <c r="G264" i="244"/>
  <c r="C264" i="244" s="1"/>
  <c r="H269" i="246"/>
  <c r="R269" i="246" s="1"/>
  <c r="P270" i="246" s="1"/>
  <c r="G272" i="246"/>
  <c r="C272" i="246" s="1"/>
  <c r="J276" i="246"/>
  <c r="G270" i="246"/>
  <c r="C270" i="246" s="1"/>
  <c r="G271" i="246"/>
  <c r="C271" i="246" s="1"/>
  <c r="G273" i="246"/>
  <c r="C273" i="246" s="1"/>
  <c r="G269" i="246"/>
  <c r="C269" i="246" s="1"/>
  <c r="P259" i="247"/>
  <c r="M258" i="247" s="1"/>
  <c r="S258" i="247"/>
  <c r="K259" i="247" s="1"/>
  <c r="A258" i="247" s="1"/>
  <c r="G278" i="251"/>
  <c r="C278" i="251" s="1"/>
  <c r="G275" i="251"/>
  <c r="C275" i="251" s="1"/>
  <c r="G279" i="251"/>
  <c r="C279" i="251" s="1"/>
  <c r="G276" i="251"/>
  <c r="C276" i="251" s="1"/>
  <c r="G277" i="251"/>
  <c r="C277" i="251" s="1"/>
  <c r="H275" i="251"/>
  <c r="R275" i="251" s="1"/>
  <c r="P276" i="251" s="1"/>
  <c r="N264" i="251"/>
  <c r="L264" i="251"/>
  <c r="L252" i="247"/>
  <c r="N252" i="247"/>
  <c r="G265" i="243"/>
  <c r="C265" i="243" s="1"/>
  <c r="G263" i="243"/>
  <c r="C263" i="243" s="1"/>
  <c r="G266" i="243"/>
  <c r="C266" i="243" s="1"/>
  <c r="G264" i="243"/>
  <c r="C264" i="243" s="1"/>
  <c r="G267" i="243"/>
  <c r="C267" i="243" s="1"/>
  <c r="H263" i="243"/>
  <c r="R263" i="243" s="1"/>
  <c r="P264" i="243" s="1"/>
  <c r="G266" i="138"/>
  <c r="C266" i="138" s="1"/>
  <c r="G263" i="138"/>
  <c r="C263" i="138" s="1"/>
  <c r="G267" i="138"/>
  <c r="C267" i="138" s="1"/>
  <c r="H263" i="138"/>
  <c r="R263" i="138" s="1"/>
  <c r="P264" i="138" s="1"/>
  <c r="G264" i="138"/>
  <c r="C264" i="138" s="1"/>
  <c r="J270" i="138"/>
  <c r="G265" i="138"/>
  <c r="C265" i="138" s="1"/>
  <c r="S258" i="138"/>
  <c r="K259" i="138" s="1"/>
  <c r="A258" i="138" s="1"/>
  <c r="P259" i="138"/>
  <c r="M258" i="138" s="1"/>
  <c r="N252" i="138"/>
  <c r="L252" i="138"/>
  <c r="H269" i="243" l="1"/>
  <c r="R269" i="243" s="1"/>
  <c r="P270" i="243" s="1"/>
  <c r="P271" i="243" s="1"/>
  <c r="M270" i="243" s="1"/>
  <c r="G273" i="243"/>
  <c r="C273" i="243" s="1"/>
  <c r="G271" i="243"/>
  <c r="C271" i="243" s="1"/>
  <c r="G269" i="243"/>
  <c r="C269" i="243" s="1"/>
  <c r="G272" i="243"/>
  <c r="C272" i="243" s="1"/>
  <c r="J276" i="243"/>
  <c r="G279" i="243" s="1"/>
  <c r="C279" i="243" s="1"/>
  <c r="G270" i="248"/>
  <c r="C270" i="248" s="1"/>
  <c r="G273" i="248"/>
  <c r="C273" i="248" s="1"/>
  <c r="G271" i="248"/>
  <c r="C271" i="248" s="1"/>
  <c r="G272" i="248"/>
  <c r="C272" i="248" s="1"/>
  <c r="G269" i="248"/>
  <c r="C269" i="248" s="1"/>
  <c r="H269" i="248"/>
  <c r="R269" i="248" s="1"/>
  <c r="P270" i="248" s="1"/>
  <c r="J276" i="248"/>
  <c r="N258" i="248"/>
  <c r="L258" i="248"/>
  <c r="P265" i="248"/>
  <c r="M264" i="248" s="1"/>
  <c r="S264" i="248"/>
  <c r="K265" i="248" s="1"/>
  <c r="A264" i="248" s="1"/>
  <c r="S270" i="246"/>
  <c r="K271" i="246" s="1"/>
  <c r="A270" i="246" s="1"/>
  <c r="P271" i="246"/>
  <c r="M270" i="246" s="1"/>
  <c r="J276" i="244"/>
  <c r="G272" i="244"/>
  <c r="C272" i="244" s="1"/>
  <c r="G273" i="244"/>
  <c r="C273" i="244" s="1"/>
  <c r="G270" i="244"/>
  <c r="C270" i="244" s="1"/>
  <c r="G271" i="244"/>
  <c r="C271" i="244" s="1"/>
  <c r="G269" i="244"/>
  <c r="C269" i="244" s="1"/>
  <c r="H269" i="244"/>
  <c r="R269" i="244" s="1"/>
  <c r="P270" i="244" s="1"/>
  <c r="H281" i="250"/>
  <c r="R281" i="250" s="1"/>
  <c r="P282" i="250" s="1"/>
  <c r="G285" i="250"/>
  <c r="C285" i="250" s="1"/>
  <c r="G282" i="250"/>
  <c r="C282" i="250" s="1"/>
  <c r="G283" i="250"/>
  <c r="C283" i="250" s="1"/>
  <c r="G281" i="250"/>
  <c r="C281" i="250" s="1"/>
  <c r="G284" i="250"/>
  <c r="C284" i="250" s="1"/>
  <c r="J288" i="250"/>
  <c r="L258" i="242"/>
  <c r="N258" i="242"/>
  <c r="N258" i="245"/>
  <c r="L258" i="245"/>
  <c r="N264" i="246"/>
  <c r="L264" i="246"/>
  <c r="N270" i="251"/>
  <c r="L270" i="251"/>
  <c r="J413" i="241"/>
  <c r="S276" i="241"/>
  <c r="K277" i="241" s="1"/>
  <c r="A276" i="241" s="1"/>
  <c r="P277" i="241"/>
  <c r="M276" i="241" s="1"/>
  <c r="L258" i="243"/>
  <c r="N258" i="243"/>
  <c r="P265" i="243"/>
  <c r="M264" i="243" s="1"/>
  <c r="S264" i="243"/>
  <c r="K265" i="243" s="1"/>
  <c r="A264" i="243" s="1"/>
  <c r="N258" i="247"/>
  <c r="L258" i="247"/>
  <c r="S264" i="244"/>
  <c r="K265" i="244" s="1"/>
  <c r="A264" i="244" s="1"/>
  <c r="P265" i="244"/>
  <c r="M264" i="244" s="1"/>
  <c r="G269" i="242"/>
  <c r="C269" i="242" s="1"/>
  <c r="J276" i="242"/>
  <c r="H269" i="242"/>
  <c r="R269" i="242" s="1"/>
  <c r="P270" i="242" s="1"/>
  <c r="G273" i="242"/>
  <c r="C273" i="242" s="1"/>
  <c r="G270" i="242"/>
  <c r="C270" i="242" s="1"/>
  <c r="G271" i="242"/>
  <c r="C271" i="242" s="1"/>
  <c r="G272" i="242"/>
  <c r="C272" i="242" s="1"/>
  <c r="S270" i="253"/>
  <c r="K271" i="253" s="1"/>
  <c r="A270" i="253" s="1"/>
  <c r="P271" i="253"/>
  <c r="M270" i="253" s="1"/>
  <c r="G270" i="247"/>
  <c r="C270" i="247" s="1"/>
  <c r="G273" i="247"/>
  <c r="C273" i="247" s="1"/>
  <c r="H269" i="247"/>
  <c r="R269" i="247" s="1"/>
  <c r="P270" i="247" s="1"/>
  <c r="G271" i="247"/>
  <c r="C271" i="247" s="1"/>
  <c r="G269" i="247"/>
  <c r="C269" i="247" s="1"/>
  <c r="G272" i="247"/>
  <c r="C272" i="247" s="1"/>
  <c r="J276" i="247"/>
  <c r="J276" i="252"/>
  <c r="J281" i="252"/>
  <c r="J473" i="253"/>
  <c r="P277" i="251"/>
  <c r="M276" i="251" s="1"/>
  <c r="S276" i="251"/>
  <c r="K277" i="251" s="1"/>
  <c r="A276" i="251" s="1"/>
  <c r="G279" i="246"/>
  <c r="C279" i="246" s="1"/>
  <c r="H275" i="246"/>
  <c r="R275" i="246" s="1"/>
  <c r="P276" i="246" s="1"/>
  <c r="G277" i="246"/>
  <c r="C277" i="246" s="1"/>
  <c r="G275" i="246"/>
  <c r="C275" i="246" s="1"/>
  <c r="G276" i="246"/>
  <c r="C276" i="246" s="1"/>
  <c r="J282" i="246"/>
  <c r="G278" i="246"/>
  <c r="C278" i="246" s="1"/>
  <c r="L258" i="244"/>
  <c r="N258" i="244"/>
  <c r="S276" i="250"/>
  <c r="K277" i="250" s="1"/>
  <c r="A276" i="250" s="1"/>
  <c r="P277" i="250"/>
  <c r="M276" i="250" s="1"/>
  <c r="L258" i="252"/>
  <c r="N258" i="252"/>
  <c r="J288" i="251"/>
  <c r="J293" i="251"/>
  <c r="S264" i="252"/>
  <c r="K265" i="252" s="1"/>
  <c r="A264" i="252" s="1"/>
  <c r="P265" i="252"/>
  <c r="M264" i="252" s="1"/>
  <c r="J276" i="245"/>
  <c r="J281" i="245"/>
  <c r="L264" i="253"/>
  <c r="N264" i="253"/>
  <c r="N264" i="249"/>
  <c r="L264" i="249"/>
  <c r="G282" i="241"/>
  <c r="C282" i="241" s="1"/>
  <c r="G284" i="241"/>
  <c r="C284" i="241" s="1"/>
  <c r="H281" i="241"/>
  <c r="R281" i="241" s="1"/>
  <c r="P282" i="241" s="1"/>
  <c r="G281" i="241"/>
  <c r="C281" i="241" s="1"/>
  <c r="G283" i="241"/>
  <c r="C283" i="241" s="1"/>
  <c r="G285" i="241"/>
  <c r="C285" i="241" s="1"/>
  <c r="J288" i="241"/>
  <c r="G270" i="252"/>
  <c r="C270" i="252" s="1"/>
  <c r="G271" i="252"/>
  <c r="C271" i="252" s="1"/>
  <c r="G269" i="252"/>
  <c r="C269" i="252" s="1"/>
  <c r="H269" i="252"/>
  <c r="R269" i="252" s="1"/>
  <c r="P270" i="252" s="1"/>
  <c r="G272" i="252"/>
  <c r="C272" i="252" s="1"/>
  <c r="G273" i="252"/>
  <c r="C273" i="252" s="1"/>
  <c r="J305" i="247"/>
  <c r="N270" i="241"/>
  <c r="L270" i="241"/>
  <c r="G285" i="251"/>
  <c r="C285" i="251" s="1"/>
  <c r="G281" i="251"/>
  <c r="C281" i="251" s="1"/>
  <c r="G283" i="251"/>
  <c r="C283" i="251" s="1"/>
  <c r="G284" i="251"/>
  <c r="C284" i="251" s="1"/>
  <c r="H281" i="251"/>
  <c r="R281" i="251" s="1"/>
  <c r="P282" i="251" s="1"/>
  <c r="G282" i="251"/>
  <c r="C282" i="251" s="1"/>
  <c r="S264" i="242"/>
  <c r="K265" i="242" s="1"/>
  <c r="A264" i="242" s="1"/>
  <c r="P265" i="242"/>
  <c r="M264" i="242" s="1"/>
  <c r="S264" i="245"/>
  <c r="K265" i="245" s="1"/>
  <c r="A264" i="245" s="1"/>
  <c r="P265" i="245"/>
  <c r="M264" i="245" s="1"/>
  <c r="G276" i="253"/>
  <c r="C276" i="253" s="1"/>
  <c r="G279" i="253"/>
  <c r="C279" i="253" s="1"/>
  <c r="G275" i="253"/>
  <c r="C275" i="253" s="1"/>
  <c r="G277" i="253"/>
  <c r="C277" i="253" s="1"/>
  <c r="G278" i="253"/>
  <c r="C278" i="253" s="1"/>
  <c r="H275" i="253"/>
  <c r="R275" i="253" s="1"/>
  <c r="P276" i="253" s="1"/>
  <c r="J282" i="253"/>
  <c r="L270" i="250"/>
  <c r="N270" i="250"/>
  <c r="J282" i="249"/>
  <c r="H275" i="249"/>
  <c r="R275" i="249" s="1"/>
  <c r="P276" i="249" s="1"/>
  <c r="G279" i="249"/>
  <c r="C279" i="249" s="1"/>
  <c r="G275" i="249"/>
  <c r="C275" i="249" s="1"/>
  <c r="G277" i="249"/>
  <c r="C277" i="249" s="1"/>
  <c r="G278" i="249"/>
  <c r="C278" i="249" s="1"/>
  <c r="G276" i="249"/>
  <c r="C276" i="249" s="1"/>
  <c r="P271" i="249"/>
  <c r="M270" i="249" s="1"/>
  <c r="S270" i="249"/>
  <c r="K271" i="249" s="1"/>
  <c r="A270" i="249" s="1"/>
  <c r="P265" i="247"/>
  <c r="M264" i="247" s="1"/>
  <c r="S264" i="247"/>
  <c r="K265" i="247" s="1"/>
  <c r="A264" i="247" s="1"/>
  <c r="G271" i="245"/>
  <c r="C271" i="245" s="1"/>
  <c r="G270" i="245"/>
  <c r="C270" i="245" s="1"/>
  <c r="G272" i="245"/>
  <c r="C272" i="245" s="1"/>
  <c r="G269" i="245"/>
  <c r="C269" i="245" s="1"/>
  <c r="G273" i="245"/>
  <c r="C273" i="245" s="1"/>
  <c r="H269" i="245"/>
  <c r="R269" i="245" s="1"/>
  <c r="P270" i="245" s="1"/>
  <c r="J293" i="248"/>
  <c r="G270" i="138"/>
  <c r="C270" i="138" s="1"/>
  <c r="H269" i="138"/>
  <c r="R269" i="138" s="1"/>
  <c r="P270" i="138" s="1"/>
  <c r="G272" i="138"/>
  <c r="C272" i="138" s="1"/>
  <c r="G273" i="138"/>
  <c r="C273" i="138" s="1"/>
  <c r="G271" i="138"/>
  <c r="C271" i="138" s="1"/>
  <c r="G269" i="138"/>
  <c r="C269" i="138" s="1"/>
  <c r="J276" i="138"/>
  <c r="N258" i="138"/>
  <c r="L258" i="138"/>
  <c r="S264" i="138"/>
  <c r="K265" i="138" s="1"/>
  <c r="A264" i="138" s="1"/>
  <c r="P265" i="138"/>
  <c r="M264" i="138" s="1"/>
  <c r="S270" i="243" l="1"/>
  <c r="K271" i="243" s="1"/>
  <c r="A270" i="243" s="1"/>
  <c r="G276" i="243"/>
  <c r="C276" i="243" s="1"/>
  <c r="G277" i="243"/>
  <c r="C277" i="243" s="1"/>
  <c r="J282" i="243"/>
  <c r="G283" i="243" s="1"/>
  <c r="C283" i="243" s="1"/>
  <c r="G275" i="243"/>
  <c r="C275" i="243" s="1"/>
  <c r="G278" i="243"/>
  <c r="C278" i="243" s="1"/>
  <c r="H275" i="243"/>
  <c r="R275" i="243" s="1"/>
  <c r="P276" i="243" s="1"/>
  <c r="S276" i="243" s="1"/>
  <c r="K277" i="243" s="1"/>
  <c r="A276" i="243" s="1"/>
  <c r="G276" i="248"/>
  <c r="C276" i="248" s="1"/>
  <c r="G277" i="248"/>
  <c r="C277" i="248" s="1"/>
  <c r="G278" i="248"/>
  <c r="C278" i="248" s="1"/>
  <c r="G279" i="248"/>
  <c r="C279" i="248" s="1"/>
  <c r="J282" i="248"/>
  <c r="G275" i="248"/>
  <c r="C275" i="248" s="1"/>
  <c r="H275" i="248"/>
  <c r="R275" i="248" s="1"/>
  <c r="P276" i="248" s="1"/>
  <c r="P271" i="248"/>
  <c r="M270" i="248" s="1"/>
  <c r="S270" i="248"/>
  <c r="K271" i="248" s="1"/>
  <c r="A270" i="248" s="1"/>
  <c r="L264" i="248"/>
  <c r="N264" i="248"/>
  <c r="S270" i="242"/>
  <c r="K271" i="242" s="1"/>
  <c r="A270" i="242" s="1"/>
  <c r="P271" i="242"/>
  <c r="M270" i="242" s="1"/>
  <c r="N264" i="244"/>
  <c r="L264" i="244"/>
  <c r="S270" i="244"/>
  <c r="K271" i="244" s="1"/>
  <c r="A270" i="244" s="1"/>
  <c r="P271" i="244"/>
  <c r="M270" i="244" s="1"/>
  <c r="L270" i="249"/>
  <c r="N270" i="249"/>
  <c r="N264" i="252"/>
  <c r="L264" i="252"/>
  <c r="G278" i="252"/>
  <c r="C278" i="252" s="1"/>
  <c r="G276" i="252"/>
  <c r="C276" i="252" s="1"/>
  <c r="G279" i="252"/>
  <c r="C279" i="252" s="1"/>
  <c r="G275" i="252"/>
  <c r="C275" i="252" s="1"/>
  <c r="G277" i="252"/>
  <c r="C277" i="252" s="1"/>
  <c r="H275" i="252"/>
  <c r="R275" i="252" s="1"/>
  <c r="P276" i="252" s="1"/>
  <c r="N264" i="245"/>
  <c r="L264" i="245"/>
  <c r="J479" i="253"/>
  <c r="G275" i="247"/>
  <c r="C275" i="247" s="1"/>
  <c r="H275" i="247"/>
  <c r="R275" i="247" s="1"/>
  <c r="P276" i="247" s="1"/>
  <c r="G278" i="247"/>
  <c r="C278" i="247" s="1"/>
  <c r="G279" i="247"/>
  <c r="C279" i="247" s="1"/>
  <c r="G277" i="247"/>
  <c r="C277" i="247" s="1"/>
  <c r="G276" i="247"/>
  <c r="C276" i="247" s="1"/>
  <c r="J282" i="247"/>
  <c r="S270" i="247"/>
  <c r="K271" i="247" s="1"/>
  <c r="A270" i="247" s="1"/>
  <c r="P271" i="247"/>
  <c r="M270" i="247" s="1"/>
  <c r="J282" i="242"/>
  <c r="G275" i="242"/>
  <c r="C275" i="242" s="1"/>
  <c r="G277" i="242"/>
  <c r="C277" i="242" s="1"/>
  <c r="G278" i="242"/>
  <c r="C278" i="242" s="1"/>
  <c r="G276" i="242"/>
  <c r="C276" i="242" s="1"/>
  <c r="H275" i="242"/>
  <c r="R275" i="242" s="1"/>
  <c r="P276" i="242" s="1"/>
  <c r="G279" i="242"/>
  <c r="C279" i="242" s="1"/>
  <c r="N264" i="243"/>
  <c r="L264" i="243"/>
  <c r="N276" i="241"/>
  <c r="L276" i="241"/>
  <c r="G288" i="250"/>
  <c r="C288" i="250" s="1"/>
  <c r="G289" i="250"/>
  <c r="C289" i="250" s="1"/>
  <c r="G291" i="250"/>
  <c r="C291" i="250" s="1"/>
  <c r="G287" i="250"/>
  <c r="C287" i="250" s="1"/>
  <c r="H287" i="250"/>
  <c r="R287" i="250" s="1"/>
  <c r="P288" i="250" s="1"/>
  <c r="G290" i="250"/>
  <c r="C290" i="250" s="1"/>
  <c r="J294" i="250"/>
  <c r="J299" i="248"/>
  <c r="N264" i="247"/>
  <c r="L264" i="247"/>
  <c r="S276" i="249"/>
  <c r="K277" i="249" s="1"/>
  <c r="A276" i="249" s="1"/>
  <c r="P277" i="249"/>
  <c r="M276" i="249" s="1"/>
  <c r="G284" i="253"/>
  <c r="C284" i="253" s="1"/>
  <c r="G282" i="253"/>
  <c r="C282" i="253" s="1"/>
  <c r="H281" i="253"/>
  <c r="R281" i="253" s="1"/>
  <c r="P282" i="253" s="1"/>
  <c r="G285" i="253"/>
  <c r="C285" i="253" s="1"/>
  <c r="G281" i="253"/>
  <c r="C281" i="253" s="1"/>
  <c r="G283" i="253"/>
  <c r="C283" i="253" s="1"/>
  <c r="J288" i="253"/>
  <c r="S282" i="251"/>
  <c r="K283" i="251" s="1"/>
  <c r="A282" i="251" s="1"/>
  <c r="P283" i="251"/>
  <c r="M282" i="251" s="1"/>
  <c r="J282" i="245"/>
  <c r="J287" i="245"/>
  <c r="J294" i="251"/>
  <c r="J299" i="251"/>
  <c r="L276" i="250"/>
  <c r="N276" i="250"/>
  <c r="N276" i="251"/>
  <c r="L276" i="251"/>
  <c r="N270" i="253"/>
  <c r="L270" i="253"/>
  <c r="G277" i="244"/>
  <c r="C277" i="244" s="1"/>
  <c r="G278" i="244"/>
  <c r="C278" i="244" s="1"/>
  <c r="H275" i="244"/>
  <c r="R275" i="244" s="1"/>
  <c r="P276" i="244" s="1"/>
  <c r="J282" i="244"/>
  <c r="G276" i="244"/>
  <c r="C276" i="244" s="1"/>
  <c r="G279" i="244"/>
  <c r="C279" i="244" s="1"/>
  <c r="G275" i="244"/>
  <c r="C275" i="244" s="1"/>
  <c r="S270" i="245"/>
  <c r="K271" i="245" s="1"/>
  <c r="A270" i="245" s="1"/>
  <c r="P271" i="245"/>
  <c r="M270" i="245" s="1"/>
  <c r="J288" i="249"/>
  <c r="G282" i="249"/>
  <c r="C282" i="249" s="1"/>
  <c r="G281" i="249"/>
  <c r="C281" i="249" s="1"/>
  <c r="G284" i="249"/>
  <c r="C284" i="249" s="1"/>
  <c r="H281" i="249"/>
  <c r="R281" i="249" s="1"/>
  <c r="P282" i="249" s="1"/>
  <c r="G283" i="249"/>
  <c r="C283" i="249" s="1"/>
  <c r="G285" i="249"/>
  <c r="C285" i="249" s="1"/>
  <c r="S276" i="253"/>
  <c r="K277" i="253" s="1"/>
  <c r="A276" i="253" s="1"/>
  <c r="P277" i="253"/>
  <c r="M276" i="253" s="1"/>
  <c r="N264" i="242"/>
  <c r="L264" i="242"/>
  <c r="J311" i="247"/>
  <c r="S270" i="252"/>
  <c r="K271" i="252" s="1"/>
  <c r="A270" i="252" s="1"/>
  <c r="P271" i="252"/>
  <c r="M270" i="252" s="1"/>
  <c r="G290" i="241"/>
  <c r="C290" i="241" s="1"/>
  <c r="G289" i="241"/>
  <c r="C289" i="241" s="1"/>
  <c r="G288" i="241"/>
  <c r="C288" i="241" s="1"/>
  <c r="G287" i="241"/>
  <c r="C287" i="241" s="1"/>
  <c r="G291" i="241"/>
  <c r="C291" i="241" s="1"/>
  <c r="H287" i="241"/>
  <c r="R287" i="241" s="1"/>
  <c r="P288" i="241" s="1"/>
  <c r="J294" i="241"/>
  <c r="P283" i="241"/>
  <c r="M282" i="241" s="1"/>
  <c r="S282" i="241"/>
  <c r="K283" i="241" s="1"/>
  <c r="A282" i="241" s="1"/>
  <c r="H275" i="245"/>
  <c r="R275" i="245" s="1"/>
  <c r="P276" i="245" s="1"/>
  <c r="G278" i="245"/>
  <c r="C278" i="245" s="1"/>
  <c r="G279" i="245"/>
  <c r="C279" i="245" s="1"/>
  <c r="G276" i="245"/>
  <c r="C276" i="245" s="1"/>
  <c r="G277" i="245"/>
  <c r="C277" i="245" s="1"/>
  <c r="G275" i="245"/>
  <c r="C275" i="245" s="1"/>
  <c r="H287" i="251"/>
  <c r="R287" i="251" s="1"/>
  <c r="P288" i="251" s="1"/>
  <c r="G291" i="251"/>
  <c r="C291" i="251" s="1"/>
  <c r="G290" i="251"/>
  <c r="C290" i="251" s="1"/>
  <c r="G288" i="251"/>
  <c r="C288" i="251" s="1"/>
  <c r="G289" i="251"/>
  <c r="C289" i="251" s="1"/>
  <c r="G287" i="251"/>
  <c r="C287" i="251" s="1"/>
  <c r="G281" i="246"/>
  <c r="C281" i="246" s="1"/>
  <c r="G283" i="246"/>
  <c r="C283" i="246" s="1"/>
  <c r="G284" i="246"/>
  <c r="C284" i="246" s="1"/>
  <c r="G285" i="246"/>
  <c r="C285" i="246" s="1"/>
  <c r="G282" i="246"/>
  <c r="C282" i="246" s="1"/>
  <c r="H281" i="246"/>
  <c r="R281" i="246" s="1"/>
  <c r="P282" i="246" s="1"/>
  <c r="J288" i="246"/>
  <c r="P277" i="246"/>
  <c r="M276" i="246" s="1"/>
  <c r="S276" i="246"/>
  <c r="K277" i="246" s="1"/>
  <c r="A276" i="246" s="1"/>
  <c r="J282" i="252"/>
  <c r="J287" i="252"/>
  <c r="P277" i="243"/>
  <c r="M276" i="243" s="1"/>
  <c r="J419" i="241"/>
  <c r="N270" i="243"/>
  <c r="L270" i="243"/>
  <c r="S282" i="250"/>
  <c r="K283" i="250" s="1"/>
  <c r="A282" i="250" s="1"/>
  <c r="P283" i="250"/>
  <c r="M282" i="250" s="1"/>
  <c r="N270" i="246"/>
  <c r="L270" i="246"/>
  <c r="L264" i="138"/>
  <c r="N264" i="138"/>
  <c r="G275" i="138"/>
  <c r="C275" i="138" s="1"/>
  <c r="J282" i="138"/>
  <c r="G277" i="138"/>
  <c r="C277" i="138" s="1"/>
  <c r="H275" i="138"/>
  <c r="R275" i="138" s="1"/>
  <c r="P276" i="138" s="1"/>
  <c r="G276" i="138"/>
  <c r="C276" i="138" s="1"/>
  <c r="G279" i="138"/>
  <c r="C279" i="138" s="1"/>
  <c r="G278" i="138"/>
  <c r="C278" i="138" s="1"/>
  <c r="P271" i="138"/>
  <c r="M270" i="138" s="1"/>
  <c r="S270" i="138"/>
  <c r="K271" i="138" s="1"/>
  <c r="A270" i="138" s="1"/>
  <c r="G281" i="243" l="1"/>
  <c r="C281" i="243" s="1"/>
  <c r="G282" i="243"/>
  <c r="C282" i="243" s="1"/>
  <c r="G285" i="243"/>
  <c r="C285" i="243" s="1"/>
  <c r="H281" i="243"/>
  <c r="R281" i="243" s="1"/>
  <c r="P282" i="243" s="1"/>
  <c r="S282" i="243" s="1"/>
  <c r="K283" i="243" s="1"/>
  <c r="A282" i="243" s="1"/>
  <c r="J288" i="243"/>
  <c r="G288" i="243" s="1"/>
  <c r="C288" i="243" s="1"/>
  <c r="G284" i="243"/>
  <c r="C284" i="243" s="1"/>
  <c r="P277" i="248"/>
  <c r="M276" i="248" s="1"/>
  <c r="S276" i="248"/>
  <c r="K277" i="248" s="1"/>
  <c r="A276" i="248" s="1"/>
  <c r="G285" i="248"/>
  <c r="C285" i="248" s="1"/>
  <c r="G282" i="248"/>
  <c r="C282" i="248" s="1"/>
  <c r="H281" i="248"/>
  <c r="R281" i="248" s="1"/>
  <c r="P282" i="248" s="1"/>
  <c r="G283" i="248"/>
  <c r="C283" i="248" s="1"/>
  <c r="J288" i="248"/>
  <c r="G281" i="248"/>
  <c r="C281" i="248" s="1"/>
  <c r="G284" i="248"/>
  <c r="C284" i="248" s="1"/>
  <c r="L270" i="248"/>
  <c r="N270" i="248"/>
  <c r="N282" i="250"/>
  <c r="L282" i="250"/>
  <c r="N276" i="243"/>
  <c r="L276" i="243"/>
  <c r="H287" i="246"/>
  <c r="R287" i="246" s="1"/>
  <c r="P288" i="246" s="1"/>
  <c r="G291" i="246"/>
  <c r="C291" i="246" s="1"/>
  <c r="G288" i="246"/>
  <c r="C288" i="246" s="1"/>
  <c r="J294" i="246"/>
  <c r="G290" i="246"/>
  <c r="C290" i="246" s="1"/>
  <c r="G287" i="246"/>
  <c r="C287" i="246" s="1"/>
  <c r="G289" i="246"/>
  <c r="C289" i="246" s="1"/>
  <c r="S288" i="251"/>
  <c r="K289" i="251" s="1"/>
  <c r="A288" i="251" s="1"/>
  <c r="P289" i="251"/>
  <c r="M288" i="251" s="1"/>
  <c r="N282" i="241"/>
  <c r="L282" i="241"/>
  <c r="N270" i="252"/>
  <c r="L270" i="252"/>
  <c r="H281" i="244"/>
  <c r="R281" i="244" s="1"/>
  <c r="P282" i="244" s="1"/>
  <c r="G284" i="244"/>
  <c r="C284" i="244" s="1"/>
  <c r="J288" i="244"/>
  <c r="G285" i="244"/>
  <c r="C285" i="244" s="1"/>
  <c r="G283" i="244"/>
  <c r="C283" i="244" s="1"/>
  <c r="G281" i="244"/>
  <c r="C281" i="244" s="1"/>
  <c r="G282" i="244"/>
  <c r="C282" i="244" s="1"/>
  <c r="G281" i="245"/>
  <c r="C281" i="245" s="1"/>
  <c r="G283" i="245"/>
  <c r="C283" i="245" s="1"/>
  <c r="G285" i="245"/>
  <c r="C285" i="245" s="1"/>
  <c r="G282" i="245"/>
  <c r="C282" i="245" s="1"/>
  <c r="H281" i="245"/>
  <c r="R281" i="245" s="1"/>
  <c r="P282" i="245" s="1"/>
  <c r="G284" i="245"/>
  <c r="C284" i="245" s="1"/>
  <c r="J305" i="248"/>
  <c r="P277" i="247"/>
  <c r="M276" i="247" s="1"/>
  <c r="S276" i="247"/>
  <c r="K277" i="247" s="1"/>
  <c r="A276" i="247" s="1"/>
  <c r="S276" i="252"/>
  <c r="K277" i="252" s="1"/>
  <c r="A276" i="252" s="1"/>
  <c r="P277" i="252"/>
  <c r="M276" i="252" s="1"/>
  <c r="N270" i="244"/>
  <c r="L270" i="244"/>
  <c r="P283" i="246"/>
  <c r="M282" i="246" s="1"/>
  <c r="S282" i="246"/>
  <c r="K283" i="246" s="1"/>
  <c r="A282" i="246" s="1"/>
  <c r="G297" i="241"/>
  <c r="C297" i="241" s="1"/>
  <c r="H293" i="241"/>
  <c r="R293" i="241" s="1"/>
  <c r="P294" i="241" s="1"/>
  <c r="G295" i="241"/>
  <c r="C295" i="241" s="1"/>
  <c r="G293" i="241"/>
  <c r="C293" i="241" s="1"/>
  <c r="G294" i="241"/>
  <c r="C294" i="241" s="1"/>
  <c r="G296" i="241"/>
  <c r="C296" i="241" s="1"/>
  <c r="J300" i="241"/>
  <c r="S276" i="244"/>
  <c r="K277" i="244" s="1"/>
  <c r="A276" i="244" s="1"/>
  <c r="P277" i="244"/>
  <c r="M276" i="244" s="1"/>
  <c r="J300" i="251"/>
  <c r="J305" i="251"/>
  <c r="L282" i="251"/>
  <c r="N282" i="251"/>
  <c r="G296" i="250"/>
  <c r="C296" i="250" s="1"/>
  <c r="G293" i="250"/>
  <c r="C293" i="250" s="1"/>
  <c r="G297" i="250"/>
  <c r="C297" i="250" s="1"/>
  <c r="G294" i="250"/>
  <c r="C294" i="250" s="1"/>
  <c r="G295" i="250"/>
  <c r="C295" i="250" s="1"/>
  <c r="H293" i="250"/>
  <c r="R293" i="250" s="1"/>
  <c r="P294" i="250" s="1"/>
  <c r="J300" i="250"/>
  <c r="G289" i="243"/>
  <c r="C289" i="243" s="1"/>
  <c r="S276" i="242"/>
  <c r="K277" i="242" s="1"/>
  <c r="A276" i="242" s="1"/>
  <c r="P277" i="242"/>
  <c r="M276" i="242" s="1"/>
  <c r="L270" i="247"/>
  <c r="N270" i="247"/>
  <c r="J425" i="241"/>
  <c r="J288" i="252"/>
  <c r="J293" i="252"/>
  <c r="S276" i="245"/>
  <c r="K277" i="245" s="1"/>
  <c r="A276" i="245" s="1"/>
  <c r="P277" i="245"/>
  <c r="M276" i="245" s="1"/>
  <c r="P289" i="241"/>
  <c r="M288" i="241" s="1"/>
  <c r="S288" i="241"/>
  <c r="K289" i="241" s="1"/>
  <c r="A288" i="241" s="1"/>
  <c r="J317" i="247"/>
  <c r="N276" i="253"/>
  <c r="L276" i="253"/>
  <c r="S282" i="249"/>
  <c r="K283" i="249" s="1"/>
  <c r="A282" i="249" s="1"/>
  <c r="P283" i="249"/>
  <c r="M282" i="249" s="1"/>
  <c r="G288" i="249"/>
  <c r="C288" i="249" s="1"/>
  <c r="G289" i="249"/>
  <c r="C289" i="249" s="1"/>
  <c r="G287" i="249"/>
  <c r="C287" i="249" s="1"/>
  <c r="G291" i="249"/>
  <c r="C291" i="249" s="1"/>
  <c r="J294" i="249"/>
  <c r="H287" i="249"/>
  <c r="R287" i="249" s="1"/>
  <c r="P288" i="249" s="1"/>
  <c r="G290" i="249"/>
  <c r="C290" i="249" s="1"/>
  <c r="G294" i="251"/>
  <c r="C294" i="251" s="1"/>
  <c r="G295" i="251"/>
  <c r="C295" i="251" s="1"/>
  <c r="G293" i="251"/>
  <c r="C293" i="251" s="1"/>
  <c r="H293" i="251"/>
  <c r="R293" i="251" s="1"/>
  <c r="P294" i="251" s="1"/>
  <c r="G296" i="251"/>
  <c r="C296" i="251" s="1"/>
  <c r="G297" i="251"/>
  <c r="C297" i="251" s="1"/>
  <c r="L276" i="249"/>
  <c r="N276" i="249"/>
  <c r="G281" i="242"/>
  <c r="C281" i="242" s="1"/>
  <c r="H281" i="242"/>
  <c r="R281" i="242" s="1"/>
  <c r="P282" i="242" s="1"/>
  <c r="J288" i="242"/>
  <c r="G285" i="242"/>
  <c r="C285" i="242" s="1"/>
  <c r="G284" i="242"/>
  <c r="C284" i="242" s="1"/>
  <c r="G282" i="242"/>
  <c r="C282" i="242" s="1"/>
  <c r="G283" i="242"/>
  <c r="C283" i="242" s="1"/>
  <c r="J485" i="253"/>
  <c r="L270" i="242"/>
  <c r="N270" i="242"/>
  <c r="G285" i="252"/>
  <c r="C285" i="252" s="1"/>
  <c r="G281" i="252"/>
  <c r="C281" i="252" s="1"/>
  <c r="G283" i="252"/>
  <c r="C283" i="252" s="1"/>
  <c r="G284" i="252"/>
  <c r="C284" i="252" s="1"/>
  <c r="H281" i="252"/>
  <c r="R281" i="252" s="1"/>
  <c r="P282" i="252" s="1"/>
  <c r="G282" i="252"/>
  <c r="C282" i="252" s="1"/>
  <c r="L276" i="246"/>
  <c r="N276" i="246"/>
  <c r="L270" i="245"/>
  <c r="N270" i="245"/>
  <c r="J288" i="245"/>
  <c r="J293" i="245"/>
  <c r="G291" i="253"/>
  <c r="C291" i="253" s="1"/>
  <c r="G288" i="253"/>
  <c r="C288" i="253" s="1"/>
  <c r="G289" i="253"/>
  <c r="C289" i="253" s="1"/>
  <c r="G287" i="253"/>
  <c r="C287" i="253" s="1"/>
  <c r="H287" i="253"/>
  <c r="R287" i="253" s="1"/>
  <c r="P288" i="253" s="1"/>
  <c r="G290" i="253"/>
  <c r="C290" i="253" s="1"/>
  <c r="J294" i="253"/>
  <c r="P283" i="253"/>
  <c r="M282" i="253" s="1"/>
  <c r="S282" i="253"/>
  <c r="K283" i="253" s="1"/>
  <c r="A282" i="253" s="1"/>
  <c r="P289" i="250"/>
  <c r="M288" i="250" s="1"/>
  <c r="S288" i="250"/>
  <c r="K289" i="250" s="1"/>
  <c r="A288" i="250" s="1"/>
  <c r="G283" i="247"/>
  <c r="C283" i="247" s="1"/>
  <c r="G284" i="247"/>
  <c r="C284" i="247" s="1"/>
  <c r="G282" i="247"/>
  <c r="C282" i="247" s="1"/>
  <c r="G285" i="247"/>
  <c r="C285" i="247" s="1"/>
  <c r="G281" i="247"/>
  <c r="C281" i="247" s="1"/>
  <c r="H281" i="247"/>
  <c r="R281" i="247" s="1"/>
  <c r="P282" i="247" s="1"/>
  <c r="J288" i="247"/>
  <c r="G283" i="138"/>
  <c r="C283" i="138" s="1"/>
  <c r="G281" i="138"/>
  <c r="C281" i="138" s="1"/>
  <c r="G282" i="138"/>
  <c r="C282" i="138" s="1"/>
  <c r="J288" i="138"/>
  <c r="H281" i="138"/>
  <c r="R281" i="138" s="1"/>
  <c r="P282" i="138" s="1"/>
  <c r="G284" i="138"/>
  <c r="C284" i="138" s="1"/>
  <c r="G285" i="138"/>
  <c r="C285" i="138" s="1"/>
  <c r="L270" i="138"/>
  <c r="N270" i="138"/>
  <c r="S276" i="138"/>
  <c r="K277" i="138" s="1"/>
  <c r="A276" i="138" s="1"/>
  <c r="P277" i="138"/>
  <c r="M276" i="138" s="1"/>
  <c r="P283" i="243" l="1"/>
  <c r="M282" i="243" s="1"/>
  <c r="L282" i="243" s="1"/>
  <c r="H287" i="243"/>
  <c r="R287" i="243" s="1"/>
  <c r="P288" i="243" s="1"/>
  <c r="P289" i="243" s="1"/>
  <c r="M288" i="243" s="1"/>
  <c r="G287" i="243"/>
  <c r="C287" i="243" s="1"/>
  <c r="G291" i="243"/>
  <c r="C291" i="243" s="1"/>
  <c r="G290" i="243"/>
  <c r="C290" i="243" s="1"/>
  <c r="J294" i="243"/>
  <c r="G295" i="243" s="1"/>
  <c r="C295" i="243" s="1"/>
  <c r="G291" i="248"/>
  <c r="C291" i="248" s="1"/>
  <c r="G288" i="248"/>
  <c r="C288" i="248" s="1"/>
  <c r="G290" i="248"/>
  <c r="C290" i="248" s="1"/>
  <c r="H287" i="248"/>
  <c r="R287" i="248" s="1"/>
  <c r="P288" i="248" s="1"/>
  <c r="G289" i="248"/>
  <c r="C289" i="248" s="1"/>
  <c r="J294" i="248"/>
  <c r="G287" i="248"/>
  <c r="C287" i="248" s="1"/>
  <c r="L276" i="248"/>
  <c r="N276" i="248"/>
  <c r="P283" i="248"/>
  <c r="M282" i="248" s="1"/>
  <c r="S282" i="248"/>
  <c r="K283" i="248" s="1"/>
  <c r="A282" i="248" s="1"/>
  <c r="H293" i="253"/>
  <c r="R293" i="253" s="1"/>
  <c r="P294" i="253" s="1"/>
  <c r="G295" i="253"/>
  <c r="C295" i="253" s="1"/>
  <c r="G294" i="253"/>
  <c r="C294" i="253" s="1"/>
  <c r="G297" i="253"/>
  <c r="C297" i="253" s="1"/>
  <c r="G293" i="253"/>
  <c r="C293" i="253" s="1"/>
  <c r="G296" i="253"/>
  <c r="C296" i="253" s="1"/>
  <c r="J300" i="253"/>
  <c r="G290" i="245"/>
  <c r="C290" i="245" s="1"/>
  <c r="G291" i="245"/>
  <c r="C291" i="245" s="1"/>
  <c r="G287" i="245"/>
  <c r="C287" i="245" s="1"/>
  <c r="G288" i="245"/>
  <c r="C288" i="245" s="1"/>
  <c r="G289" i="245"/>
  <c r="C289" i="245" s="1"/>
  <c r="H287" i="245"/>
  <c r="R287" i="245" s="1"/>
  <c r="P288" i="245" s="1"/>
  <c r="L282" i="249"/>
  <c r="N282" i="249"/>
  <c r="J323" i="247"/>
  <c r="L276" i="245"/>
  <c r="N276" i="245"/>
  <c r="J431" i="241"/>
  <c r="G296" i="243"/>
  <c r="C296" i="243" s="1"/>
  <c r="H293" i="243"/>
  <c r="R293" i="243" s="1"/>
  <c r="P294" i="243" s="1"/>
  <c r="J306" i="251"/>
  <c r="J311" i="251"/>
  <c r="H299" i="241"/>
  <c r="R299" i="241" s="1"/>
  <c r="P300" i="241" s="1"/>
  <c r="G301" i="241"/>
  <c r="C301" i="241" s="1"/>
  <c r="G299" i="241"/>
  <c r="C299" i="241" s="1"/>
  <c r="G300" i="241"/>
  <c r="C300" i="241" s="1"/>
  <c r="G302" i="241"/>
  <c r="C302" i="241" s="1"/>
  <c r="G303" i="241"/>
  <c r="C303" i="241" s="1"/>
  <c r="J306" i="241"/>
  <c r="L282" i="246"/>
  <c r="N282" i="246"/>
  <c r="L276" i="247"/>
  <c r="N276" i="247"/>
  <c r="J311" i="248"/>
  <c r="J294" i="244"/>
  <c r="H287" i="244"/>
  <c r="R287" i="244" s="1"/>
  <c r="P288" i="244" s="1"/>
  <c r="G291" i="244"/>
  <c r="C291" i="244" s="1"/>
  <c r="G290" i="244"/>
  <c r="C290" i="244" s="1"/>
  <c r="G287" i="244"/>
  <c r="C287" i="244" s="1"/>
  <c r="G288" i="244"/>
  <c r="C288" i="244" s="1"/>
  <c r="G289" i="244"/>
  <c r="C289" i="244" s="1"/>
  <c r="N288" i="251"/>
  <c r="L288" i="251"/>
  <c r="P289" i="246"/>
  <c r="M288" i="246" s="1"/>
  <c r="S288" i="246"/>
  <c r="K289" i="246" s="1"/>
  <c r="A288" i="246" s="1"/>
  <c r="G291" i="247"/>
  <c r="C291" i="247" s="1"/>
  <c r="G290" i="247"/>
  <c r="C290" i="247" s="1"/>
  <c r="G288" i="247"/>
  <c r="C288" i="247" s="1"/>
  <c r="G287" i="247"/>
  <c r="C287" i="247" s="1"/>
  <c r="G289" i="247"/>
  <c r="C289" i="247" s="1"/>
  <c r="H287" i="247"/>
  <c r="R287" i="247" s="1"/>
  <c r="P288" i="247" s="1"/>
  <c r="J294" i="247"/>
  <c r="P295" i="241"/>
  <c r="M294" i="241" s="1"/>
  <c r="S294" i="241"/>
  <c r="K295" i="241" s="1"/>
  <c r="A294" i="241" s="1"/>
  <c r="P283" i="247"/>
  <c r="M282" i="247" s="1"/>
  <c r="S282" i="247"/>
  <c r="K283" i="247" s="1"/>
  <c r="A282" i="247" s="1"/>
  <c r="S288" i="253"/>
  <c r="K289" i="253" s="1"/>
  <c r="A288" i="253" s="1"/>
  <c r="P289" i="253"/>
  <c r="M288" i="253" s="1"/>
  <c r="S282" i="252"/>
  <c r="K283" i="252" s="1"/>
  <c r="A282" i="252" s="1"/>
  <c r="P283" i="252"/>
  <c r="M282" i="252" s="1"/>
  <c r="P283" i="242"/>
  <c r="M282" i="242" s="1"/>
  <c r="S282" i="242"/>
  <c r="K283" i="242" s="1"/>
  <c r="A282" i="242" s="1"/>
  <c r="S288" i="249"/>
  <c r="K289" i="249" s="1"/>
  <c r="A288" i="249" s="1"/>
  <c r="P289" i="249"/>
  <c r="M288" i="249" s="1"/>
  <c r="J294" i="252"/>
  <c r="J299" i="252"/>
  <c r="N276" i="242"/>
  <c r="L276" i="242"/>
  <c r="P295" i="250"/>
  <c r="M294" i="250" s="1"/>
  <c r="S294" i="250"/>
  <c r="K295" i="250" s="1"/>
  <c r="A294" i="250" s="1"/>
  <c r="L276" i="244"/>
  <c r="N276" i="244"/>
  <c r="S282" i="244"/>
  <c r="K283" i="244" s="1"/>
  <c r="A282" i="244" s="1"/>
  <c r="P283" i="244"/>
  <c r="M282" i="244" s="1"/>
  <c r="G294" i="246"/>
  <c r="C294" i="246" s="1"/>
  <c r="G293" i="246"/>
  <c r="C293" i="246" s="1"/>
  <c r="G297" i="246"/>
  <c r="C297" i="246" s="1"/>
  <c r="J300" i="246"/>
  <c r="G296" i="246"/>
  <c r="C296" i="246" s="1"/>
  <c r="H293" i="246"/>
  <c r="R293" i="246" s="1"/>
  <c r="P294" i="246" s="1"/>
  <c r="G295" i="246"/>
  <c r="C295" i="246" s="1"/>
  <c r="G287" i="242"/>
  <c r="C287" i="242" s="1"/>
  <c r="H287" i="242"/>
  <c r="R287" i="242" s="1"/>
  <c r="P288" i="242" s="1"/>
  <c r="G290" i="242"/>
  <c r="C290" i="242" s="1"/>
  <c r="J294" i="242"/>
  <c r="G288" i="242"/>
  <c r="C288" i="242" s="1"/>
  <c r="G289" i="242"/>
  <c r="C289" i="242" s="1"/>
  <c r="G291" i="242"/>
  <c r="C291" i="242" s="1"/>
  <c r="S294" i="251"/>
  <c r="K295" i="251" s="1"/>
  <c r="A294" i="251" s="1"/>
  <c r="P295" i="251"/>
  <c r="M294" i="251" s="1"/>
  <c r="G303" i="250"/>
  <c r="C303" i="250" s="1"/>
  <c r="H299" i="250"/>
  <c r="R299" i="250" s="1"/>
  <c r="P300" i="250" s="1"/>
  <c r="G301" i="250"/>
  <c r="C301" i="250" s="1"/>
  <c r="G299" i="250"/>
  <c r="C299" i="250" s="1"/>
  <c r="G300" i="250"/>
  <c r="C300" i="250" s="1"/>
  <c r="G302" i="250"/>
  <c r="C302" i="250" s="1"/>
  <c r="J306" i="250"/>
  <c r="G301" i="251"/>
  <c r="C301" i="251" s="1"/>
  <c r="H299" i="251"/>
  <c r="R299" i="251" s="1"/>
  <c r="P300" i="251" s="1"/>
  <c r="G302" i="251"/>
  <c r="C302" i="251" s="1"/>
  <c r="G299" i="251"/>
  <c r="C299" i="251" s="1"/>
  <c r="G303" i="251"/>
  <c r="C303" i="251" s="1"/>
  <c r="G300" i="251"/>
  <c r="C300" i="251" s="1"/>
  <c r="N288" i="250"/>
  <c r="L288" i="250"/>
  <c r="L282" i="253"/>
  <c r="N282" i="253"/>
  <c r="J294" i="245"/>
  <c r="J299" i="245"/>
  <c r="J491" i="253"/>
  <c r="G296" i="249"/>
  <c r="C296" i="249" s="1"/>
  <c r="G294" i="249"/>
  <c r="C294" i="249" s="1"/>
  <c r="J300" i="249"/>
  <c r="H293" i="249"/>
  <c r="R293" i="249" s="1"/>
  <c r="P294" i="249" s="1"/>
  <c r="G295" i="249"/>
  <c r="C295" i="249" s="1"/>
  <c r="G293" i="249"/>
  <c r="C293" i="249" s="1"/>
  <c r="G297" i="249"/>
  <c r="C297" i="249" s="1"/>
  <c r="N288" i="241"/>
  <c r="L288" i="241"/>
  <c r="G290" i="252"/>
  <c r="C290" i="252" s="1"/>
  <c r="G287" i="252"/>
  <c r="C287" i="252" s="1"/>
  <c r="G288" i="252"/>
  <c r="C288" i="252" s="1"/>
  <c r="H287" i="252"/>
  <c r="R287" i="252" s="1"/>
  <c r="P288" i="252" s="1"/>
  <c r="G289" i="252"/>
  <c r="C289" i="252" s="1"/>
  <c r="G291" i="252"/>
  <c r="C291" i="252" s="1"/>
  <c r="L276" i="252"/>
  <c r="N276" i="252"/>
  <c r="S282" i="245"/>
  <c r="K283" i="245" s="1"/>
  <c r="A282" i="245" s="1"/>
  <c r="P283" i="245"/>
  <c r="M282" i="245" s="1"/>
  <c r="G290" i="138"/>
  <c r="C290" i="138" s="1"/>
  <c r="G291" i="138"/>
  <c r="C291" i="138" s="1"/>
  <c r="G288" i="138"/>
  <c r="C288" i="138" s="1"/>
  <c r="G287" i="138"/>
  <c r="C287" i="138" s="1"/>
  <c r="J294" i="138"/>
  <c r="H287" i="138"/>
  <c r="R287" i="138" s="1"/>
  <c r="P288" i="138" s="1"/>
  <c r="G289" i="138"/>
  <c r="C289" i="138" s="1"/>
  <c r="L276" i="138"/>
  <c r="N276" i="138"/>
  <c r="S282" i="138"/>
  <c r="K283" i="138" s="1"/>
  <c r="A282" i="138" s="1"/>
  <c r="P283" i="138"/>
  <c r="M282" i="138" s="1"/>
  <c r="N282" i="243" l="1"/>
  <c r="J300" i="243"/>
  <c r="G303" i="243" s="1"/>
  <c r="C303" i="243" s="1"/>
  <c r="G293" i="243"/>
  <c r="C293" i="243" s="1"/>
  <c r="S288" i="243"/>
  <c r="K289" i="243" s="1"/>
  <c r="A288" i="243" s="1"/>
  <c r="G294" i="243"/>
  <c r="C294" i="243" s="1"/>
  <c r="G297" i="243"/>
  <c r="C297" i="243" s="1"/>
  <c r="P289" i="248"/>
  <c r="M288" i="248" s="1"/>
  <c r="S288" i="248"/>
  <c r="K289" i="248" s="1"/>
  <c r="A288" i="248" s="1"/>
  <c r="G296" i="248"/>
  <c r="C296" i="248" s="1"/>
  <c r="G293" i="248"/>
  <c r="C293" i="248" s="1"/>
  <c r="J300" i="248"/>
  <c r="G295" i="248"/>
  <c r="C295" i="248" s="1"/>
  <c r="H293" i="248"/>
  <c r="R293" i="248" s="1"/>
  <c r="P294" i="248" s="1"/>
  <c r="G294" i="248"/>
  <c r="C294" i="248" s="1"/>
  <c r="G297" i="248"/>
  <c r="C297" i="248" s="1"/>
  <c r="N282" i="248"/>
  <c r="L282" i="248"/>
  <c r="J300" i="245"/>
  <c r="J305" i="245"/>
  <c r="H305" i="250"/>
  <c r="R305" i="250" s="1"/>
  <c r="P306" i="250" s="1"/>
  <c r="G307" i="250"/>
  <c r="C307" i="250" s="1"/>
  <c r="G306" i="250"/>
  <c r="C306" i="250" s="1"/>
  <c r="G309" i="250"/>
  <c r="C309" i="250" s="1"/>
  <c r="G305" i="250"/>
  <c r="C305" i="250" s="1"/>
  <c r="G308" i="250"/>
  <c r="C308" i="250" s="1"/>
  <c r="J312" i="250"/>
  <c r="P289" i="242"/>
  <c r="M288" i="242" s="1"/>
  <c r="S288" i="242"/>
  <c r="K289" i="242" s="1"/>
  <c r="A288" i="242" s="1"/>
  <c r="N288" i="249"/>
  <c r="L288" i="249"/>
  <c r="L282" i="242"/>
  <c r="N282" i="242"/>
  <c r="L282" i="247"/>
  <c r="N282" i="247"/>
  <c r="L294" i="241"/>
  <c r="N294" i="241"/>
  <c r="G296" i="244"/>
  <c r="C296" i="244" s="1"/>
  <c r="G297" i="244"/>
  <c r="C297" i="244" s="1"/>
  <c r="J300" i="244"/>
  <c r="H293" i="244"/>
  <c r="R293" i="244" s="1"/>
  <c r="P294" i="244" s="1"/>
  <c r="G295" i="244"/>
  <c r="C295" i="244" s="1"/>
  <c r="G293" i="244"/>
  <c r="C293" i="244" s="1"/>
  <c r="G294" i="244"/>
  <c r="C294" i="244" s="1"/>
  <c r="P289" i="252"/>
  <c r="M288" i="252" s="1"/>
  <c r="S288" i="252"/>
  <c r="K289" i="252" s="1"/>
  <c r="A288" i="252" s="1"/>
  <c r="G295" i="245"/>
  <c r="C295" i="245" s="1"/>
  <c r="H293" i="245"/>
  <c r="R293" i="245" s="1"/>
  <c r="P294" i="245" s="1"/>
  <c r="G296" i="245"/>
  <c r="C296" i="245" s="1"/>
  <c r="G294" i="245"/>
  <c r="C294" i="245" s="1"/>
  <c r="G297" i="245"/>
  <c r="C297" i="245" s="1"/>
  <c r="G293" i="245"/>
  <c r="C293" i="245" s="1"/>
  <c r="S300" i="250"/>
  <c r="K301" i="250" s="1"/>
  <c r="A300" i="250" s="1"/>
  <c r="P301" i="250"/>
  <c r="M300" i="250" s="1"/>
  <c r="P295" i="246"/>
  <c r="M294" i="246" s="1"/>
  <c r="S294" i="246"/>
  <c r="K295" i="246" s="1"/>
  <c r="A294" i="246" s="1"/>
  <c r="L288" i="253"/>
  <c r="N288" i="253"/>
  <c r="H293" i="247"/>
  <c r="R293" i="247" s="1"/>
  <c r="P294" i="247" s="1"/>
  <c r="G297" i="247"/>
  <c r="C297" i="247" s="1"/>
  <c r="G293" i="247"/>
  <c r="C293" i="247" s="1"/>
  <c r="G294" i="247"/>
  <c r="C294" i="247" s="1"/>
  <c r="G295" i="247"/>
  <c r="C295" i="247" s="1"/>
  <c r="G296" i="247"/>
  <c r="C296" i="247" s="1"/>
  <c r="J300" i="247"/>
  <c r="N288" i="246"/>
  <c r="L288" i="246"/>
  <c r="J317" i="248"/>
  <c r="P301" i="241"/>
  <c r="M300" i="241" s="1"/>
  <c r="S300" i="241"/>
  <c r="K301" i="241" s="1"/>
  <c r="A300" i="241" s="1"/>
  <c r="J437" i="241"/>
  <c r="J329" i="247"/>
  <c r="G303" i="253"/>
  <c r="C303" i="253" s="1"/>
  <c r="G302" i="253"/>
  <c r="C302" i="253" s="1"/>
  <c r="G300" i="253"/>
  <c r="C300" i="253" s="1"/>
  <c r="G301" i="253"/>
  <c r="C301" i="253" s="1"/>
  <c r="G299" i="253"/>
  <c r="C299" i="253" s="1"/>
  <c r="H299" i="253"/>
  <c r="R299" i="253" s="1"/>
  <c r="P300" i="253" s="1"/>
  <c r="J306" i="253"/>
  <c r="S294" i="249"/>
  <c r="K295" i="249" s="1"/>
  <c r="A294" i="249" s="1"/>
  <c r="P295" i="249"/>
  <c r="M294" i="249" s="1"/>
  <c r="J497" i="253"/>
  <c r="P301" i="251"/>
  <c r="M300" i="251" s="1"/>
  <c r="S300" i="251"/>
  <c r="K301" i="251" s="1"/>
  <c r="A300" i="251" s="1"/>
  <c r="G297" i="242"/>
  <c r="C297" i="242" s="1"/>
  <c r="G296" i="242"/>
  <c r="C296" i="242" s="1"/>
  <c r="G294" i="242"/>
  <c r="C294" i="242" s="1"/>
  <c r="G295" i="242"/>
  <c r="C295" i="242" s="1"/>
  <c r="H293" i="242"/>
  <c r="R293" i="242" s="1"/>
  <c r="P294" i="242" s="1"/>
  <c r="G293" i="242"/>
  <c r="C293" i="242" s="1"/>
  <c r="J300" i="242"/>
  <c r="J300" i="252"/>
  <c r="J305" i="252"/>
  <c r="P289" i="247"/>
  <c r="M288" i="247" s="1"/>
  <c r="S288" i="247"/>
  <c r="K289" i="247" s="1"/>
  <c r="A288" i="247" s="1"/>
  <c r="J312" i="251"/>
  <c r="J317" i="251"/>
  <c r="J323" i="251" s="1"/>
  <c r="J329" i="251" s="1"/>
  <c r="J335" i="251" s="1"/>
  <c r="J341" i="251" s="1"/>
  <c r="J347" i="251" s="1"/>
  <c r="J353" i="251" s="1"/>
  <c r="J359" i="251" s="1"/>
  <c r="J365" i="251" s="1"/>
  <c r="J371" i="251" s="1"/>
  <c r="J377" i="251" s="1"/>
  <c r="J383" i="251" s="1"/>
  <c r="J389" i="251" s="1"/>
  <c r="J395" i="251" s="1"/>
  <c r="J401" i="251" s="1"/>
  <c r="J407" i="251" s="1"/>
  <c r="J413" i="251" s="1"/>
  <c r="J419" i="251" s="1"/>
  <c r="J425" i="251" s="1"/>
  <c r="J431" i="251" s="1"/>
  <c r="J437" i="251" s="1"/>
  <c r="J443" i="251" s="1"/>
  <c r="J449" i="251" s="1"/>
  <c r="J455" i="251" s="1"/>
  <c r="J461" i="251" s="1"/>
  <c r="J467" i="251" s="1"/>
  <c r="J473" i="251" s="1"/>
  <c r="J479" i="251" s="1"/>
  <c r="J485" i="251" s="1"/>
  <c r="J491" i="251" s="1"/>
  <c r="J497" i="251" s="1"/>
  <c r="J503" i="251" s="1"/>
  <c r="J509" i="251" s="1"/>
  <c r="J515" i="251" s="1"/>
  <c r="J521" i="251" s="1"/>
  <c r="J527" i="251" s="1"/>
  <c r="J533" i="251" s="1"/>
  <c r="J539" i="251" s="1"/>
  <c r="J545" i="251" s="1"/>
  <c r="J551" i="251" s="1"/>
  <c r="J557" i="251" s="1"/>
  <c r="J563" i="251" s="1"/>
  <c r="J569" i="251" s="1"/>
  <c r="J575" i="251" s="1"/>
  <c r="J581" i="251" s="1"/>
  <c r="J587" i="251" s="1"/>
  <c r="J593" i="251" s="1"/>
  <c r="J599" i="251" s="1"/>
  <c r="G302" i="243"/>
  <c r="C302" i="243" s="1"/>
  <c r="G301" i="243"/>
  <c r="C301" i="243" s="1"/>
  <c r="N282" i="245"/>
  <c r="L282" i="245"/>
  <c r="J306" i="249"/>
  <c r="H299" i="249"/>
  <c r="R299" i="249" s="1"/>
  <c r="P300" i="249" s="1"/>
  <c r="G303" i="249"/>
  <c r="C303" i="249" s="1"/>
  <c r="G300" i="249"/>
  <c r="C300" i="249" s="1"/>
  <c r="G301" i="249"/>
  <c r="C301" i="249" s="1"/>
  <c r="G299" i="249"/>
  <c r="C299" i="249" s="1"/>
  <c r="G302" i="249"/>
  <c r="C302" i="249" s="1"/>
  <c r="N294" i="251"/>
  <c r="L294" i="251"/>
  <c r="G300" i="246"/>
  <c r="C300" i="246" s="1"/>
  <c r="J306" i="246"/>
  <c r="G302" i="246"/>
  <c r="C302" i="246" s="1"/>
  <c r="G303" i="246"/>
  <c r="C303" i="246" s="1"/>
  <c r="H299" i="246"/>
  <c r="R299" i="246" s="1"/>
  <c r="P300" i="246" s="1"/>
  <c r="G301" i="246"/>
  <c r="C301" i="246" s="1"/>
  <c r="G299" i="246"/>
  <c r="C299" i="246" s="1"/>
  <c r="N282" i="244"/>
  <c r="L282" i="244"/>
  <c r="L294" i="250"/>
  <c r="N294" i="250"/>
  <c r="G296" i="252"/>
  <c r="C296" i="252" s="1"/>
  <c r="G294" i="252"/>
  <c r="C294" i="252" s="1"/>
  <c r="G297" i="252"/>
  <c r="C297" i="252" s="1"/>
  <c r="G293" i="252"/>
  <c r="C293" i="252" s="1"/>
  <c r="G295" i="252"/>
  <c r="C295" i="252" s="1"/>
  <c r="H293" i="252"/>
  <c r="R293" i="252" s="1"/>
  <c r="P294" i="252" s="1"/>
  <c r="L282" i="252"/>
  <c r="N282" i="252"/>
  <c r="N288" i="243"/>
  <c r="L288" i="243"/>
  <c r="P289" i="244"/>
  <c r="M288" i="244" s="1"/>
  <c r="S288" i="244"/>
  <c r="K289" i="244" s="1"/>
  <c r="A288" i="244" s="1"/>
  <c r="G306" i="241"/>
  <c r="C306" i="241" s="1"/>
  <c r="G307" i="241"/>
  <c r="C307" i="241" s="1"/>
  <c r="G305" i="241"/>
  <c r="C305" i="241" s="1"/>
  <c r="G308" i="241"/>
  <c r="C308" i="241" s="1"/>
  <c r="G309" i="241"/>
  <c r="C309" i="241" s="1"/>
  <c r="H305" i="241"/>
  <c r="R305" i="241" s="1"/>
  <c r="P306" i="241" s="1"/>
  <c r="J312" i="241"/>
  <c r="H305" i="251"/>
  <c r="R305" i="251" s="1"/>
  <c r="P306" i="251" s="1"/>
  <c r="G306" i="251"/>
  <c r="C306" i="251" s="1"/>
  <c r="G309" i="251"/>
  <c r="C309" i="251" s="1"/>
  <c r="G305" i="251"/>
  <c r="C305" i="251" s="1"/>
  <c r="G307" i="251"/>
  <c r="C307" i="251" s="1"/>
  <c r="G308" i="251"/>
  <c r="C308" i="251" s="1"/>
  <c r="S294" i="243"/>
  <c r="K295" i="243" s="1"/>
  <c r="A294" i="243" s="1"/>
  <c r="P295" i="243"/>
  <c r="M294" i="243" s="1"/>
  <c r="S288" i="245"/>
  <c r="K289" i="245" s="1"/>
  <c r="A288" i="245" s="1"/>
  <c r="P289" i="245"/>
  <c r="M288" i="245" s="1"/>
  <c r="S294" i="253"/>
  <c r="K295" i="253" s="1"/>
  <c r="A294" i="253" s="1"/>
  <c r="P295" i="253"/>
  <c r="M294" i="253" s="1"/>
  <c r="S288" i="138"/>
  <c r="K289" i="138" s="1"/>
  <c r="A288" i="138" s="1"/>
  <c r="P289" i="138"/>
  <c r="M288" i="138" s="1"/>
  <c r="G296" i="138"/>
  <c r="C296" i="138" s="1"/>
  <c r="H293" i="138"/>
  <c r="R293" i="138" s="1"/>
  <c r="P294" i="138" s="1"/>
  <c r="G297" i="138"/>
  <c r="C297" i="138" s="1"/>
  <c r="G293" i="138"/>
  <c r="C293" i="138" s="1"/>
  <c r="G295" i="138"/>
  <c r="C295" i="138" s="1"/>
  <c r="G294" i="138"/>
  <c r="C294" i="138" s="1"/>
  <c r="J300" i="138"/>
  <c r="N282" i="138"/>
  <c r="L282" i="138"/>
  <c r="J306" i="243" l="1"/>
  <c r="G308" i="243" s="1"/>
  <c r="C308" i="243" s="1"/>
  <c r="G299" i="243"/>
  <c r="C299" i="243" s="1"/>
  <c r="G300" i="243"/>
  <c r="C300" i="243" s="1"/>
  <c r="H299" i="243"/>
  <c r="R299" i="243" s="1"/>
  <c r="P300" i="243" s="1"/>
  <c r="S300" i="243" s="1"/>
  <c r="K301" i="243" s="1"/>
  <c r="A300" i="243" s="1"/>
  <c r="S294" i="248"/>
  <c r="K295" i="248" s="1"/>
  <c r="A294" i="248" s="1"/>
  <c r="P295" i="248"/>
  <c r="M294" i="248" s="1"/>
  <c r="N288" i="248"/>
  <c r="L288" i="248"/>
  <c r="G300" i="248"/>
  <c r="C300" i="248" s="1"/>
  <c r="G301" i="248"/>
  <c r="C301" i="248" s="1"/>
  <c r="G302" i="248"/>
  <c r="C302" i="248" s="1"/>
  <c r="G303" i="248"/>
  <c r="C303" i="248" s="1"/>
  <c r="G299" i="248"/>
  <c r="C299" i="248" s="1"/>
  <c r="J306" i="248"/>
  <c r="H299" i="248"/>
  <c r="R299" i="248" s="1"/>
  <c r="P300" i="248" s="1"/>
  <c r="S306" i="251"/>
  <c r="K307" i="251" s="1"/>
  <c r="A306" i="251" s="1"/>
  <c r="P307" i="251"/>
  <c r="M306" i="251" s="1"/>
  <c r="S300" i="249"/>
  <c r="K301" i="249" s="1"/>
  <c r="A300" i="249" s="1"/>
  <c r="P301" i="249"/>
  <c r="M300" i="249" s="1"/>
  <c r="H311" i="251"/>
  <c r="R311" i="251" s="1"/>
  <c r="P312" i="251" s="1"/>
  <c r="G315" i="251"/>
  <c r="C315" i="251" s="1"/>
  <c r="G312" i="251"/>
  <c r="C312" i="251" s="1"/>
  <c r="G313" i="251"/>
  <c r="C313" i="251" s="1"/>
  <c r="G311" i="251"/>
  <c r="C311" i="251" s="1"/>
  <c r="G314" i="251"/>
  <c r="C314" i="251" s="1"/>
  <c r="G303" i="252"/>
  <c r="C303" i="252" s="1"/>
  <c r="G300" i="252"/>
  <c r="C300" i="252" s="1"/>
  <c r="G301" i="252"/>
  <c r="C301" i="252" s="1"/>
  <c r="G299" i="252"/>
  <c r="C299" i="252" s="1"/>
  <c r="H299" i="252"/>
  <c r="R299" i="252" s="1"/>
  <c r="P300" i="252" s="1"/>
  <c r="G302" i="252"/>
  <c r="C302" i="252" s="1"/>
  <c r="S300" i="253"/>
  <c r="K301" i="253" s="1"/>
  <c r="A300" i="253" s="1"/>
  <c r="P301" i="253"/>
  <c r="M300" i="253" s="1"/>
  <c r="J335" i="247"/>
  <c r="L294" i="246"/>
  <c r="N294" i="246"/>
  <c r="P295" i="244"/>
  <c r="M294" i="244" s="1"/>
  <c r="S294" i="244"/>
  <c r="K295" i="244" s="1"/>
  <c r="A294" i="244" s="1"/>
  <c r="N294" i="253"/>
  <c r="L294" i="253"/>
  <c r="N294" i="243"/>
  <c r="L294" i="243"/>
  <c r="G314" i="241"/>
  <c r="C314" i="241" s="1"/>
  <c r="G313" i="241"/>
  <c r="C313" i="241" s="1"/>
  <c r="G312" i="241"/>
  <c r="C312" i="241" s="1"/>
  <c r="G311" i="241"/>
  <c r="C311" i="241" s="1"/>
  <c r="G315" i="241"/>
  <c r="C315" i="241" s="1"/>
  <c r="H311" i="241"/>
  <c r="R311" i="241" s="1"/>
  <c r="P312" i="241" s="1"/>
  <c r="J318" i="241"/>
  <c r="G306" i="249"/>
  <c r="C306" i="249" s="1"/>
  <c r="J312" i="249"/>
  <c r="G305" i="249"/>
  <c r="C305" i="249" s="1"/>
  <c r="H305" i="249"/>
  <c r="R305" i="249" s="1"/>
  <c r="P306" i="249" s="1"/>
  <c r="G308" i="249"/>
  <c r="C308" i="249" s="1"/>
  <c r="G309" i="249"/>
  <c r="C309" i="249" s="1"/>
  <c r="G307" i="249"/>
  <c r="C307" i="249" s="1"/>
  <c r="L294" i="249"/>
  <c r="N294" i="249"/>
  <c r="L300" i="241"/>
  <c r="N300" i="241"/>
  <c r="L300" i="250"/>
  <c r="N300" i="250"/>
  <c r="J306" i="244"/>
  <c r="G302" i="244"/>
  <c r="C302" i="244" s="1"/>
  <c r="G303" i="244"/>
  <c r="C303" i="244" s="1"/>
  <c r="H299" i="244"/>
  <c r="R299" i="244" s="1"/>
  <c r="P300" i="244" s="1"/>
  <c r="G301" i="244"/>
  <c r="C301" i="244" s="1"/>
  <c r="G299" i="244"/>
  <c r="C299" i="244" s="1"/>
  <c r="G300" i="244"/>
  <c r="C300" i="244" s="1"/>
  <c r="P307" i="250"/>
  <c r="M306" i="250" s="1"/>
  <c r="S306" i="250"/>
  <c r="K307" i="250" s="1"/>
  <c r="A306" i="250" s="1"/>
  <c r="P301" i="246"/>
  <c r="M300" i="246" s="1"/>
  <c r="S300" i="246"/>
  <c r="K301" i="246" s="1"/>
  <c r="A300" i="246" s="1"/>
  <c r="S294" i="242"/>
  <c r="K295" i="242" s="1"/>
  <c r="A294" i="242" s="1"/>
  <c r="P295" i="242"/>
  <c r="M294" i="242" s="1"/>
  <c r="J323" i="248"/>
  <c r="G301" i="247"/>
  <c r="C301" i="247" s="1"/>
  <c r="H299" i="247"/>
  <c r="R299" i="247" s="1"/>
  <c r="P300" i="247" s="1"/>
  <c r="G300" i="247"/>
  <c r="C300" i="247" s="1"/>
  <c r="G303" i="247"/>
  <c r="C303" i="247" s="1"/>
  <c r="G299" i="247"/>
  <c r="C299" i="247" s="1"/>
  <c r="G302" i="247"/>
  <c r="C302" i="247" s="1"/>
  <c r="J306" i="247"/>
  <c r="S306" i="241"/>
  <c r="K307" i="241" s="1"/>
  <c r="A306" i="241" s="1"/>
  <c r="P307" i="241"/>
  <c r="M306" i="241" s="1"/>
  <c r="N288" i="247"/>
  <c r="L288" i="247"/>
  <c r="G300" i="242"/>
  <c r="C300" i="242" s="1"/>
  <c r="H299" i="242"/>
  <c r="R299" i="242" s="1"/>
  <c r="P300" i="242" s="1"/>
  <c r="G303" i="242"/>
  <c r="C303" i="242" s="1"/>
  <c r="G302" i="242"/>
  <c r="C302" i="242" s="1"/>
  <c r="J306" i="242"/>
  <c r="G299" i="242"/>
  <c r="C299" i="242" s="1"/>
  <c r="G301" i="242"/>
  <c r="C301" i="242" s="1"/>
  <c r="L300" i="251"/>
  <c r="N300" i="251"/>
  <c r="J443" i="241"/>
  <c r="P295" i="247"/>
  <c r="M294" i="247" s="1"/>
  <c r="S294" i="247"/>
  <c r="K295" i="247" s="1"/>
  <c r="A294" i="247" s="1"/>
  <c r="N288" i="252"/>
  <c r="L288" i="252"/>
  <c r="N288" i="242"/>
  <c r="L288" i="242"/>
  <c r="J306" i="245"/>
  <c r="J311" i="245"/>
  <c r="S294" i="252"/>
  <c r="K295" i="252" s="1"/>
  <c r="A294" i="252" s="1"/>
  <c r="P295" i="252"/>
  <c r="M294" i="252" s="1"/>
  <c r="N288" i="245"/>
  <c r="L288" i="245"/>
  <c r="L288" i="244"/>
  <c r="N288" i="244"/>
  <c r="G305" i="246"/>
  <c r="C305" i="246" s="1"/>
  <c r="G306" i="246"/>
  <c r="C306" i="246" s="1"/>
  <c r="G308" i="246"/>
  <c r="C308" i="246" s="1"/>
  <c r="J312" i="246"/>
  <c r="G309" i="246"/>
  <c r="C309" i="246" s="1"/>
  <c r="H305" i="246"/>
  <c r="R305" i="246" s="1"/>
  <c r="P306" i="246" s="1"/>
  <c r="G307" i="246"/>
  <c r="C307" i="246" s="1"/>
  <c r="J318" i="251"/>
  <c r="J306" i="252"/>
  <c r="J311" i="252"/>
  <c r="J503" i="253"/>
  <c r="G306" i="253"/>
  <c r="C306" i="253" s="1"/>
  <c r="G309" i="253"/>
  <c r="C309" i="253" s="1"/>
  <c r="G305" i="253"/>
  <c r="C305" i="253" s="1"/>
  <c r="H305" i="253"/>
  <c r="R305" i="253" s="1"/>
  <c r="P306" i="253" s="1"/>
  <c r="G308" i="253"/>
  <c r="C308" i="253" s="1"/>
  <c r="G307" i="253"/>
  <c r="C307" i="253" s="1"/>
  <c r="J312" i="253"/>
  <c r="S294" i="245"/>
  <c r="K295" i="245" s="1"/>
  <c r="A294" i="245" s="1"/>
  <c r="P295" i="245"/>
  <c r="M294" i="245" s="1"/>
  <c r="G312" i="250"/>
  <c r="C312" i="250" s="1"/>
  <c r="G315" i="250"/>
  <c r="C315" i="250" s="1"/>
  <c r="G311" i="250"/>
  <c r="C311" i="250" s="1"/>
  <c r="G313" i="250"/>
  <c r="C313" i="250" s="1"/>
  <c r="G314" i="250"/>
  <c r="C314" i="250" s="1"/>
  <c r="H311" i="250"/>
  <c r="R311" i="250" s="1"/>
  <c r="P312" i="250" s="1"/>
  <c r="J318" i="250"/>
  <c r="H299" i="245"/>
  <c r="R299" i="245" s="1"/>
  <c r="P300" i="245" s="1"/>
  <c r="G302" i="245"/>
  <c r="C302" i="245" s="1"/>
  <c r="G303" i="245"/>
  <c r="C303" i="245" s="1"/>
  <c r="G300" i="245"/>
  <c r="C300" i="245" s="1"/>
  <c r="G301" i="245"/>
  <c r="C301" i="245" s="1"/>
  <c r="G299" i="245"/>
  <c r="C299" i="245" s="1"/>
  <c r="S294" i="138"/>
  <c r="K295" i="138" s="1"/>
  <c r="A294" i="138" s="1"/>
  <c r="P295" i="138"/>
  <c r="M294" i="138" s="1"/>
  <c r="N288" i="138"/>
  <c r="L288" i="138"/>
  <c r="G302" i="138"/>
  <c r="C302" i="138" s="1"/>
  <c r="G300" i="138"/>
  <c r="C300" i="138" s="1"/>
  <c r="J306" i="138"/>
  <c r="G301" i="138"/>
  <c r="C301" i="138" s="1"/>
  <c r="H299" i="138"/>
  <c r="R299" i="138" s="1"/>
  <c r="P300" i="138" s="1"/>
  <c r="G299" i="138"/>
  <c r="C299" i="138" s="1"/>
  <c r="G303" i="138"/>
  <c r="C303" i="138" s="1"/>
  <c r="G307" i="243" l="1"/>
  <c r="C307" i="243" s="1"/>
  <c r="P301" i="243"/>
  <c r="M300" i="243" s="1"/>
  <c r="L300" i="243" s="1"/>
  <c r="G306" i="243"/>
  <c r="C306" i="243" s="1"/>
  <c r="G305" i="243"/>
  <c r="C305" i="243" s="1"/>
  <c r="G309" i="243"/>
  <c r="C309" i="243" s="1"/>
  <c r="H305" i="243"/>
  <c r="R305" i="243" s="1"/>
  <c r="P306" i="243" s="1"/>
  <c r="S306" i="243" s="1"/>
  <c r="K307" i="243" s="1"/>
  <c r="A306" i="243" s="1"/>
  <c r="J312" i="243"/>
  <c r="G311" i="243" s="1"/>
  <c r="C311" i="243" s="1"/>
  <c r="S300" i="248"/>
  <c r="K301" i="248" s="1"/>
  <c r="A300" i="248" s="1"/>
  <c r="P301" i="248"/>
  <c r="M300" i="248" s="1"/>
  <c r="N294" i="248"/>
  <c r="L294" i="248"/>
  <c r="G307" i="248"/>
  <c r="C307" i="248" s="1"/>
  <c r="G305" i="248"/>
  <c r="C305" i="248" s="1"/>
  <c r="G308" i="248"/>
  <c r="C308" i="248" s="1"/>
  <c r="J312" i="248"/>
  <c r="G309" i="248"/>
  <c r="C309" i="248" s="1"/>
  <c r="G306" i="248"/>
  <c r="C306" i="248" s="1"/>
  <c r="H305" i="248"/>
  <c r="R305" i="248" s="1"/>
  <c r="P306" i="248" s="1"/>
  <c r="S306" i="253"/>
  <c r="K307" i="253" s="1"/>
  <c r="A306" i="253" s="1"/>
  <c r="P307" i="253"/>
  <c r="M306" i="253" s="1"/>
  <c r="J509" i="253"/>
  <c r="J515" i="253" s="1"/>
  <c r="J521" i="253" s="1"/>
  <c r="J527" i="253" s="1"/>
  <c r="J533" i="253" s="1"/>
  <c r="J539" i="253" s="1"/>
  <c r="J545" i="253" s="1"/>
  <c r="J551" i="253" s="1"/>
  <c r="J557" i="253" s="1"/>
  <c r="J563" i="253" s="1"/>
  <c r="J569" i="253" s="1"/>
  <c r="J575" i="253" s="1"/>
  <c r="J581" i="253" s="1"/>
  <c r="J587" i="253" s="1"/>
  <c r="J593" i="253" s="1"/>
  <c r="J599" i="253" s="1"/>
  <c r="L294" i="252"/>
  <c r="N294" i="252"/>
  <c r="L294" i="247"/>
  <c r="N294" i="247"/>
  <c r="S300" i="242"/>
  <c r="K301" i="242" s="1"/>
  <c r="A300" i="242" s="1"/>
  <c r="P301" i="242"/>
  <c r="M300" i="242" s="1"/>
  <c r="G307" i="247"/>
  <c r="C307" i="247" s="1"/>
  <c r="G306" i="247"/>
  <c r="C306" i="247" s="1"/>
  <c r="G309" i="247"/>
  <c r="C309" i="247" s="1"/>
  <c r="G305" i="247"/>
  <c r="C305" i="247" s="1"/>
  <c r="H305" i="247"/>
  <c r="R305" i="247" s="1"/>
  <c r="P306" i="247" s="1"/>
  <c r="G308" i="247"/>
  <c r="C308" i="247" s="1"/>
  <c r="J312" i="247"/>
  <c r="N306" i="250"/>
  <c r="L306" i="250"/>
  <c r="J341" i="247"/>
  <c r="S312" i="250"/>
  <c r="K313" i="250" s="1"/>
  <c r="A312" i="250" s="1"/>
  <c r="P313" i="250"/>
  <c r="M312" i="250" s="1"/>
  <c r="G314" i="253"/>
  <c r="C314" i="253" s="1"/>
  <c r="H311" i="253"/>
  <c r="R311" i="253" s="1"/>
  <c r="P312" i="253" s="1"/>
  <c r="G313" i="253"/>
  <c r="C313" i="253" s="1"/>
  <c r="G311" i="253"/>
  <c r="C311" i="253" s="1"/>
  <c r="G312" i="253"/>
  <c r="C312" i="253" s="1"/>
  <c r="G315" i="253"/>
  <c r="C315" i="253" s="1"/>
  <c r="J318" i="253"/>
  <c r="J312" i="252"/>
  <c r="J317" i="252"/>
  <c r="G318" i="251"/>
  <c r="C318" i="251" s="1"/>
  <c r="G319" i="251"/>
  <c r="C319" i="251" s="1"/>
  <c r="G317" i="251"/>
  <c r="C317" i="251" s="1"/>
  <c r="H317" i="251"/>
  <c r="R317" i="251" s="1"/>
  <c r="P318" i="251" s="1"/>
  <c r="G320" i="251"/>
  <c r="C320" i="251" s="1"/>
  <c r="G321" i="251"/>
  <c r="C321" i="251" s="1"/>
  <c r="J324" i="251"/>
  <c r="G311" i="246"/>
  <c r="C311" i="246" s="1"/>
  <c r="J318" i="246"/>
  <c r="G315" i="246"/>
  <c r="C315" i="246" s="1"/>
  <c r="G313" i="246"/>
  <c r="C313" i="246" s="1"/>
  <c r="H311" i="246"/>
  <c r="R311" i="246" s="1"/>
  <c r="P312" i="246" s="1"/>
  <c r="G312" i="246"/>
  <c r="C312" i="246" s="1"/>
  <c r="G314" i="246"/>
  <c r="C314" i="246" s="1"/>
  <c r="G312" i="243"/>
  <c r="C312" i="243" s="1"/>
  <c r="J318" i="243"/>
  <c r="J449" i="241"/>
  <c r="G305" i="242"/>
  <c r="C305" i="242" s="1"/>
  <c r="G309" i="242"/>
  <c r="C309" i="242" s="1"/>
  <c r="J312" i="242"/>
  <c r="H305" i="242"/>
  <c r="R305" i="242" s="1"/>
  <c r="P306" i="242" s="1"/>
  <c r="G308" i="242"/>
  <c r="C308" i="242" s="1"/>
  <c r="G306" i="242"/>
  <c r="C306" i="242" s="1"/>
  <c r="G307" i="242"/>
  <c r="C307" i="242" s="1"/>
  <c r="P301" i="247"/>
  <c r="M300" i="247" s="1"/>
  <c r="S300" i="247"/>
  <c r="K301" i="247" s="1"/>
  <c r="A300" i="247" s="1"/>
  <c r="L294" i="242"/>
  <c r="N294" i="242"/>
  <c r="G305" i="244"/>
  <c r="C305" i="244" s="1"/>
  <c r="J312" i="244"/>
  <c r="G308" i="244"/>
  <c r="C308" i="244" s="1"/>
  <c r="H305" i="244"/>
  <c r="R305" i="244" s="1"/>
  <c r="P306" i="244" s="1"/>
  <c r="G307" i="244"/>
  <c r="C307" i="244" s="1"/>
  <c r="G309" i="244"/>
  <c r="C309" i="244" s="1"/>
  <c r="G306" i="244"/>
  <c r="C306" i="244" s="1"/>
  <c r="S306" i="249"/>
  <c r="K307" i="249" s="1"/>
  <c r="A306" i="249" s="1"/>
  <c r="P307" i="249"/>
  <c r="M306" i="249" s="1"/>
  <c r="G321" i="241"/>
  <c r="C321" i="241" s="1"/>
  <c r="H317" i="241"/>
  <c r="R317" i="241" s="1"/>
  <c r="P318" i="241" s="1"/>
  <c r="G319" i="241"/>
  <c r="C319" i="241" s="1"/>
  <c r="G317" i="241"/>
  <c r="C317" i="241" s="1"/>
  <c r="G318" i="241"/>
  <c r="C318" i="241" s="1"/>
  <c r="G320" i="241"/>
  <c r="C320" i="241" s="1"/>
  <c r="J324" i="241"/>
  <c r="N294" i="244"/>
  <c r="L294" i="244"/>
  <c r="S300" i="252"/>
  <c r="K301" i="252" s="1"/>
  <c r="A300" i="252" s="1"/>
  <c r="P301" i="252"/>
  <c r="M300" i="252" s="1"/>
  <c r="P313" i="251"/>
  <c r="M312" i="251" s="1"/>
  <c r="S312" i="251"/>
  <c r="K313" i="251" s="1"/>
  <c r="A312" i="251" s="1"/>
  <c r="G320" i="250"/>
  <c r="C320" i="250" s="1"/>
  <c r="G318" i="250"/>
  <c r="C318" i="250" s="1"/>
  <c r="G321" i="250"/>
  <c r="C321" i="250" s="1"/>
  <c r="G317" i="250"/>
  <c r="C317" i="250" s="1"/>
  <c r="G319" i="250"/>
  <c r="C319" i="250" s="1"/>
  <c r="H317" i="250"/>
  <c r="R317" i="250" s="1"/>
  <c r="P318" i="250" s="1"/>
  <c r="J324" i="250"/>
  <c r="H305" i="252"/>
  <c r="R305" i="252" s="1"/>
  <c r="P306" i="252" s="1"/>
  <c r="G308" i="252"/>
  <c r="C308" i="252" s="1"/>
  <c r="G306" i="252"/>
  <c r="C306" i="252" s="1"/>
  <c r="G307" i="252"/>
  <c r="C307" i="252" s="1"/>
  <c r="G305" i="252"/>
  <c r="C305" i="252" s="1"/>
  <c r="G309" i="252"/>
  <c r="C309" i="252" s="1"/>
  <c r="J312" i="245"/>
  <c r="J317" i="245"/>
  <c r="N306" i="241"/>
  <c r="L306" i="241"/>
  <c r="L300" i="246"/>
  <c r="N300" i="246"/>
  <c r="S300" i="244"/>
  <c r="K301" i="244" s="1"/>
  <c r="A300" i="244" s="1"/>
  <c r="P301" i="244"/>
  <c r="M300" i="244" s="1"/>
  <c r="S312" i="241"/>
  <c r="K313" i="241" s="1"/>
  <c r="A312" i="241" s="1"/>
  <c r="P313" i="241"/>
  <c r="M312" i="241" s="1"/>
  <c r="N300" i="253"/>
  <c r="L300" i="253"/>
  <c r="L300" i="249"/>
  <c r="N300" i="249"/>
  <c r="L306" i="251"/>
  <c r="N306" i="251"/>
  <c r="S300" i="245"/>
  <c r="K301" i="245" s="1"/>
  <c r="A300" i="245" s="1"/>
  <c r="P301" i="245"/>
  <c r="M300" i="245" s="1"/>
  <c r="L294" i="245"/>
  <c r="N294" i="245"/>
  <c r="P307" i="246"/>
  <c r="M306" i="246" s="1"/>
  <c r="S306" i="246"/>
  <c r="K307" i="246" s="1"/>
  <c r="A306" i="246" s="1"/>
  <c r="G305" i="245"/>
  <c r="C305" i="245" s="1"/>
  <c r="G309" i="245"/>
  <c r="C309" i="245" s="1"/>
  <c r="H305" i="245"/>
  <c r="R305" i="245" s="1"/>
  <c r="P306" i="245" s="1"/>
  <c r="G308" i="245"/>
  <c r="C308" i="245" s="1"/>
  <c r="G306" i="245"/>
  <c r="C306" i="245" s="1"/>
  <c r="G307" i="245"/>
  <c r="C307" i="245" s="1"/>
  <c r="J329" i="248"/>
  <c r="G312" i="249"/>
  <c r="C312" i="249" s="1"/>
  <c r="G313" i="249"/>
  <c r="C313" i="249" s="1"/>
  <c r="G311" i="249"/>
  <c r="C311" i="249" s="1"/>
  <c r="H311" i="249"/>
  <c r="R311" i="249" s="1"/>
  <c r="P312" i="249" s="1"/>
  <c r="J318" i="249"/>
  <c r="G315" i="249"/>
  <c r="C315" i="249" s="1"/>
  <c r="G314" i="249"/>
  <c r="C314" i="249" s="1"/>
  <c r="S300" i="138"/>
  <c r="K301" i="138" s="1"/>
  <c r="A300" i="138" s="1"/>
  <c r="P301" i="138"/>
  <c r="M300" i="138" s="1"/>
  <c r="N294" i="138"/>
  <c r="L294" i="138"/>
  <c r="H305" i="138"/>
  <c r="R305" i="138" s="1"/>
  <c r="P306" i="138" s="1"/>
  <c r="J312" i="138"/>
  <c r="G308" i="138"/>
  <c r="C308" i="138" s="1"/>
  <c r="G306" i="138"/>
  <c r="C306" i="138" s="1"/>
  <c r="G305" i="138"/>
  <c r="C305" i="138" s="1"/>
  <c r="G309" i="138"/>
  <c r="C309" i="138" s="1"/>
  <c r="G307" i="138"/>
  <c r="C307" i="138" s="1"/>
  <c r="N300" i="243" l="1"/>
  <c r="P307" i="243"/>
  <c r="M306" i="243" s="1"/>
  <c r="G315" i="243"/>
  <c r="C315" i="243" s="1"/>
  <c r="G314" i="243"/>
  <c r="C314" i="243" s="1"/>
  <c r="G313" i="243"/>
  <c r="C313" i="243" s="1"/>
  <c r="H311" i="243"/>
  <c r="R311" i="243" s="1"/>
  <c r="P312" i="243" s="1"/>
  <c r="P313" i="243" s="1"/>
  <c r="M312" i="243" s="1"/>
  <c r="N300" i="248"/>
  <c r="L300" i="248"/>
  <c r="G312" i="248"/>
  <c r="C312" i="248" s="1"/>
  <c r="G313" i="248"/>
  <c r="C313" i="248" s="1"/>
  <c r="H311" i="248"/>
  <c r="R311" i="248" s="1"/>
  <c r="P312" i="248" s="1"/>
  <c r="G315" i="248"/>
  <c r="C315" i="248" s="1"/>
  <c r="G311" i="248"/>
  <c r="C311" i="248" s="1"/>
  <c r="G314" i="248"/>
  <c r="C314" i="248" s="1"/>
  <c r="J318" i="248"/>
  <c r="S306" i="248"/>
  <c r="K307" i="248" s="1"/>
  <c r="A306" i="248" s="1"/>
  <c r="P307" i="248"/>
  <c r="M306" i="248" s="1"/>
  <c r="J318" i="245"/>
  <c r="J323" i="245"/>
  <c r="L300" i="252"/>
  <c r="N300" i="252"/>
  <c r="P307" i="245"/>
  <c r="M306" i="245" s="1"/>
  <c r="S306" i="245"/>
  <c r="K307" i="245" s="1"/>
  <c r="A306" i="245" s="1"/>
  <c r="L306" i="246"/>
  <c r="N306" i="246"/>
  <c r="S318" i="250"/>
  <c r="K319" i="250" s="1"/>
  <c r="A318" i="250" s="1"/>
  <c r="P319" i="250"/>
  <c r="M318" i="250" s="1"/>
  <c r="P307" i="244"/>
  <c r="M306" i="244" s="1"/>
  <c r="S306" i="244"/>
  <c r="K307" i="244" s="1"/>
  <c r="A306" i="244" s="1"/>
  <c r="G313" i="242"/>
  <c r="C313" i="242" s="1"/>
  <c r="G314" i="242"/>
  <c r="C314" i="242" s="1"/>
  <c r="G315" i="242"/>
  <c r="C315" i="242" s="1"/>
  <c r="G311" i="242"/>
  <c r="C311" i="242" s="1"/>
  <c r="H311" i="242"/>
  <c r="R311" i="242" s="1"/>
  <c r="P312" i="242" s="1"/>
  <c r="J318" i="242"/>
  <c r="G312" i="242"/>
  <c r="C312" i="242" s="1"/>
  <c r="G321" i="253"/>
  <c r="C321" i="253" s="1"/>
  <c r="G320" i="253"/>
  <c r="C320" i="253" s="1"/>
  <c r="G319" i="253"/>
  <c r="C319" i="253" s="1"/>
  <c r="H317" i="253"/>
  <c r="R317" i="253" s="1"/>
  <c r="P318" i="253" s="1"/>
  <c r="G318" i="253"/>
  <c r="C318" i="253" s="1"/>
  <c r="G317" i="253"/>
  <c r="C317" i="253" s="1"/>
  <c r="J324" i="253"/>
  <c r="N300" i="242"/>
  <c r="L300" i="242"/>
  <c r="G319" i="249"/>
  <c r="C319" i="249" s="1"/>
  <c r="G318" i="249"/>
  <c r="C318" i="249" s="1"/>
  <c r="G317" i="249"/>
  <c r="C317" i="249" s="1"/>
  <c r="G320" i="249"/>
  <c r="C320" i="249" s="1"/>
  <c r="H317" i="249"/>
  <c r="R317" i="249" s="1"/>
  <c r="P318" i="249" s="1"/>
  <c r="J324" i="249"/>
  <c r="G321" i="249"/>
  <c r="C321" i="249" s="1"/>
  <c r="L312" i="241"/>
  <c r="N312" i="241"/>
  <c r="L300" i="244"/>
  <c r="N300" i="244"/>
  <c r="L306" i="243"/>
  <c r="N306" i="243"/>
  <c r="N312" i="251"/>
  <c r="L312" i="251"/>
  <c r="L306" i="249"/>
  <c r="N306" i="249"/>
  <c r="G319" i="243"/>
  <c r="C319" i="243" s="1"/>
  <c r="H317" i="243"/>
  <c r="R317" i="243" s="1"/>
  <c r="P318" i="243" s="1"/>
  <c r="G318" i="243"/>
  <c r="C318" i="243" s="1"/>
  <c r="G317" i="243"/>
  <c r="C317" i="243" s="1"/>
  <c r="G321" i="243"/>
  <c r="C321" i="243" s="1"/>
  <c r="G320" i="243"/>
  <c r="C320" i="243" s="1"/>
  <c r="J324" i="243"/>
  <c r="H317" i="246"/>
  <c r="R317" i="246" s="1"/>
  <c r="P318" i="246" s="1"/>
  <c r="G320" i="246"/>
  <c r="C320" i="246" s="1"/>
  <c r="G319" i="246"/>
  <c r="C319" i="246" s="1"/>
  <c r="G318" i="246"/>
  <c r="C318" i="246" s="1"/>
  <c r="G317" i="246"/>
  <c r="C317" i="246" s="1"/>
  <c r="G321" i="246"/>
  <c r="C321" i="246" s="1"/>
  <c r="J324" i="246"/>
  <c r="P313" i="253"/>
  <c r="M312" i="253" s="1"/>
  <c r="S312" i="253"/>
  <c r="K313" i="253" s="1"/>
  <c r="A312" i="253" s="1"/>
  <c r="N312" i="250"/>
  <c r="L312" i="250"/>
  <c r="J347" i="247"/>
  <c r="G312" i="247"/>
  <c r="C312" i="247" s="1"/>
  <c r="G314" i="247"/>
  <c r="C314" i="247" s="1"/>
  <c r="H311" i="247"/>
  <c r="R311" i="247" s="1"/>
  <c r="P312" i="247" s="1"/>
  <c r="G313" i="247"/>
  <c r="C313" i="247" s="1"/>
  <c r="G311" i="247"/>
  <c r="C311" i="247" s="1"/>
  <c r="G315" i="247"/>
  <c r="C315" i="247" s="1"/>
  <c r="J318" i="247"/>
  <c r="S312" i="246"/>
  <c r="K313" i="246" s="1"/>
  <c r="A312" i="246" s="1"/>
  <c r="P313" i="246"/>
  <c r="M312" i="246" s="1"/>
  <c r="S318" i="251"/>
  <c r="K319" i="251" s="1"/>
  <c r="A318" i="251" s="1"/>
  <c r="P319" i="251"/>
  <c r="M318" i="251" s="1"/>
  <c r="J318" i="252"/>
  <c r="J323" i="252"/>
  <c r="J329" i="252" s="1"/>
  <c r="J335" i="252" s="1"/>
  <c r="J341" i="252" s="1"/>
  <c r="J347" i="252" s="1"/>
  <c r="J353" i="252" s="1"/>
  <c r="J359" i="252" s="1"/>
  <c r="J365" i="252" s="1"/>
  <c r="J371" i="252" s="1"/>
  <c r="J377" i="252" s="1"/>
  <c r="J383" i="252" s="1"/>
  <c r="J389" i="252" s="1"/>
  <c r="J395" i="252" s="1"/>
  <c r="J401" i="252" s="1"/>
  <c r="J407" i="252" s="1"/>
  <c r="J413" i="252" s="1"/>
  <c r="J419" i="252" s="1"/>
  <c r="J425" i="252" s="1"/>
  <c r="J431" i="252" s="1"/>
  <c r="J437" i="252" s="1"/>
  <c r="J443" i="252" s="1"/>
  <c r="J449" i="252" s="1"/>
  <c r="J455" i="252" s="1"/>
  <c r="J461" i="252" s="1"/>
  <c r="J467" i="252" s="1"/>
  <c r="J473" i="252" s="1"/>
  <c r="J479" i="252" s="1"/>
  <c r="J485" i="252" s="1"/>
  <c r="J491" i="252" s="1"/>
  <c r="J497" i="252" s="1"/>
  <c r="J503" i="252" s="1"/>
  <c r="J509" i="252" s="1"/>
  <c r="J515" i="252" s="1"/>
  <c r="J521" i="252" s="1"/>
  <c r="J527" i="252" s="1"/>
  <c r="J533" i="252" s="1"/>
  <c r="J539" i="252" s="1"/>
  <c r="J545" i="252" s="1"/>
  <c r="J551" i="252" s="1"/>
  <c r="J557" i="252" s="1"/>
  <c r="J563" i="252" s="1"/>
  <c r="J569" i="252" s="1"/>
  <c r="J575" i="252" s="1"/>
  <c r="J581" i="252" s="1"/>
  <c r="J587" i="252" s="1"/>
  <c r="J593" i="252" s="1"/>
  <c r="J599" i="252" s="1"/>
  <c r="N306" i="253"/>
  <c r="L306" i="253"/>
  <c r="H323" i="241"/>
  <c r="R323" i="241" s="1"/>
  <c r="P324" i="241" s="1"/>
  <c r="G325" i="241"/>
  <c r="C325" i="241" s="1"/>
  <c r="G327" i="241"/>
  <c r="C327" i="241" s="1"/>
  <c r="G323" i="241"/>
  <c r="C323" i="241" s="1"/>
  <c r="G324" i="241"/>
  <c r="C324" i="241" s="1"/>
  <c r="G326" i="241"/>
  <c r="C326" i="241" s="1"/>
  <c r="J330" i="241"/>
  <c r="G312" i="244"/>
  <c r="C312" i="244" s="1"/>
  <c r="G313" i="244"/>
  <c r="C313" i="244" s="1"/>
  <c r="G311" i="244"/>
  <c r="C311" i="244" s="1"/>
  <c r="G315" i="244"/>
  <c r="C315" i="244" s="1"/>
  <c r="J318" i="244"/>
  <c r="H311" i="244"/>
  <c r="R311" i="244" s="1"/>
  <c r="P312" i="244" s="1"/>
  <c r="G314" i="244"/>
  <c r="C314" i="244" s="1"/>
  <c r="S312" i="249"/>
  <c r="K313" i="249" s="1"/>
  <c r="A312" i="249" s="1"/>
  <c r="P313" i="249"/>
  <c r="M312" i="249" s="1"/>
  <c r="J335" i="248"/>
  <c r="L300" i="245"/>
  <c r="N300" i="245"/>
  <c r="G314" i="245"/>
  <c r="C314" i="245" s="1"/>
  <c r="G315" i="245"/>
  <c r="C315" i="245" s="1"/>
  <c r="G312" i="245"/>
  <c r="C312" i="245" s="1"/>
  <c r="G313" i="245"/>
  <c r="C313" i="245" s="1"/>
  <c r="G311" i="245"/>
  <c r="C311" i="245" s="1"/>
  <c r="H311" i="245"/>
  <c r="R311" i="245" s="1"/>
  <c r="P312" i="245" s="1"/>
  <c r="S306" i="252"/>
  <c r="K307" i="252" s="1"/>
  <c r="A306" i="252" s="1"/>
  <c r="P307" i="252"/>
  <c r="M306" i="252" s="1"/>
  <c r="G327" i="250"/>
  <c r="C327" i="250" s="1"/>
  <c r="G324" i="250"/>
  <c r="C324" i="250" s="1"/>
  <c r="G325" i="250"/>
  <c r="C325" i="250" s="1"/>
  <c r="G323" i="250"/>
  <c r="C323" i="250" s="1"/>
  <c r="H323" i="250"/>
  <c r="R323" i="250" s="1"/>
  <c r="P324" i="250" s="1"/>
  <c r="G326" i="250"/>
  <c r="C326" i="250" s="1"/>
  <c r="J330" i="250"/>
  <c r="S318" i="241"/>
  <c r="K319" i="241" s="1"/>
  <c r="A318" i="241" s="1"/>
  <c r="P319" i="241"/>
  <c r="M318" i="241" s="1"/>
  <c r="L300" i="247"/>
  <c r="N300" i="247"/>
  <c r="P307" i="242"/>
  <c r="M306" i="242" s="1"/>
  <c r="S306" i="242"/>
  <c r="K307" i="242" s="1"/>
  <c r="A306" i="242" s="1"/>
  <c r="J455" i="241"/>
  <c r="G326" i="251"/>
  <c r="C326" i="251" s="1"/>
  <c r="G323" i="251"/>
  <c r="C323" i="251" s="1"/>
  <c r="G325" i="251"/>
  <c r="C325" i="251" s="1"/>
  <c r="G324" i="251"/>
  <c r="C324" i="251" s="1"/>
  <c r="G327" i="251"/>
  <c r="C327" i="251" s="1"/>
  <c r="H323" i="251"/>
  <c r="R323" i="251" s="1"/>
  <c r="P324" i="251" s="1"/>
  <c r="J330" i="251"/>
  <c r="G312" i="252"/>
  <c r="C312" i="252" s="1"/>
  <c r="G313" i="252"/>
  <c r="C313" i="252" s="1"/>
  <c r="G311" i="252"/>
  <c r="C311" i="252" s="1"/>
  <c r="H311" i="252"/>
  <c r="R311" i="252" s="1"/>
  <c r="P312" i="252" s="1"/>
  <c r="G314" i="252"/>
  <c r="C314" i="252" s="1"/>
  <c r="G315" i="252"/>
  <c r="C315" i="252" s="1"/>
  <c r="S306" i="247"/>
  <c r="K307" i="247" s="1"/>
  <c r="A306" i="247" s="1"/>
  <c r="P307" i="247"/>
  <c r="M306" i="247" s="1"/>
  <c r="H311" i="138"/>
  <c r="R311" i="138" s="1"/>
  <c r="P312" i="138" s="1"/>
  <c r="G315" i="138"/>
  <c r="C315" i="138" s="1"/>
  <c r="G312" i="138"/>
  <c r="C312" i="138" s="1"/>
  <c r="G311" i="138"/>
  <c r="C311" i="138" s="1"/>
  <c r="J318" i="138"/>
  <c r="G314" i="138"/>
  <c r="C314" i="138" s="1"/>
  <c r="G313" i="138"/>
  <c r="C313" i="138" s="1"/>
  <c r="S306" i="138"/>
  <c r="K307" i="138" s="1"/>
  <c r="A306" i="138" s="1"/>
  <c r="P307" i="138"/>
  <c r="M306" i="138" s="1"/>
  <c r="N300" i="138"/>
  <c r="L300" i="138"/>
  <c r="S312" i="243" l="1"/>
  <c r="K313" i="243" s="1"/>
  <c r="A312" i="243" s="1"/>
  <c r="G318" i="248"/>
  <c r="C318" i="248" s="1"/>
  <c r="G320" i="248"/>
  <c r="C320" i="248" s="1"/>
  <c r="G319" i="248"/>
  <c r="C319" i="248" s="1"/>
  <c r="G317" i="248"/>
  <c r="C317" i="248" s="1"/>
  <c r="G321" i="248"/>
  <c r="C321" i="248" s="1"/>
  <c r="H317" i="248"/>
  <c r="R317" i="248" s="1"/>
  <c r="P318" i="248" s="1"/>
  <c r="J324" i="248"/>
  <c r="P313" i="248"/>
  <c r="M312" i="248" s="1"/>
  <c r="S312" i="248"/>
  <c r="K313" i="248" s="1"/>
  <c r="A312" i="248" s="1"/>
  <c r="L306" i="248"/>
  <c r="N306" i="248"/>
  <c r="J461" i="241"/>
  <c r="H329" i="250"/>
  <c r="R329" i="250" s="1"/>
  <c r="P330" i="250" s="1"/>
  <c r="G331" i="250"/>
  <c r="C331" i="250" s="1"/>
  <c r="G330" i="250"/>
  <c r="C330" i="250" s="1"/>
  <c r="G333" i="250"/>
  <c r="C333" i="250" s="1"/>
  <c r="G329" i="250"/>
  <c r="C329" i="250" s="1"/>
  <c r="G332" i="250"/>
  <c r="C332" i="250" s="1"/>
  <c r="J336" i="250"/>
  <c r="J341" i="248"/>
  <c r="J324" i="252"/>
  <c r="N312" i="246"/>
  <c r="L312" i="246"/>
  <c r="S318" i="249"/>
  <c r="K319" i="249" s="1"/>
  <c r="A318" i="249" s="1"/>
  <c r="P319" i="249"/>
  <c r="M318" i="249" s="1"/>
  <c r="H323" i="253"/>
  <c r="R323" i="253" s="1"/>
  <c r="P324" i="253" s="1"/>
  <c r="G325" i="253"/>
  <c r="C325" i="253" s="1"/>
  <c r="G327" i="253"/>
  <c r="C327" i="253" s="1"/>
  <c r="G324" i="253"/>
  <c r="C324" i="253" s="1"/>
  <c r="G323" i="253"/>
  <c r="C323" i="253" s="1"/>
  <c r="G326" i="253"/>
  <c r="C326" i="253" s="1"/>
  <c r="J330" i="253"/>
  <c r="G317" i="242"/>
  <c r="C317" i="242" s="1"/>
  <c r="J324" i="242"/>
  <c r="G320" i="242"/>
  <c r="C320" i="242" s="1"/>
  <c r="G321" i="242"/>
  <c r="C321" i="242" s="1"/>
  <c r="H317" i="242"/>
  <c r="R317" i="242" s="1"/>
  <c r="P318" i="242" s="1"/>
  <c r="G319" i="242"/>
  <c r="C319" i="242" s="1"/>
  <c r="G318" i="242"/>
  <c r="C318" i="242" s="1"/>
  <c r="L318" i="250"/>
  <c r="N318" i="250"/>
  <c r="N306" i="247"/>
  <c r="L306" i="247"/>
  <c r="S312" i="245"/>
  <c r="K313" i="245" s="1"/>
  <c r="A312" i="245" s="1"/>
  <c r="P313" i="245"/>
  <c r="M312" i="245" s="1"/>
  <c r="S312" i="244"/>
  <c r="K313" i="244" s="1"/>
  <c r="A312" i="244" s="1"/>
  <c r="P313" i="244"/>
  <c r="M312" i="244" s="1"/>
  <c r="P325" i="241"/>
  <c r="M324" i="241" s="1"/>
  <c r="S324" i="241"/>
  <c r="K325" i="241" s="1"/>
  <c r="A324" i="241" s="1"/>
  <c r="G320" i="252"/>
  <c r="C320" i="252" s="1"/>
  <c r="G318" i="252"/>
  <c r="C318" i="252" s="1"/>
  <c r="G321" i="252"/>
  <c r="C321" i="252" s="1"/>
  <c r="G317" i="252"/>
  <c r="C317" i="252" s="1"/>
  <c r="G319" i="252"/>
  <c r="C319" i="252" s="1"/>
  <c r="H317" i="252"/>
  <c r="R317" i="252" s="1"/>
  <c r="P318" i="252" s="1"/>
  <c r="J353" i="247"/>
  <c r="S318" i="246"/>
  <c r="K319" i="246" s="1"/>
  <c r="A318" i="246" s="1"/>
  <c r="P319" i="246"/>
  <c r="M318" i="246" s="1"/>
  <c r="P313" i="242"/>
  <c r="M312" i="242" s="1"/>
  <c r="S312" i="242"/>
  <c r="K313" i="242" s="1"/>
  <c r="A312" i="242" s="1"/>
  <c r="N306" i="245"/>
  <c r="L306" i="245"/>
  <c r="G330" i="251"/>
  <c r="C330" i="251" s="1"/>
  <c r="G333" i="251"/>
  <c r="C333" i="251" s="1"/>
  <c r="G329" i="251"/>
  <c r="C329" i="251" s="1"/>
  <c r="G331" i="251"/>
  <c r="C331" i="251" s="1"/>
  <c r="G332" i="251"/>
  <c r="C332" i="251" s="1"/>
  <c r="H329" i="251"/>
  <c r="R329" i="251" s="1"/>
  <c r="P330" i="251" s="1"/>
  <c r="J336" i="251"/>
  <c r="P325" i="251"/>
  <c r="M324" i="251" s="1"/>
  <c r="S324" i="251"/>
  <c r="K325" i="251" s="1"/>
  <c r="A324" i="251" s="1"/>
  <c r="L318" i="241"/>
  <c r="N318" i="241"/>
  <c r="S324" i="250"/>
  <c r="K325" i="250" s="1"/>
  <c r="A324" i="250" s="1"/>
  <c r="P325" i="250"/>
  <c r="M324" i="250" s="1"/>
  <c r="L312" i="249"/>
  <c r="N312" i="249"/>
  <c r="G320" i="244"/>
  <c r="C320" i="244" s="1"/>
  <c r="G321" i="244"/>
  <c r="C321" i="244" s="1"/>
  <c r="J324" i="244"/>
  <c r="H317" i="244"/>
  <c r="R317" i="244" s="1"/>
  <c r="P318" i="244" s="1"/>
  <c r="G319" i="244"/>
  <c r="C319" i="244" s="1"/>
  <c r="G317" i="244"/>
  <c r="C317" i="244" s="1"/>
  <c r="G318" i="244"/>
  <c r="C318" i="244" s="1"/>
  <c r="N318" i="251"/>
  <c r="L318" i="251"/>
  <c r="G318" i="247"/>
  <c r="C318" i="247" s="1"/>
  <c r="G321" i="247"/>
  <c r="C321" i="247" s="1"/>
  <c r="H317" i="247"/>
  <c r="R317" i="247" s="1"/>
  <c r="P318" i="247" s="1"/>
  <c r="G319" i="247"/>
  <c r="C319" i="247" s="1"/>
  <c r="G317" i="247"/>
  <c r="C317" i="247" s="1"/>
  <c r="G320" i="247"/>
  <c r="C320" i="247" s="1"/>
  <c r="J324" i="247"/>
  <c r="P313" i="247"/>
  <c r="M312" i="247" s="1"/>
  <c r="S312" i="247"/>
  <c r="K313" i="247" s="1"/>
  <c r="A312" i="247" s="1"/>
  <c r="N312" i="253"/>
  <c r="L312" i="253"/>
  <c r="G327" i="243"/>
  <c r="C327" i="243" s="1"/>
  <c r="G324" i="243"/>
  <c r="C324" i="243" s="1"/>
  <c r="G323" i="243"/>
  <c r="C323" i="243" s="1"/>
  <c r="G326" i="243"/>
  <c r="C326" i="243" s="1"/>
  <c r="H323" i="243"/>
  <c r="R323" i="243" s="1"/>
  <c r="P324" i="243" s="1"/>
  <c r="G325" i="243"/>
  <c r="C325" i="243" s="1"/>
  <c r="J330" i="243"/>
  <c r="J324" i="245"/>
  <c r="J329" i="245"/>
  <c r="S312" i="252"/>
  <c r="K313" i="252" s="1"/>
  <c r="A312" i="252" s="1"/>
  <c r="P313" i="252"/>
  <c r="M312" i="252" s="1"/>
  <c r="N306" i="242"/>
  <c r="L306" i="242"/>
  <c r="N306" i="252"/>
  <c r="L306" i="252"/>
  <c r="G330" i="241"/>
  <c r="C330" i="241" s="1"/>
  <c r="G333" i="241"/>
  <c r="C333" i="241" s="1"/>
  <c r="H329" i="241"/>
  <c r="R329" i="241" s="1"/>
  <c r="P330" i="241" s="1"/>
  <c r="G329" i="241"/>
  <c r="C329" i="241" s="1"/>
  <c r="G331" i="241"/>
  <c r="C331" i="241" s="1"/>
  <c r="G332" i="241"/>
  <c r="C332" i="241" s="1"/>
  <c r="J336" i="241"/>
  <c r="L312" i="243"/>
  <c r="N312" i="243"/>
  <c r="G324" i="246"/>
  <c r="C324" i="246" s="1"/>
  <c r="J330" i="246"/>
  <c r="G326" i="246"/>
  <c r="C326" i="246" s="1"/>
  <c r="G327" i="246"/>
  <c r="C327" i="246" s="1"/>
  <c r="H323" i="246"/>
  <c r="R323" i="246" s="1"/>
  <c r="P324" i="246" s="1"/>
  <c r="G325" i="246"/>
  <c r="C325" i="246" s="1"/>
  <c r="G323" i="246"/>
  <c r="C323" i="246" s="1"/>
  <c r="S318" i="243"/>
  <c r="K319" i="243" s="1"/>
  <c r="A318" i="243" s="1"/>
  <c r="P319" i="243"/>
  <c r="M318" i="243" s="1"/>
  <c r="J330" i="249"/>
  <c r="H323" i="249"/>
  <c r="R323" i="249" s="1"/>
  <c r="P324" i="249" s="1"/>
  <c r="G327" i="249"/>
  <c r="C327" i="249" s="1"/>
  <c r="G323" i="249"/>
  <c r="C323" i="249" s="1"/>
  <c r="G325" i="249"/>
  <c r="C325" i="249" s="1"/>
  <c r="G326" i="249"/>
  <c r="C326" i="249" s="1"/>
  <c r="G324" i="249"/>
  <c r="C324" i="249" s="1"/>
  <c r="P319" i="253"/>
  <c r="M318" i="253" s="1"/>
  <c r="S318" i="253"/>
  <c r="K319" i="253" s="1"/>
  <c r="A318" i="253" s="1"/>
  <c r="N306" i="244"/>
  <c r="L306" i="244"/>
  <c r="G319" i="245"/>
  <c r="C319" i="245" s="1"/>
  <c r="G317" i="245"/>
  <c r="C317" i="245" s="1"/>
  <c r="G320" i="245"/>
  <c r="C320" i="245" s="1"/>
  <c r="H317" i="245"/>
  <c r="R317" i="245" s="1"/>
  <c r="P318" i="245" s="1"/>
  <c r="G321" i="245"/>
  <c r="C321" i="245" s="1"/>
  <c r="G318" i="245"/>
  <c r="C318" i="245" s="1"/>
  <c r="L306" i="138"/>
  <c r="N306" i="138"/>
  <c r="G318" i="138"/>
  <c r="C318" i="138" s="1"/>
  <c r="G317" i="138"/>
  <c r="C317" i="138" s="1"/>
  <c r="G319" i="138"/>
  <c r="C319" i="138" s="1"/>
  <c r="G320" i="138"/>
  <c r="C320" i="138" s="1"/>
  <c r="G321" i="138"/>
  <c r="C321" i="138" s="1"/>
  <c r="H317" i="138"/>
  <c r="R317" i="138" s="1"/>
  <c r="P318" i="138" s="1"/>
  <c r="J324" i="138"/>
  <c r="P313" i="138"/>
  <c r="M312" i="138" s="1"/>
  <c r="S312" i="138"/>
  <c r="K313" i="138" s="1"/>
  <c r="A312" i="138" s="1"/>
  <c r="S318" i="248" l="1"/>
  <c r="K319" i="248" s="1"/>
  <c r="A318" i="248" s="1"/>
  <c r="P319" i="248"/>
  <c r="M318" i="248" s="1"/>
  <c r="N312" i="248"/>
  <c r="L312" i="248"/>
  <c r="G326" i="248"/>
  <c r="C326" i="248" s="1"/>
  <c r="G325" i="248"/>
  <c r="C325" i="248" s="1"/>
  <c r="J330" i="248"/>
  <c r="G324" i="248"/>
  <c r="C324" i="248" s="1"/>
  <c r="G327" i="248"/>
  <c r="C327" i="248" s="1"/>
  <c r="H323" i="248"/>
  <c r="R323" i="248" s="1"/>
  <c r="P324" i="248" s="1"/>
  <c r="G323" i="248"/>
  <c r="C323" i="248" s="1"/>
  <c r="P319" i="245"/>
  <c r="M318" i="245" s="1"/>
  <c r="S318" i="245"/>
  <c r="K319" i="245" s="1"/>
  <c r="A318" i="245" s="1"/>
  <c r="S330" i="241"/>
  <c r="K331" i="241" s="1"/>
  <c r="A330" i="241" s="1"/>
  <c r="P331" i="241"/>
  <c r="M330" i="241" s="1"/>
  <c r="L324" i="250"/>
  <c r="N324" i="250"/>
  <c r="S324" i="253"/>
  <c r="K325" i="253" s="1"/>
  <c r="A324" i="253" s="1"/>
  <c r="P325" i="253"/>
  <c r="M324" i="253" s="1"/>
  <c r="J347" i="248"/>
  <c r="S330" i="250"/>
  <c r="K331" i="250" s="1"/>
  <c r="A330" i="250" s="1"/>
  <c r="P331" i="250"/>
  <c r="M330" i="250" s="1"/>
  <c r="S324" i="249"/>
  <c r="K325" i="249" s="1"/>
  <c r="A324" i="249" s="1"/>
  <c r="P325" i="249"/>
  <c r="M324" i="249" s="1"/>
  <c r="N318" i="243"/>
  <c r="L318" i="243"/>
  <c r="S324" i="246"/>
  <c r="K325" i="246" s="1"/>
  <c r="A324" i="246" s="1"/>
  <c r="P325" i="246"/>
  <c r="M324" i="246" s="1"/>
  <c r="S324" i="243"/>
  <c r="K325" i="243" s="1"/>
  <c r="A324" i="243" s="1"/>
  <c r="P325" i="243"/>
  <c r="M324" i="243" s="1"/>
  <c r="N312" i="247"/>
  <c r="L312" i="247"/>
  <c r="N324" i="251"/>
  <c r="L324" i="251"/>
  <c r="N318" i="246"/>
  <c r="L318" i="246"/>
  <c r="S318" i="252"/>
  <c r="K319" i="252" s="1"/>
  <c r="A318" i="252" s="1"/>
  <c r="P319" i="252"/>
  <c r="M318" i="252" s="1"/>
  <c r="L312" i="244"/>
  <c r="N312" i="244"/>
  <c r="P319" i="242"/>
  <c r="M318" i="242" s="1"/>
  <c r="S318" i="242"/>
  <c r="K319" i="242" s="1"/>
  <c r="A318" i="242" s="1"/>
  <c r="J467" i="241"/>
  <c r="J330" i="245"/>
  <c r="J335" i="245"/>
  <c r="G326" i="247"/>
  <c r="C326" i="247" s="1"/>
  <c r="G323" i="247"/>
  <c r="C323" i="247" s="1"/>
  <c r="H323" i="247"/>
  <c r="R323" i="247" s="1"/>
  <c r="P324" i="247" s="1"/>
  <c r="G325" i="247"/>
  <c r="C325" i="247" s="1"/>
  <c r="G327" i="247"/>
  <c r="C327" i="247" s="1"/>
  <c r="G324" i="247"/>
  <c r="C324" i="247" s="1"/>
  <c r="J330" i="247"/>
  <c r="S318" i="247"/>
  <c r="K319" i="247" s="1"/>
  <c r="A318" i="247" s="1"/>
  <c r="P319" i="247"/>
  <c r="M318" i="247" s="1"/>
  <c r="S318" i="244"/>
  <c r="K319" i="244" s="1"/>
  <c r="A318" i="244" s="1"/>
  <c r="P319" i="244"/>
  <c r="M318" i="244" s="1"/>
  <c r="G338" i="251"/>
  <c r="C338" i="251" s="1"/>
  <c r="G336" i="251"/>
  <c r="C336" i="251" s="1"/>
  <c r="G339" i="251"/>
  <c r="C339" i="251" s="1"/>
  <c r="G335" i="251"/>
  <c r="C335" i="251" s="1"/>
  <c r="G337" i="251"/>
  <c r="C337" i="251" s="1"/>
  <c r="H335" i="251"/>
  <c r="R335" i="251" s="1"/>
  <c r="P336" i="251" s="1"/>
  <c r="J342" i="251"/>
  <c r="L312" i="242"/>
  <c r="N312" i="242"/>
  <c r="G330" i="253"/>
  <c r="C330" i="253" s="1"/>
  <c r="G333" i="253"/>
  <c r="C333" i="253" s="1"/>
  <c r="G329" i="253"/>
  <c r="C329" i="253" s="1"/>
  <c r="H329" i="253"/>
  <c r="R329" i="253" s="1"/>
  <c r="P330" i="253" s="1"/>
  <c r="G332" i="253"/>
  <c r="C332" i="253" s="1"/>
  <c r="G331" i="253"/>
  <c r="C331" i="253" s="1"/>
  <c r="J336" i="253"/>
  <c r="G336" i="250"/>
  <c r="C336" i="250" s="1"/>
  <c r="G339" i="250"/>
  <c r="C339" i="250" s="1"/>
  <c r="G338" i="250"/>
  <c r="C338" i="250" s="1"/>
  <c r="G335" i="250"/>
  <c r="C335" i="250" s="1"/>
  <c r="G337" i="250"/>
  <c r="C337" i="250" s="1"/>
  <c r="H335" i="250"/>
  <c r="R335" i="250" s="1"/>
  <c r="P336" i="250" s="1"/>
  <c r="J342" i="250"/>
  <c r="G329" i="246"/>
  <c r="C329" i="246" s="1"/>
  <c r="G331" i="246"/>
  <c r="C331" i="246" s="1"/>
  <c r="H329" i="246"/>
  <c r="R329" i="246" s="1"/>
  <c r="P330" i="246" s="1"/>
  <c r="G332" i="246"/>
  <c r="C332" i="246" s="1"/>
  <c r="G330" i="246"/>
  <c r="C330" i="246" s="1"/>
  <c r="J336" i="246"/>
  <c r="G333" i="246"/>
  <c r="C333" i="246" s="1"/>
  <c r="G338" i="241"/>
  <c r="C338" i="241" s="1"/>
  <c r="G335" i="241"/>
  <c r="C335" i="241" s="1"/>
  <c r="G339" i="241"/>
  <c r="C339" i="241" s="1"/>
  <c r="G336" i="241"/>
  <c r="C336" i="241" s="1"/>
  <c r="G337" i="241"/>
  <c r="C337" i="241" s="1"/>
  <c r="H335" i="241"/>
  <c r="R335" i="241" s="1"/>
  <c r="P336" i="241" s="1"/>
  <c r="J342" i="241"/>
  <c r="N312" i="252"/>
  <c r="L312" i="252"/>
  <c r="L324" i="241"/>
  <c r="N324" i="241"/>
  <c r="J336" i="249"/>
  <c r="G330" i="249"/>
  <c r="C330" i="249" s="1"/>
  <c r="G332" i="249"/>
  <c r="C332" i="249" s="1"/>
  <c r="H329" i="249"/>
  <c r="R329" i="249" s="1"/>
  <c r="P330" i="249" s="1"/>
  <c r="G331" i="249"/>
  <c r="C331" i="249" s="1"/>
  <c r="G333" i="249"/>
  <c r="C333" i="249" s="1"/>
  <c r="G329" i="249"/>
  <c r="C329" i="249" s="1"/>
  <c r="L318" i="253"/>
  <c r="N318" i="253"/>
  <c r="H323" i="245"/>
  <c r="R323" i="245" s="1"/>
  <c r="P324" i="245" s="1"/>
  <c r="G327" i="245"/>
  <c r="C327" i="245" s="1"/>
  <c r="G325" i="245"/>
  <c r="C325" i="245" s="1"/>
  <c r="G326" i="245"/>
  <c r="C326" i="245" s="1"/>
  <c r="G324" i="245"/>
  <c r="C324" i="245" s="1"/>
  <c r="G323" i="245"/>
  <c r="C323" i="245" s="1"/>
  <c r="G329" i="243"/>
  <c r="C329" i="243" s="1"/>
  <c r="H329" i="243"/>
  <c r="R329" i="243" s="1"/>
  <c r="P330" i="243" s="1"/>
  <c r="G332" i="243"/>
  <c r="C332" i="243" s="1"/>
  <c r="G333" i="243"/>
  <c r="C333" i="243" s="1"/>
  <c r="G331" i="243"/>
  <c r="C331" i="243" s="1"/>
  <c r="G330" i="243"/>
  <c r="C330" i="243" s="1"/>
  <c r="J336" i="243"/>
  <c r="J330" i="244"/>
  <c r="H323" i="244"/>
  <c r="R323" i="244" s="1"/>
  <c r="P324" i="244" s="1"/>
  <c r="G327" i="244"/>
  <c r="C327" i="244" s="1"/>
  <c r="G323" i="244"/>
  <c r="C323" i="244" s="1"/>
  <c r="G325" i="244"/>
  <c r="C325" i="244" s="1"/>
  <c r="G326" i="244"/>
  <c r="C326" i="244" s="1"/>
  <c r="G324" i="244"/>
  <c r="C324" i="244" s="1"/>
  <c r="S330" i="251"/>
  <c r="K331" i="251" s="1"/>
  <c r="A330" i="251" s="1"/>
  <c r="P331" i="251"/>
  <c r="M330" i="251" s="1"/>
  <c r="J359" i="247"/>
  <c r="N312" i="245"/>
  <c r="L312" i="245"/>
  <c r="N318" i="249"/>
  <c r="L318" i="249"/>
  <c r="G327" i="252"/>
  <c r="C327" i="252" s="1"/>
  <c r="G324" i="252"/>
  <c r="C324" i="252" s="1"/>
  <c r="G325" i="252"/>
  <c r="C325" i="252" s="1"/>
  <c r="G323" i="252"/>
  <c r="C323" i="252" s="1"/>
  <c r="H323" i="252"/>
  <c r="R323" i="252" s="1"/>
  <c r="P324" i="252" s="1"/>
  <c r="G326" i="252"/>
  <c r="C326" i="252" s="1"/>
  <c r="J330" i="252"/>
  <c r="G324" i="242"/>
  <c r="C324" i="242" s="1"/>
  <c r="H323" i="242"/>
  <c r="R323" i="242" s="1"/>
  <c r="P324" i="242" s="1"/>
  <c r="G327" i="242"/>
  <c r="C327" i="242" s="1"/>
  <c r="J330" i="242"/>
  <c r="G323" i="242"/>
  <c r="C323" i="242" s="1"/>
  <c r="G325" i="242"/>
  <c r="C325" i="242" s="1"/>
  <c r="G326" i="242"/>
  <c r="C326" i="242" s="1"/>
  <c r="G324" i="138"/>
  <c r="C324" i="138" s="1"/>
  <c r="G325" i="138"/>
  <c r="C325" i="138" s="1"/>
  <c r="G327" i="138"/>
  <c r="C327" i="138" s="1"/>
  <c r="G326" i="138"/>
  <c r="C326" i="138" s="1"/>
  <c r="G323" i="138"/>
  <c r="C323" i="138" s="1"/>
  <c r="H323" i="138"/>
  <c r="R323" i="138" s="1"/>
  <c r="P324" i="138" s="1"/>
  <c r="J330" i="138"/>
  <c r="S318" i="138"/>
  <c r="K319" i="138" s="1"/>
  <c r="A318" i="138" s="1"/>
  <c r="P319" i="138"/>
  <c r="M318" i="138" s="1"/>
  <c r="N312" i="138"/>
  <c r="L312" i="138"/>
  <c r="N318" i="248" l="1"/>
  <c r="L318" i="248"/>
  <c r="G330" i="248"/>
  <c r="C330" i="248" s="1"/>
  <c r="G332" i="248"/>
  <c r="C332" i="248" s="1"/>
  <c r="G333" i="248"/>
  <c r="C333" i="248" s="1"/>
  <c r="H329" i="248"/>
  <c r="R329" i="248" s="1"/>
  <c r="P330" i="248" s="1"/>
  <c r="G329" i="248"/>
  <c r="C329" i="248" s="1"/>
  <c r="J336" i="248"/>
  <c r="G331" i="248"/>
  <c r="C331" i="248" s="1"/>
  <c r="P325" i="248"/>
  <c r="M324" i="248" s="1"/>
  <c r="S324" i="248"/>
  <c r="K325" i="248" s="1"/>
  <c r="A324" i="248" s="1"/>
  <c r="P331" i="243"/>
  <c r="M330" i="243" s="1"/>
  <c r="S330" i="243"/>
  <c r="K331" i="243" s="1"/>
  <c r="A330" i="243" s="1"/>
  <c r="G344" i="241"/>
  <c r="C344" i="241" s="1"/>
  <c r="G345" i="241"/>
  <c r="C345" i="241" s="1"/>
  <c r="G342" i="241"/>
  <c r="C342" i="241" s="1"/>
  <c r="G343" i="241"/>
  <c r="C343" i="241" s="1"/>
  <c r="G341" i="241"/>
  <c r="C341" i="241" s="1"/>
  <c r="H341" i="241"/>
  <c r="R341" i="241" s="1"/>
  <c r="P342" i="241" s="1"/>
  <c r="J348" i="241"/>
  <c r="H335" i="246"/>
  <c r="R335" i="246" s="1"/>
  <c r="P336" i="246" s="1"/>
  <c r="G338" i="246"/>
  <c r="C338" i="246" s="1"/>
  <c r="G336" i="246"/>
  <c r="C336" i="246" s="1"/>
  <c r="G337" i="246"/>
  <c r="C337" i="246" s="1"/>
  <c r="G335" i="246"/>
  <c r="C335" i="246" s="1"/>
  <c r="G339" i="246"/>
  <c r="C339" i="246" s="1"/>
  <c r="J342" i="246"/>
  <c r="G344" i="250"/>
  <c r="C344" i="250" s="1"/>
  <c r="G341" i="250"/>
  <c r="C341" i="250" s="1"/>
  <c r="G345" i="250"/>
  <c r="C345" i="250" s="1"/>
  <c r="G342" i="250"/>
  <c r="C342" i="250" s="1"/>
  <c r="G343" i="250"/>
  <c r="C343" i="250" s="1"/>
  <c r="H341" i="250"/>
  <c r="R341" i="250" s="1"/>
  <c r="P342" i="250" s="1"/>
  <c r="J348" i="250"/>
  <c r="J336" i="245"/>
  <c r="J341" i="245"/>
  <c r="J473" i="241"/>
  <c r="L324" i="243"/>
  <c r="N324" i="243"/>
  <c r="N330" i="250"/>
  <c r="L330" i="250"/>
  <c r="N324" i="253"/>
  <c r="L324" i="253"/>
  <c r="N330" i="241"/>
  <c r="L330" i="241"/>
  <c r="G329" i="242"/>
  <c r="C329" i="242" s="1"/>
  <c r="G333" i="242"/>
  <c r="C333" i="242" s="1"/>
  <c r="J336" i="242"/>
  <c r="H329" i="242"/>
  <c r="R329" i="242" s="1"/>
  <c r="P330" i="242" s="1"/>
  <c r="G331" i="242"/>
  <c r="C331" i="242" s="1"/>
  <c r="G332" i="242"/>
  <c r="C332" i="242" s="1"/>
  <c r="G330" i="242"/>
  <c r="C330" i="242" s="1"/>
  <c r="H329" i="252"/>
  <c r="R329" i="252" s="1"/>
  <c r="P330" i="252" s="1"/>
  <c r="G332" i="252"/>
  <c r="C332" i="252" s="1"/>
  <c r="G330" i="252"/>
  <c r="C330" i="252" s="1"/>
  <c r="G331" i="252"/>
  <c r="C331" i="252" s="1"/>
  <c r="G329" i="252"/>
  <c r="C329" i="252" s="1"/>
  <c r="G333" i="252"/>
  <c r="C333" i="252" s="1"/>
  <c r="J336" i="252"/>
  <c r="S324" i="244"/>
  <c r="K325" i="244" s="1"/>
  <c r="A324" i="244" s="1"/>
  <c r="P325" i="244"/>
  <c r="M324" i="244" s="1"/>
  <c r="G336" i="249"/>
  <c r="C336" i="249" s="1"/>
  <c r="G337" i="249"/>
  <c r="C337" i="249" s="1"/>
  <c r="G335" i="249"/>
  <c r="C335" i="249" s="1"/>
  <c r="G339" i="249"/>
  <c r="C339" i="249" s="1"/>
  <c r="J342" i="249"/>
  <c r="H335" i="249"/>
  <c r="R335" i="249" s="1"/>
  <c r="P336" i="249" s="1"/>
  <c r="G338" i="249"/>
  <c r="C338" i="249" s="1"/>
  <c r="P337" i="241"/>
  <c r="M336" i="241" s="1"/>
  <c r="S336" i="241"/>
  <c r="K337" i="241" s="1"/>
  <c r="A336" i="241" s="1"/>
  <c r="S336" i="250"/>
  <c r="K337" i="250" s="1"/>
  <c r="A336" i="250" s="1"/>
  <c r="P337" i="250"/>
  <c r="M336" i="250" s="1"/>
  <c r="L318" i="244"/>
  <c r="N318" i="244"/>
  <c r="G331" i="247"/>
  <c r="C331" i="247" s="1"/>
  <c r="H329" i="247"/>
  <c r="R329" i="247" s="1"/>
  <c r="P330" i="247" s="1"/>
  <c r="G330" i="247"/>
  <c r="C330" i="247" s="1"/>
  <c r="G333" i="247"/>
  <c r="C333" i="247" s="1"/>
  <c r="G329" i="247"/>
  <c r="C329" i="247" s="1"/>
  <c r="G332" i="247"/>
  <c r="C332" i="247" s="1"/>
  <c r="J336" i="247"/>
  <c r="P325" i="247"/>
  <c r="M324" i="247" s="1"/>
  <c r="S324" i="247"/>
  <c r="K325" i="247" s="1"/>
  <c r="A324" i="247" s="1"/>
  <c r="G332" i="245"/>
  <c r="C332" i="245" s="1"/>
  <c r="G330" i="245"/>
  <c r="C330" i="245" s="1"/>
  <c r="H329" i="245"/>
  <c r="R329" i="245" s="1"/>
  <c r="P330" i="245" s="1"/>
  <c r="G333" i="245"/>
  <c r="C333" i="245" s="1"/>
  <c r="G329" i="245"/>
  <c r="C329" i="245" s="1"/>
  <c r="G331" i="245"/>
  <c r="C331" i="245" s="1"/>
  <c r="L318" i="242"/>
  <c r="N318" i="242"/>
  <c r="J365" i="247"/>
  <c r="N330" i="251"/>
  <c r="L330" i="251"/>
  <c r="G329" i="244"/>
  <c r="C329" i="244" s="1"/>
  <c r="J336" i="244"/>
  <c r="G333" i="244"/>
  <c r="C333" i="244" s="1"/>
  <c r="G332" i="244"/>
  <c r="C332" i="244" s="1"/>
  <c r="H329" i="244"/>
  <c r="R329" i="244" s="1"/>
  <c r="P330" i="244" s="1"/>
  <c r="G331" i="244"/>
  <c r="C331" i="244" s="1"/>
  <c r="G330" i="244"/>
  <c r="C330" i="244" s="1"/>
  <c r="S330" i="249"/>
  <c r="K331" i="249" s="1"/>
  <c r="A330" i="249" s="1"/>
  <c r="P331" i="249"/>
  <c r="M330" i="249" s="1"/>
  <c r="S330" i="253"/>
  <c r="K331" i="253" s="1"/>
  <c r="A330" i="253" s="1"/>
  <c r="P331" i="253"/>
  <c r="M330" i="253" s="1"/>
  <c r="G344" i="251"/>
  <c r="C344" i="251" s="1"/>
  <c r="H341" i="251"/>
  <c r="R341" i="251" s="1"/>
  <c r="P342" i="251" s="1"/>
  <c r="G343" i="251"/>
  <c r="C343" i="251" s="1"/>
  <c r="G341" i="251"/>
  <c r="C341" i="251" s="1"/>
  <c r="G342" i="251"/>
  <c r="C342" i="251" s="1"/>
  <c r="G345" i="251"/>
  <c r="C345" i="251" s="1"/>
  <c r="J348" i="251"/>
  <c r="L318" i="252"/>
  <c r="N318" i="252"/>
  <c r="N324" i="246"/>
  <c r="L324" i="246"/>
  <c r="L324" i="249"/>
  <c r="N324" i="249"/>
  <c r="J353" i="248"/>
  <c r="P325" i="242"/>
  <c r="M324" i="242" s="1"/>
  <c r="S324" i="242"/>
  <c r="K325" i="242" s="1"/>
  <c r="A324" i="242" s="1"/>
  <c r="S324" i="252"/>
  <c r="K325" i="252" s="1"/>
  <c r="A324" i="252" s="1"/>
  <c r="P325" i="252"/>
  <c r="M324" i="252" s="1"/>
  <c r="G337" i="243"/>
  <c r="C337" i="243" s="1"/>
  <c r="G335" i="243"/>
  <c r="C335" i="243" s="1"/>
  <c r="G339" i="243"/>
  <c r="C339" i="243" s="1"/>
  <c r="G336" i="243"/>
  <c r="C336" i="243" s="1"/>
  <c r="H335" i="243"/>
  <c r="R335" i="243" s="1"/>
  <c r="P336" i="243" s="1"/>
  <c r="G338" i="243"/>
  <c r="C338" i="243" s="1"/>
  <c r="J342" i="243"/>
  <c r="S324" i="245"/>
  <c r="K325" i="245" s="1"/>
  <c r="A324" i="245" s="1"/>
  <c r="P325" i="245"/>
  <c r="M324" i="245" s="1"/>
  <c r="S330" i="246"/>
  <c r="K331" i="246" s="1"/>
  <c r="A330" i="246" s="1"/>
  <c r="P331" i="246"/>
  <c r="M330" i="246" s="1"/>
  <c r="G338" i="253"/>
  <c r="C338" i="253" s="1"/>
  <c r="H335" i="253"/>
  <c r="R335" i="253" s="1"/>
  <c r="P336" i="253" s="1"/>
  <c r="G337" i="253"/>
  <c r="C337" i="253" s="1"/>
  <c r="G335" i="253"/>
  <c r="C335" i="253" s="1"/>
  <c r="G336" i="253"/>
  <c r="C336" i="253" s="1"/>
  <c r="G339" i="253"/>
  <c r="C339" i="253" s="1"/>
  <c r="J342" i="253"/>
  <c r="S336" i="251"/>
  <c r="K337" i="251" s="1"/>
  <c r="A336" i="251" s="1"/>
  <c r="P337" i="251"/>
  <c r="M336" i="251" s="1"/>
  <c r="L318" i="247"/>
  <c r="N318" i="247"/>
  <c r="L318" i="245"/>
  <c r="N318" i="245"/>
  <c r="N318" i="138"/>
  <c r="L318" i="138"/>
  <c r="P325" i="138"/>
  <c r="M324" i="138" s="1"/>
  <c r="S324" i="138"/>
  <c r="K325" i="138" s="1"/>
  <c r="A324" i="138" s="1"/>
  <c r="G331" i="138"/>
  <c r="C331" i="138" s="1"/>
  <c r="G333" i="138"/>
  <c r="C333" i="138" s="1"/>
  <c r="G332" i="138"/>
  <c r="C332" i="138" s="1"/>
  <c r="G329" i="138"/>
  <c r="C329" i="138" s="1"/>
  <c r="J336" i="138"/>
  <c r="G330" i="138"/>
  <c r="C330" i="138" s="1"/>
  <c r="H329" i="138"/>
  <c r="R329" i="138" s="1"/>
  <c r="P330" i="138" s="1"/>
  <c r="G338" i="248" l="1"/>
  <c r="C338" i="248" s="1"/>
  <c r="G336" i="248"/>
  <c r="C336" i="248" s="1"/>
  <c r="H335" i="248"/>
  <c r="R335" i="248" s="1"/>
  <c r="P336" i="248" s="1"/>
  <c r="J342" i="248"/>
  <c r="G337" i="248"/>
  <c r="C337" i="248" s="1"/>
  <c r="G335" i="248"/>
  <c r="C335" i="248" s="1"/>
  <c r="G339" i="248"/>
  <c r="C339" i="248" s="1"/>
  <c r="N324" i="248"/>
  <c r="L324" i="248"/>
  <c r="S330" i="248"/>
  <c r="K331" i="248" s="1"/>
  <c r="A330" i="248" s="1"/>
  <c r="P331" i="248"/>
  <c r="M330" i="248" s="1"/>
  <c r="L324" i="247"/>
  <c r="N324" i="247"/>
  <c r="G345" i="249"/>
  <c r="C345" i="249" s="1"/>
  <c r="G344" i="249"/>
  <c r="C344" i="249" s="1"/>
  <c r="G342" i="249"/>
  <c r="C342" i="249" s="1"/>
  <c r="J348" i="249"/>
  <c r="H341" i="249"/>
  <c r="R341" i="249" s="1"/>
  <c r="P342" i="249" s="1"/>
  <c r="G343" i="249"/>
  <c r="C343" i="249" s="1"/>
  <c r="G341" i="249"/>
  <c r="C341" i="249" s="1"/>
  <c r="G342" i="246"/>
  <c r="C342" i="246" s="1"/>
  <c r="G343" i="246"/>
  <c r="C343" i="246" s="1"/>
  <c r="G345" i="246"/>
  <c r="C345" i="246" s="1"/>
  <c r="G341" i="246"/>
  <c r="C341" i="246" s="1"/>
  <c r="H341" i="246"/>
  <c r="R341" i="246" s="1"/>
  <c r="P342" i="246" s="1"/>
  <c r="G344" i="246"/>
  <c r="C344" i="246" s="1"/>
  <c r="J348" i="246"/>
  <c r="S342" i="241"/>
  <c r="K343" i="241" s="1"/>
  <c r="A342" i="241" s="1"/>
  <c r="P343" i="241"/>
  <c r="M342" i="241" s="1"/>
  <c r="L330" i="246"/>
  <c r="N330" i="246"/>
  <c r="L324" i="245"/>
  <c r="N324" i="245"/>
  <c r="P337" i="243"/>
  <c r="M336" i="243" s="1"/>
  <c r="S336" i="243"/>
  <c r="K337" i="243" s="1"/>
  <c r="A336" i="243" s="1"/>
  <c r="N324" i="242"/>
  <c r="L324" i="242"/>
  <c r="N330" i="253"/>
  <c r="L330" i="253"/>
  <c r="N330" i="249"/>
  <c r="L330" i="249"/>
  <c r="G336" i="244"/>
  <c r="C336" i="244" s="1"/>
  <c r="H335" i="244"/>
  <c r="R335" i="244" s="1"/>
  <c r="P336" i="244" s="1"/>
  <c r="G335" i="244"/>
  <c r="C335" i="244" s="1"/>
  <c r="J342" i="244"/>
  <c r="G338" i="244"/>
  <c r="C338" i="244" s="1"/>
  <c r="G339" i="244"/>
  <c r="C339" i="244" s="1"/>
  <c r="G337" i="244"/>
  <c r="C337" i="244" s="1"/>
  <c r="J371" i="247"/>
  <c r="G339" i="247"/>
  <c r="C339" i="247" s="1"/>
  <c r="G338" i="247"/>
  <c r="C338" i="247" s="1"/>
  <c r="H335" i="247"/>
  <c r="R335" i="247" s="1"/>
  <c r="P336" i="247" s="1"/>
  <c r="G337" i="247"/>
  <c r="C337" i="247" s="1"/>
  <c r="G335" i="247"/>
  <c r="C335" i="247" s="1"/>
  <c r="G336" i="247"/>
  <c r="C336" i="247" s="1"/>
  <c r="J342" i="247"/>
  <c r="L336" i="241"/>
  <c r="N336" i="241"/>
  <c r="S330" i="252"/>
  <c r="K331" i="252" s="1"/>
  <c r="A330" i="252" s="1"/>
  <c r="P331" i="252"/>
  <c r="M330" i="252" s="1"/>
  <c r="P331" i="242"/>
  <c r="M330" i="242" s="1"/>
  <c r="S330" i="242"/>
  <c r="K331" i="242" s="1"/>
  <c r="A330" i="242" s="1"/>
  <c r="J479" i="241"/>
  <c r="J342" i="245"/>
  <c r="J347" i="245"/>
  <c r="G350" i="250"/>
  <c r="C350" i="250" s="1"/>
  <c r="G351" i="250"/>
  <c r="C351" i="250" s="1"/>
  <c r="G348" i="250"/>
  <c r="C348" i="250" s="1"/>
  <c r="G349" i="250"/>
  <c r="C349" i="250" s="1"/>
  <c r="G347" i="250"/>
  <c r="C347" i="250" s="1"/>
  <c r="H347" i="250"/>
  <c r="R347" i="250" s="1"/>
  <c r="P348" i="250" s="1"/>
  <c r="J354" i="250"/>
  <c r="L330" i="243"/>
  <c r="N330" i="243"/>
  <c r="N336" i="251"/>
  <c r="L336" i="251"/>
  <c r="G344" i="253"/>
  <c r="C344" i="253" s="1"/>
  <c r="G345" i="253"/>
  <c r="C345" i="253" s="1"/>
  <c r="H341" i="253"/>
  <c r="R341" i="253" s="1"/>
  <c r="P342" i="253" s="1"/>
  <c r="G343" i="253"/>
  <c r="C343" i="253" s="1"/>
  <c r="G341" i="253"/>
  <c r="C341" i="253" s="1"/>
  <c r="G342" i="253"/>
  <c r="C342" i="253" s="1"/>
  <c r="J348" i="253"/>
  <c r="L324" i="252"/>
  <c r="N324" i="252"/>
  <c r="J359" i="248"/>
  <c r="G350" i="251"/>
  <c r="C350" i="251" s="1"/>
  <c r="G351" i="251"/>
  <c r="C351" i="251" s="1"/>
  <c r="H347" i="251"/>
  <c r="R347" i="251" s="1"/>
  <c r="P348" i="251" s="1"/>
  <c r="G349" i="251"/>
  <c r="C349" i="251" s="1"/>
  <c r="G347" i="251"/>
  <c r="C347" i="251" s="1"/>
  <c r="G348" i="251"/>
  <c r="C348" i="251" s="1"/>
  <c r="J354" i="251"/>
  <c r="P331" i="244"/>
  <c r="M330" i="244" s="1"/>
  <c r="S330" i="244"/>
  <c r="K331" i="244" s="1"/>
  <c r="A330" i="244" s="1"/>
  <c r="S330" i="245"/>
  <c r="K331" i="245" s="1"/>
  <c r="A330" i="245" s="1"/>
  <c r="P331" i="245"/>
  <c r="M330" i="245" s="1"/>
  <c r="S330" i="247"/>
  <c r="K331" i="247" s="1"/>
  <c r="A330" i="247" s="1"/>
  <c r="P331" i="247"/>
  <c r="M330" i="247" s="1"/>
  <c r="L336" i="250"/>
  <c r="N336" i="250"/>
  <c r="G337" i="242"/>
  <c r="C337" i="242" s="1"/>
  <c r="G339" i="242"/>
  <c r="C339" i="242" s="1"/>
  <c r="G338" i="242"/>
  <c r="C338" i="242" s="1"/>
  <c r="G336" i="242"/>
  <c r="C336" i="242" s="1"/>
  <c r="G335" i="242"/>
  <c r="C335" i="242" s="1"/>
  <c r="H335" i="242"/>
  <c r="R335" i="242" s="1"/>
  <c r="P336" i="242" s="1"/>
  <c r="J342" i="242"/>
  <c r="G337" i="245"/>
  <c r="C337" i="245" s="1"/>
  <c r="G336" i="245"/>
  <c r="C336" i="245" s="1"/>
  <c r="G338" i="245"/>
  <c r="C338" i="245" s="1"/>
  <c r="G335" i="245"/>
  <c r="C335" i="245" s="1"/>
  <c r="G339" i="245"/>
  <c r="C339" i="245" s="1"/>
  <c r="H335" i="245"/>
  <c r="R335" i="245" s="1"/>
  <c r="P336" i="245" s="1"/>
  <c r="P343" i="250"/>
  <c r="M342" i="250" s="1"/>
  <c r="S342" i="250"/>
  <c r="K343" i="250" s="1"/>
  <c r="A342" i="250" s="1"/>
  <c r="S336" i="246"/>
  <c r="K337" i="246" s="1"/>
  <c r="A336" i="246" s="1"/>
  <c r="P337" i="246"/>
  <c r="M336" i="246" s="1"/>
  <c r="S336" i="253"/>
  <c r="K337" i="253" s="1"/>
  <c r="A336" i="253" s="1"/>
  <c r="P337" i="253"/>
  <c r="M336" i="253" s="1"/>
  <c r="G343" i="243"/>
  <c r="C343" i="243" s="1"/>
  <c r="G341" i="243"/>
  <c r="C341" i="243" s="1"/>
  <c r="G342" i="243"/>
  <c r="C342" i="243" s="1"/>
  <c r="G344" i="243"/>
  <c r="C344" i="243" s="1"/>
  <c r="G345" i="243"/>
  <c r="C345" i="243" s="1"/>
  <c r="H341" i="243"/>
  <c r="R341" i="243" s="1"/>
  <c r="P342" i="243" s="1"/>
  <c r="J348" i="243"/>
  <c r="S342" i="251"/>
  <c r="K343" i="251" s="1"/>
  <c r="A342" i="251" s="1"/>
  <c r="P343" i="251"/>
  <c r="M342" i="251" s="1"/>
  <c r="P337" i="249"/>
  <c r="M336" i="249" s="1"/>
  <c r="S336" i="249"/>
  <c r="K337" i="249" s="1"/>
  <c r="A336" i="249" s="1"/>
  <c r="L324" i="244"/>
  <c r="N324" i="244"/>
  <c r="G336" i="252"/>
  <c r="C336" i="252" s="1"/>
  <c r="G337" i="252"/>
  <c r="C337" i="252" s="1"/>
  <c r="G335" i="252"/>
  <c r="C335" i="252" s="1"/>
  <c r="H335" i="252"/>
  <c r="R335" i="252" s="1"/>
  <c r="P336" i="252" s="1"/>
  <c r="G338" i="252"/>
  <c r="C338" i="252" s="1"/>
  <c r="G339" i="252"/>
  <c r="C339" i="252" s="1"/>
  <c r="J342" i="252"/>
  <c r="H347" i="241"/>
  <c r="R347" i="241" s="1"/>
  <c r="P348" i="241" s="1"/>
  <c r="G349" i="241"/>
  <c r="C349" i="241" s="1"/>
  <c r="G348" i="241"/>
  <c r="C348" i="241" s="1"/>
  <c r="G351" i="241"/>
  <c r="C351" i="241" s="1"/>
  <c r="G347" i="241"/>
  <c r="C347" i="241" s="1"/>
  <c r="G350" i="241"/>
  <c r="C350" i="241" s="1"/>
  <c r="J354" i="241"/>
  <c r="G339" i="138"/>
  <c r="C339" i="138" s="1"/>
  <c r="H335" i="138"/>
  <c r="R335" i="138" s="1"/>
  <c r="P336" i="138" s="1"/>
  <c r="G336" i="138"/>
  <c r="C336" i="138" s="1"/>
  <c r="G338" i="138"/>
  <c r="C338" i="138" s="1"/>
  <c r="G337" i="138"/>
  <c r="C337" i="138" s="1"/>
  <c r="J342" i="138"/>
  <c r="G335" i="138"/>
  <c r="C335" i="138" s="1"/>
  <c r="S330" i="138"/>
  <c r="K331" i="138" s="1"/>
  <c r="A330" i="138" s="1"/>
  <c r="P331" i="138"/>
  <c r="M330" i="138" s="1"/>
  <c r="N324" i="138"/>
  <c r="L324" i="138"/>
  <c r="L330" i="248" l="1"/>
  <c r="N330" i="248"/>
  <c r="G342" i="248"/>
  <c r="C342" i="248" s="1"/>
  <c r="G344" i="248"/>
  <c r="C344" i="248" s="1"/>
  <c r="J348" i="248"/>
  <c r="G343" i="248"/>
  <c r="C343" i="248" s="1"/>
  <c r="G341" i="248"/>
  <c r="C341" i="248" s="1"/>
  <c r="G345" i="248"/>
  <c r="C345" i="248" s="1"/>
  <c r="H341" i="248"/>
  <c r="R341" i="248" s="1"/>
  <c r="P342" i="248" s="1"/>
  <c r="S336" i="248"/>
  <c r="K337" i="248" s="1"/>
  <c r="A336" i="248" s="1"/>
  <c r="P337" i="248"/>
  <c r="M336" i="248" s="1"/>
  <c r="J377" i="247"/>
  <c r="S342" i="249"/>
  <c r="K343" i="249" s="1"/>
  <c r="A342" i="249" s="1"/>
  <c r="P343" i="249"/>
  <c r="M342" i="249" s="1"/>
  <c r="N330" i="247"/>
  <c r="L330" i="247"/>
  <c r="N330" i="245"/>
  <c r="L330" i="245"/>
  <c r="G354" i="241"/>
  <c r="C354" i="241" s="1"/>
  <c r="G357" i="241"/>
  <c r="C357" i="241" s="1"/>
  <c r="H353" i="241"/>
  <c r="R353" i="241" s="1"/>
  <c r="P354" i="241" s="1"/>
  <c r="G353" i="241"/>
  <c r="C353" i="241" s="1"/>
  <c r="G355" i="241"/>
  <c r="C355" i="241" s="1"/>
  <c r="G356" i="241"/>
  <c r="C356" i="241" s="1"/>
  <c r="J360" i="241"/>
  <c r="G341" i="242"/>
  <c r="C341" i="242" s="1"/>
  <c r="J348" i="242"/>
  <c r="G342" i="242"/>
  <c r="C342" i="242" s="1"/>
  <c r="G345" i="242"/>
  <c r="C345" i="242" s="1"/>
  <c r="G344" i="242"/>
  <c r="C344" i="242" s="1"/>
  <c r="G343" i="242"/>
  <c r="C343" i="242" s="1"/>
  <c r="H341" i="242"/>
  <c r="R341" i="242" s="1"/>
  <c r="P342" i="242" s="1"/>
  <c r="J365" i="248"/>
  <c r="H347" i="253"/>
  <c r="R347" i="253" s="1"/>
  <c r="P348" i="253" s="1"/>
  <c r="G351" i="253"/>
  <c r="C351" i="253" s="1"/>
  <c r="G350" i="253"/>
  <c r="C350" i="253" s="1"/>
  <c r="G348" i="253"/>
  <c r="C348" i="253" s="1"/>
  <c r="G349" i="253"/>
  <c r="C349" i="253" s="1"/>
  <c r="G347" i="253"/>
  <c r="C347" i="253" s="1"/>
  <c r="J354" i="253"/>
  <c r="P343" i="253"/>
  <c r="M342" i="253" s="1"/>
  <c r="S342" i="253"/>
  <c r="K343" i="253" s="1"/>
  <c r="A342" i="253" s="1"/>
  <c r="J348" i="245"/>
  <c r="J353" i="245"/>
  <c r="G343" i="244"/>
  <c r="C343" i="244" s="1"/>
  <c r="G344" i="244"/>
  <c r="C344" i="244" s="1"/>
  <c r="G342" i="244"/>
  <c r="C342" i="244" s="1"/>
  <c r="J348" i="244"/>
  <c r="G341" i="244"/>
  <c r="C341" i="244" s="1"/>
  <c r="G345" i="244"/>
  <c r="C345" i="244" s="1"/>
  <c r="H341" i="244"/>
  <c r="R341" i="244" s="1"/>
  <c r="P342" i="244" s="1"/>
  <c r="G349" i="246"/>
  <c r="C349" i="246" s="1"/>
  <c r="G347" i="246"/>
  <c r="C347" i="246" s="1"/>
  <c r="G348" i="246"/>
  <c r="C348" i="246" s="1"/>
  <c r="J354" i="246"/>
  <c r="G350" i="246"/>
  <c r="C350" i="246" s="1"/>
  <c r="G351" i="246"/>
  <c r="C351" i="246" s="1"/>
  <c r="H347" i="246"/>
  <c r="R347" i="246" s="1"/>
  <c r="P348" i="246" s="1"/>
  <c r="J354" i="249"/>
  <c r="G348" i="249"/>
  <c r="C348" i="249" s="1"/>
  <c r="G351" i="249"/>
  <c r="C351" i="249" s="1"/>
  <c r="H347" i="249"/>
  <c r="R347" i="249" s="1"/>
  <c r="P348" i="249" s="1"/>
  <c r="G349" i="249"/>
  <c r="C349" i="249" s="1"/>
  <c r="G347" i="249"/>
  <c r="C347" i="249" s="1"/>
  <c r="G350" i="249"/>
  <c r="C350" i="249" s="1"/>
  <c r="P349" i="241"/>
  <c r="M348" i="241" s="1"/>
  <c r="S348" i="241"/>
  <c r="K349" i="241" s="1"/>
  <c r="A348" i="241" s="1"/>
  <c r="G342" i="252"/>
  <c r="C342" i="252" s="1"/>
  <c r="G343" i="252"/>
  <c r="C343" i="252" s="1"/>
  <c r="G344" i="252"/>
  <c r="C344" i="252" s="1"/>
  <c r="H341" i="252"/>
  <c r="R341" i="252" s="1"/>
  <c r="P342" i="252" s="1"/>
  <c r="G345" i="252"/>
  <c r="C345" i="252" s="1"/>
  <c r="G341" i="252"/>
  <c r="C341" i="252" s="1"/>
  <c r="J348" i="252"/>
  <c r="N336" i="249"/>
  <c r="L336" i="249"/>
  <c r="N342" i="251"/>
  <c r="L342" i="251"/>
  <c r="H347" i="243"/>
  <c r="R347" i="243" s="1"/>
  <c r="P348" i="243" s="1"/>
  <c r="G351" i="243"/>
  <c r="C351" i="243" s="1"/>
  <c r="G350" i="243"/>
  <c r="C350" i="243" s="1"/>
  <c r="G348" i="243"/>
  <c r="C348" i="243" s="1"/>
  <c r="G349" i="243"/>
  <c r="C349" i="243" s="1"/>
  <c r="G347" i="243"/>
  <c r="C347" i="243" s="1"/>
  <c r="J354" i="243"/>
  <c r="L342" i="250"/>
  <c r="N342" i="250"/>
  <c r="P337" i="242"/>
  <c r="M336" i="242" s="1"/>
  <c r="S336" i="242"/>
  <c r="K337" i="242" s="1"/>
  <c r="A336" i="242" s="1"/>
  <c r="G357" i="251"/>
  <c r="C357" i="251" s="1"/>
  <c r="G354" i="251"/>
  <c r="C354" i="251" s="1"/>
  <c r="G355" i="251"/>
  <c r="C355" i="251" s="1"/>
  <c r="G353" i="251"/>
  <c r="C353" i="251" s="1"/>
  <c r="H353" i="251"/>
  <c r="R353" i="251" s="1"/>
  <c r="P354" i="251" s="1"/>
  <c r="G356" i="251"/>
  <c r="C356" i="251" s="1"/>
  <c r="J360" i="251"/>
  <c r="S348" i="251"/>
  <c r="K349" i="251" s="1"/>
  <c r="A348" i="251" s="1"/>
  <c r="P349" i="251"/>
  <c r="M348" i="251" s="1"/>
  <c r="H353" i="250"/>
  <c r="R353" i="250" s="1"/>
  <c r="P354" i="250" s="1"/>
  <c r="G355" i="250"/>
  <c r="C355" i="250" s="1"/>
  <c r="G354" i="250"/>
  <c r="C354" i="250" s="1"/>
  <c r="G357" i="250"/>
  <c r="C357" i="250" s="1"/>
  <c r="G353" i="250"/>
  <c r="C353" i="250" s="1"/>
  <c r="G356" i="250"/>
  <c r="C356" i="250" s="1"/>
  <c r="J360" i="250"/>
  <c r="G343" i="245"/>
  <c r="C343" i="245" s="1"/>
  <c r="G341" i="245"/>
  <c r="C341" i="245" s="1"/>
  <c r="H341" i="245"/>
  <c r="R341" i="245" s="1"/>
  <c r="P342" i="245" s="1"/>
  <c r="G342" i="245"/>
  <c r="C342" i="245" s="1"/>
  <c r="G345" i="245"/>
  <c r="C345" i="245" s="1"/>
  <c r="G344" i="245"/>
  <c r="C344" i="245" s="1"/>
  <c r="N330" i="242"/>
  <c r="L330" i="242"/>
  <c r="N336" i="243"/>
  <c r="L336" i="243"/>
  <c r="S336" i="252"/>
  <c r="K337" i="252" s="1"/>
  <c r="A336" i="252" s="1"/>
  <c r="P337" i="252"/>
  <c r="M336" i="252" s="1"/>
  <c r="S342" i="243"/>
  <c r="K343" i="243" s="1"/>
  <c r="A342" i="243" s="1"/>
  <c r="P343" i="243"/>
  <c r="M342" i="243" s="1"/>
  <c r="N336" i="253"/>
  <c r="L336" i="253"/>
  <c r="N336" i="246"/>
  <c r="L336" i="246"/>
  <c r="P337" i="245"/>
  <c r="M336" i="245" s="1"/>
  <c r="S336" i="245"/>
  <c r="K337" i="245" s="1"/>
  <c r="A336" i="245" s="1"/>
  <c r="N330" i="244"/>
  <c r="L330" i="244"/>
  <c r="S348" i="250"/>
  <c r="K349" i="250" s="1"/>
  <c r="A348" i="250" s="1"/>
  <c r="P349" i="250"/>
  <c r="M348" i="250" s="1"/>
  <c r="J485" i="241"/>
  <c r="N330" i="252"/>
  <c r="L330" i="252"/>
  <c r="G342" i="247"/>
  <c r="C342" i="247" s="1"/>
  <c r="G344" i="247"/>
  <c r="C344" i="247" s="1"/>
  <c r="G345" i="247"/>
  <c r="C345" i="247" s="1"/>
  <c r="H341" i="247"/>
  <c r="R341" i="247" s="1"/>
  <c r="P342" i="247" s="1"/>
  <c r="G343" i="247"/>
  <c r="C343" i="247" s="1"/>
  <c r="G341" i="247"/>
  <c r="C341" i="247" s="1"/>
  <c r="J348" i="247"/>
  <c r="P337" i="247"/>
  <c r="M336" i="247" s="1"/>
  <c r="S336" i="247"/>
  <c r="K337" i="247" s="1"/>
  <c r="A336" i="247" s="1"/>
  <c r="S336" i="244"/>
  <c r="K337" i="244" s="1"/>
  <c r="A336" i="244" s="1"/>
  <c r="P337" i="244"/>
  <c r="M336" i="244" s="1"/>
  <c r="L342" i="241"/>
  <c r="N342" i="241"/>
  <c r="P343" i="246"/>
  <c r="M342" i="246" s="1"/>
  <c r="S342" i="246"/>
  <c r="K343" i="246" s="1"/>
  <c r="A342" i="246" s="1"/>
  <c r="L330" i="138"/>
  <c r="N330" i="138"/>
  <c r="G344" i="138"/>
  <c r="C344" i="138" s="1"/>
  <c r="G343" i="138"/>
  <c r="C343" i="138" s="1"/>
  <c r="G342" i="138"/>
  <c r="C342" i="138" s="1"/>
  <c r="J348" i="138"/>
  <c r="G345" i="138"/>
  <c r="C345" i="138" s="1"/>
  <c r="H341" i="138"/>
  <c r="R341" i="138" s="1"/>
  <c r="P342" i="138" s="1"/>
  <c r="G341" i="138"/>
  <c r="C341" i="138" s="1"/>
  <c r="S336" i="138"/>
  <c r="K337" i="138" s="1"/>
  <c r="A336" i="138" s="1"/>
  <c r="P337" i="138"/>
  <c r="M336" i="138" s="1"/>
  <c r="S342" i="248" l="1"/>
  <c r="K343" i="248" s="1"/>
  <c r="A342" i="248" s="1"/>
  <c r="P343" i="248"/>
  <c r="M342" i="248" s="1"/>
  <c r="G350" i="248"/>
  <c r="C350" i="248" s="1"/>
  <c r="G349" i="248"/>
  <c r="C349" i="248" s="1"/>
  <c r="J354" i="248"/>
  <c r="G348" i="248"/>
  <c r="C348" i="248" s="1"/>
  <c r="H347" i="248"/>
  <c r="R347" i="248" s="1"/>
  <c r="P348" i="248" s="1"/>
  <c r="G351" i="248"/>
  <c r="C351" i="248" s="1"/>
  <c r="G347" i="248"/>
  <c r="C347" i="248" s="1"/>
  <c r="L336" i="248"/>
  <c r="N336" i="248"/>
  <c r="N336" i="244"/>
  <c r="L336" i="244"/>
  <c r="G347" i="247"/>
  <c r="C347" i="247" s="1"/>
  <c r="H347" i="247"/>
  <c r="R347" i="247" s="1"/>
  <c r="P348" i="247" s="1"/>
  <c r="G351" i="247"/>
  <c r="C351" i="247" s="1"/>
  <c r="G350" i="247"/>
  <c r="C350" i="247" s="1"/>
  <c r="G348" i="247"/>
  <c r="C348" i="247" s="1"/>
  <c r="G349" i="247"/>
  <c r="C349" i="247" s="1"/>
  <c r="J354" i="247"/>
  <c r="L336" i="252"/>
  <c r="N336" i="252"/>
  <c r="P355" i="250"/>
  <c r="M354" i="250" s="1"/>
  <c r="S354" i="250"/>
  <c r="K355" i="250" s="1"/>
  <c r="A354" i="250" s="1"/>
  <c r="G353" i="243"/>
  <c r="C353" i="243" s="1"/>
  <c r="G357" i="243"/>
  <c r="C357" i="243" s="1"/>
  <c r="G356" i="243"/>
  <c r="C356" i="243" s="1"/>
  <c r="H353" i="243"/>
  <c r="R353" i="243" s="1"/>
  <c r="P354" i="243" s="1"/>
  <c r="G354" i="243"/>
  <c r="C354" i="243" s="1"/>
  <c r="G355" i="243"/>
  <c r="C355" i="243" s="1"/>
  <c r="J360" i="243"/>
  <c r="P343" i="252"/>
  <c r="M342" i="252" s="1"/>
  <c r="S342" i="252"/>
  <c r="K343" i="252" s="1"/>
  <c r="A342" i="252" s="1"/>
  <c r="G354" i="249"/>
  <c r="C354" i="249" s="1"/>
  <c r="G355" i="249"/>
  <c r="C355" i="249" s="1"/>
  <c r="J360" i="249"/>
  <c r="G353" i="249"/>
  <c r="C353" i="249" s="1"/>
  <c r="H353" i="249"/>
  <c r="R353" i="249" s="1"/>
  <c r="P354" i="249" s="1"/>
  <c r="G356" i="249"/>
  <c r="C356" i="249" s="1"/>
  <c r="G357" i="249"/>
  <c r="C357" i="249" s="1"/>
  <c r="G353" i="246"/>
  <c r="C353" i="246" s="1"/>
  <c r="G355" i="246"/>
  <c r="C355" i="246" s="1"/>
  <c r="G356" i="246"/>
  <c r="C356" i="246" s="1"/>
  <c r="G354" i="246"/>
  <c r="C354" i="246" s="1"/>
  <c r="J360" i="246"/>
  <c r="H353" i="246"/>
  <c r="R353" i="246" s="1"/>
  <c r="P354" i="246" s="1"/>
  <c r="G357" i="246"/>
  <c r="C357" i="246" s="1"/>
  <c r="J491" i="241"/>
  <c r="H359" i="251"/>
  <c r="R359" i="251" s="1"/>
  <c r="P360" i="251" s="1"/>
  <c r="G362" i="251"/>
  <c r="C362" i="251" s="1"/>
  <c r="G363" i="251"/>
  <c r="C363" i="251" s="1"/>
  <c r="G360" i="251"/>
  <c r="C360" i="251" s="1"/>
  <c r="G361" i="251"/>
  <c r="C361" i="251" s="1"/>
  <c r="G359" i="251"/>
  <c r="C359" i="251" s="1"/>
  <c r="J366" i="251"/>
  <c r="N336" i="242"/>
  <c r="L336" i="242"/>
  <c r="H347" i="252"/>
  <c r="R347" i="252" s="1"/>
  <c r="P348" i="252" s="1"/>
  <c r="G350" i="252"/>
  <c r="C350" i="252" s="1"/>
  <c r="G348" i="252"/>
  <c r="C348" i="252" s="1"/>
  <c r="G351" i="252"/>
  <c r="C351" i="252" s="1"/>
  <c r="G347" i="252"/>
  <c r="C347" i="252" s="1"/>
  <c r="G349" i="252"/>
  <c r="C349" i="252" s="1"/>
  <c r="J354" i="252"/>
  <c r="N348" i="241"/>
  <c r="L348" i="241"/>
  <c r="S348" i="249"/>
  <c r="K349" i="249" s="1"/>
  <c r="A348" i="249" s="1"/>
  <c r="P349" i="249"/>
  <c r="M348" i="249" s="1"/>
  <c r="S348" i="246"/>
  <c r="K349" i="246" s="1"/>
  <c r="A348" i="246" s="1"/>
  <c r="P349" i="246"/>
  <c r="M348" i="246" s="1"/>
  <c r="G349" i="244"/>
  <c r="C349" i="244" s="1"/>
  <c r="G347" i="244"/>
  <c r="C347" i="244" s="1"/>
  <c r="H347" i="244"/>
  <c r="R347" i="244" s="1"/>
  <c r="P348" i="244" s="1"/>
  <c r="J354" i="244"/>
  <c r="G350" i="244"/>
  <c r="C350" i="244" s="1"/>
  <c r="G351" i="244"/>
  <c r="C351" i="244" s="1"/>
  <c r="G348" i="244"/>
  <c r="C348" i="244" s="1"/>
  <c r="J354" i="245"/>
  <c r="J359" i="245"/>
  <c r="S348" i="253"/>
  <c r="K349" i="253" s="1"/>
  <c r="A348" i="253" s="1"/>
  <c r="P349" i="253"/>
  <c r="M348" i="253" s="1"/>
  <c r="L336" i="245"/>
  <c r="N336" i="245"/>
  <c r="G360" i="250"/>
  <c r="C360" i="250" s="1"/>
  <c r="G363" i="250"/>
  <c r="C363" i="250" s="1"/>
  <c r="G359" i="250"/>
  <c r="C359" i="250" s="1"/>
  <c r="G361" i="250"/>
  <c r="C361" i="250" s="1"/>
  <c r="G362" i="250"/>
  <c r="C362" i="250" s="1"/>
  <c r="H359" i="250"/>
  <c r="R359" i="250" s="1"/>
  <c r="P360" i="250" s="1"/>
  <c r="J366" i="250"/>
  <c r="P349" i="243"/>
  <c r="M348" i="243" s="1"/>
  <c r="S348" i="243"/>
  <c r="K349" i="243" s="1"/>
  <c r="A348" i="243" s="1"/>
  <c r="P343" i="244"/>
  <c r="M342" i="244" s="1"/>
  <c r="S342" i="244"/>
  <c r="K343" i="244" s="1"/>
  <c r="A342" i="244" s="1"/>
  <c r="G347" i="245"/>
  <c r="C347" i="245" s="1"/>
  <c r="G350" i="245"/>
  <c r="C350" i="245" s="1"/>
  <c r="H347" i="245"/>
  <c r="R347" i="245" s="1"/>
  <c r="P348" i="245" s="1"/>
  <c r="G349" i="245"/>
  <c r="C349" i="245" s="1"/>
  <c r="G348" i="245"/>
  <c r="C348" i="245" s="1"/>
  <c r="G351" i="245"/>
  <c r="C351" i="245" s="1"/>
  <c r="L342" i="253"/>
  <c r="N342" i="253"/>
  <c r="J371" i="248"/>
  <c r="P343" i="242"/>
  <c r="M342" i="242" s="1"/>
  <c r="S342" i="242"/>
  <c r="K343" i="242" s="1"/>
  <c r="A342" i="242" s="1"/>
  <c r="N342" i="249"/>
  <c r="L342" i="249"/>
  <c r="J383" i="247"/>
  <c r="L342" i="246"/>
  <c r="N342" i="246"/>
  <c r="L336" i="247"/>
  <c r="N336" i="247"/>
  <c r="P343" i="247"/>
  <c r="M342" i="247" s="1"/>
  <c r="S342" i="247"/>
  <c r="K343" i="247" s="1"/>
  <c r="A342" i="247" s="1"/>
  <c r="L348" i="250"/>
  <c r="N348" i="250"/>
  <c r="N342" i="243"/>
  <c r="L342" i="243"/>
  <c r="P343" i="245"/>
  <c r="M342" i="245" s="1"/>
  <c r="S342" i="245"/>
  <c r="K343" i="245" s="1"/>
  <c r="A342" i="245" s="1"/>
  <c r="N348" i="251"/>
  <c r="L348" i="251"/>
  <c r="S354" i="251"/>
  <c r="K355" i="251" s="1"/>
  <c r="A354" i="251" s="1"/>
  <c r="P355" i="251"/>
  <c r="M354" i="251" s="1"/>
  <c r="G354" i="253"/>
  <c r="C354" i="253" s="1"/>
  <c r="G355" i="253"/>
  <c r="C355" i="253" s="1"/>
  <c r="G353" i="253"/>
  <c r="C353" i="253" s="1"/>
  <c r="G357" i="253"/>
  <c r="C357" i="253" s="1"/>
  <c r="G356" i="253"/>
  <c r="C356" i="253" s="1"/>
  <c r="H353" i="253"/>
  <c r="R353" i="253" s="1"/>
  <c r="P354" i="253" s="1"/>
  <c r="J360" i="253"/>
  <c r="H347" i="242"/>
  <c r="R347" i="242" s="1"/>
  <c r="P348" i="242" s="1"/>
  <c r="J354" i="242"/>
  <c r="G350" i="242"/>
  <c r="C350" i="242" s="1"/>
  <c r="G349" i="242"/>
  <c r="C349" i="242" s="1"/>
  <c r="G348" i="242"/>
  <c r="C348" i="242" s="1"/>
  <c r="G347" i="242"/>
  <c r="C347" i="242" s="1"/>
  <c r="G351" i="242"/>
  <c r="C351" i="242" s="1"/>
  <c r="G362" i="241"/>
  <c r="C362" i="241" s="1"/>
  <c r="G360" i="241"/>
  <c r="C360" i="241" s="1"/>
  <c r="G363" i="241"/>
  <c r="C363" i="241" s="1"/>
  <c r="G359" i="241"/>
  <c r="C359" i="241" s="1"/>
  <c r="G361" i="241"/>
  <c r="C361" i="241" s="1"/>
  <c r="H359" i="241"/>
  <c r="R359" i="241" s="1"/>
  <c r="P360" i="241" s="1"/>
  <c r="J366" i="241"/>
  <c r="S354" i="241"/>
  <c r="K355" i="241" s="1"/>
  <c r="A354" i="241" s="1"/>
  <c r="P355" i="241"/>
  <c r="M354" i="241" s="1"/>
  <c r="S342" i="138"/>
  <c r="K343" i="138" s="1"/>
  <c r="A342" i="138" s="1"/>
  <c r="P343" i="138"/>
  <c r="M342" i="138" s="1"/>
  <c r="L336" i="138"/>
  <c r="N336" i="138"/>
  <c r="G351" i="138"/>
  <c r="C351" i="138" s="1"/>
  <c r="G348" i="138"/>
  <c r="C348" i="138" s="1"/>
  <c r="G347" i="138"/>
  <c r="C347" i="138" s="1"/>
  <c r="H347" i="138"/>
  <c r="R347" i="138" s="1"/>
  <c r="P348" i="138" s="1"/>
  <c r="G349" i="138"/>
  <c r="C349" i="138" s="1"/>
  <c r="J354" i="138"/>
  <c r="G350" i="138"/>
  <c r="C350" i="138" s="1"/>
  <c r="N342" i="248" l="1"/>
  <c r="L342" i="248"/>
  <c r="J360" i="248"/>
  <c r="G354" i="248"/>
  <c r="C354" i="248" s="1"/>
  <c r="G356" i="248"/>
  <c r="C356" i="248" s="1"/>
  <c r="G357" i="248"/>
  <c r="C357" i="248" s="1"/>
  <c r="H353" i="248"/>
  <c r="R353" i="248" s="1"/>
  <c r="P354" i="248" s="1"/>
  <c r="G353" i="248"/>
  <c r="C353" i="248" s="1"/>
  <c r="G355" i="248"/>
  <c r="C355" i="248" s="1"/>
  <c r="P349" i="248"/>
  <c r="M348" i="248" s="1"/>
  <c r="S348" i="248"/>
  <c r="K349" i="248" s="1"/>
  <c r="A348" i="248" s="1"/>
  <c r="P361" i="241"/>
  <c r="M360" i="241" s="1"/>
  <c r="S360" i="241"/>
  <c r="K361" i="241" s="1"/>
  <c r="A360" i="241" s="1"/>
  <c r="P349" i="242"/>
  <c r="M348" i="242" s="1"/>
  <c r="S348" i="242"/>
  <c r="K349" i="242" s="1"/>
  <c r="A348" i="242" s="1"/>
  <c r="H353" i="244"/>
  <c r="R353" i="244" s="1"/>
  <c r="P354" i="244" s="1"/>
  <c r="G356" i="244"/>
  <c r="C356" i="244" s="1"/>
  <c r="G354" i="244"/>
  <c r="C354" i="244" s="1"/>
  <c r="G355" i="244"/>
  <c r="C355" i="244" s="1"/>
  <c r="G353" i="244"/>
  <c r="C353" i="244" s="1"/>
  <c r="G357" i="244"/>
  <c r="C357" i="244" s="1"/>
  <c r="J360" i="244"/>
  <c r="P355" i="246"/>
  <c r="M354" i="246" s="1"/>
  <c r="S354" i="246"/>
  <c r="K355" i="246" s="1"/>
  <c r="A354" i="246" s="1"/>
  <c r="P355" i="249"/>
  <c r="M354" i="249" s="1"/>
  <c r="S354" i="249"/>
  <c r="K355" i="249" s="1"/>
  <c r="A354" i="249" s="1"/>
  <c r="S348" i="247"/>
  <c r="K349" i="247" s="1"/>
  <c r="A348" i="247" s="1"/>
  <c r="P349" i="247"/>
  <c r="M348" i="247" s="1"/>
  <c r="S354" i="253"/>
  <c r="K355" i="253" s="1"/>
  <c r="A354" i="253" s="1"/>
  <c r="P355" i="253"/>
  <c r="M354" i="253" s="1"/>
  <c r="G368" i="250"/>
  <c r="C368" i="250" s="1"/>
  <c r="G365" i="250"/>
  <c r="C365" i="250" s="1"/>
  <c r="G369" i="250"/>
  <c r="C369" i="250" s="1"/>
  <c r="H365" i="250"/>
  <c r="R365" i="250" s="1"/>
  <c r="P366" i="250" s="1"/>
  <c r="G367" i="250"/>
  <c r="C367" i="250" s="1"/>
  <c r="G366" i="250"/>
  <c r="C366" i="250" s="1"/>
  <c r="J372" i="250"/>
  <c r="N354" i="241"/>
  <c r="L354" i="241"/>
  <c r="L342" i="247"/>
  <c r="N342" i="247"/>
  <c r="S360" i="250"/>
  <c r="K361" i="250" s="1"/>
  <c r="A360" i="250" s="1"/>
  <c r="P361" i="250"/>
  <c r="M360" i="250" s="1"/>
  <c r="N348" i="253"/>
  <c r="L348" i="253"/>
  <c r="P349" i="244"/>
  <c r="M348" i="244" s="1"/>
  <c r="S348" i="244"/>
  <c r="K349" i="244" s="1"/>
  <c r="A348" i="244" s="1"/>
  <c r="G366" i="251"/>
  <c r="C366" i="251" s="1"/>
  <c r="G367" i="251"/>
  <c r="C367" i="251" s="1"/>
  <c r="G365" i="251"/>
  <c r="C365" i="251" s="1"/>
  <c r="H365" i="251"/>
  <c r="R365" i="251" s="1"/>
  <c r="P366" i="251" s="1"/>
  <c r="G368" i="251"/>
  <c r="C368" i="251" s="1"/>
  <c r="G369" i="251"/>
  <c r="C369" i="251" s="1"/>
  <c r="J372" i="251"/>
  <c r="J497" i="241"/>
  <c r="J503" i="241" s="1"/>
  <c r="J509" i="241" s="1"/>
  <c r="G359" i="246"/>
  <c r="C359" i="246" s="1"/>
  <c r="G361" i="246"/>
  <c r="C361" i="246" s="1"/>
  <c r="G363" i="246"/>
  <c r="C363" i="246" s="1"/>
  <c r="G362" i="246"/>
  <c r="C362" i="246" s="1"/>
  <c r="H359" i="246"/>
  <c r="R359" i="246" s="1"/>
  <c r="P360" i="246" s="1"/>
  <c r="G360" i="246"/>
  <c r="C360" i="246" s="1"/>
  <c r="J366" i="246"/>
  <c r="S354" i="243"/>
  <c r="K355" i="243" s="1"/>
  <c r="A354" i="243" s="1"/>
  <c r="P355" i="243"/>
  <c r="M354" i="243" s="1"/>
  <c r="G368" i="241"/>
  <c r="C368" i="241" s="1"/>
  <c r="G369" i="241"/>
  <c r="C369" i="241" s="1"/>
  <c r="G366" i="241"/>
  <c r="C366" i="241" s="1"/>
  <c r="G367" i="241"/>
  <c r="C367" i="241" s="1"/>
  <c r="G365" i="241"/>
  <c r="C365" i="241" s="1"/>
  <c r="H365" i="241"/>
  <c r="R365" i="241" s="1"/>
  <c r="P366" i="241" s="1"/>
  <c r="J372" i="241"/>
  <c r="J377" i="248"/>
  <c r="G354" i="245"/>
  <c r="C354" i="245" s="1"/>
  <c r="G355" i="245"/>
  <c r="C355" i="245" s="1"/>
  <c r="G353" i="245"/>
  <c r="C353" i="245" s="1"/>
  <c r="G357" i="245"/>
  <c r="C357" i="245" s="1"/>
  <c r="G356" i="245"/>
  <c r="C356" i="245" s="1"/>
  <c r="H353" i="245"/>
  <c r="R353" i="245" s="1"/>
  <c r="P354" i="245" s="1"/>
  <c r="N348" i="246"/>
  <c r="L348" i="246"/>
  <c r="G357" i="252"/>
  <c r="C357" i="252" s="1"/>
  <c r="G354" i="252"/>
  <c r="C354" i="252" s="1"/>
  <c r="G355" i="252"/>
  <c r="C355" i="252" s="1"/>
  <c r="G353" i="252"/>
  <c r="C353" i="252" s="1"/>
  <c r="H353" i="252"/>
  <c r="R353" i="252" s="1"/>
  <c r="P354" i="252" s="1"/>
  <c r="G356" i="252"/>
  <c r="C356" i="252" s="1"/>
  <c r="J360" i="252"/>
  <c r="L354" i="251"/>
  <c r="N354" i="251"/>
  <c r="J389" i="247"/>
  <c r="L348" i="249"/>
  <c r="N348" i="249"/>
  <c r="S348" i="252"/>
  <c r="K349" i="252" s="1"/>
  <c r="A348" i="252" s="1"/>
  <c r="P349" i="252"/>
  <c r="M348" i="252" s="1"/>
  <c r="G360" i="249"/>
  <c r="C360" i="249" s="1"/>
  <c r="G361" i="249"/>
  <c r="C361" i="249" s="1"/>
  <c r="G359" i="249"/>
  <c r="C359" i="249" s="1"/>
  <c r="G363" i="249"/>
  <c r="C363" i="249" s="1"/>
  <c r="J366" i="249"/>
  <c r="H359" i="249"/>
  <c r="R359" i="249" s="1"/>
  <c r="P360" i="249" s="1"/>
  <c r="G362" i="249"/>
  <c r="C362" i="249" s="1"/>
  <c r="G363" i="243"/>
  <c r="C363" i="243" s="1"/>
  <c r="H359" i="243"/>
  <c r="R359" i="243" s="1"/>
  <c r="P360" i="243" s="1"/>
  <c r="G362" i="243"/>
  <c r="C362" i="243" s="1"/>
  <c r="G361" i="243"/>
  <c r="C361" i="243" s="1"/>
  <c r="G360" i="243"/>
  <c r="C360" i="243" s="1"/>
  <c r="G359" i="243"/>
  <c r="C359" i="243" s="1"/>
  <c r="J366" i="243"/>
  <c r="N354" i="250"/>
  <c r="L354" i="250"/>
  <c r="G353" i="242"/>
  <c r="C353" i="242" s="1"/>
  <c r="J360" i="242"/>
  <c r="G356" i="242"/>
  <c r="C356" i="242" s="1"/>
  <c r="H353" i="242"/>
  <c r="R353" i="242" s="1"/>
  <c r="P354" i="242" s="1"/>
  <c r="G355" i="242"/>
  <c r="C355" i="242" s="1"/>
  <c r="G354" i="242"/>
  <c r="C354" i="242" s="1"/>
  <c r="G357" i="242"/>
  <c r="C357" i="242" s="1"/>
  <c r="G362" i="253"/>
  <c r="C362" i="253" s="1"/>
  <c r="G359" i="253"/>
  <c r="C359" i="253" s="1"/>
  <c r="G363" i="253"/>
  <c r="C363" i="253" s="1"/>
  <c r="H359" i="253"/>
  <c r="R359" i="253" s="1"/>
  <c r="P360" i="253" s="1"/>
  <c r="G361" i="253"/>
  <c r="C361" i="253" s="1"/>
  <c r="G360" i="253"/>
  <c r="C360" i="253" s="1"/>
  <c r="J366" i="253"/>
  <c r="N342" i="245"/>
  <c r="L342" i="245"/>
  <c r="L342" i="242"/>
  <c r="N342" i="242"/>
  <c r="S348" i="245"/>
  <c r="K349" i="245" s="1"/>
  <c r="A348" i="245" s="1"/>
  <c r="P349" i="245"/>
  <c r="M348" i="245" s="1"/>
  <c r="N342" i="244"/>
  <c r="L342" i="244"/>
  <c r="L348" i="243"/>
  <c r="N348" i="243"/>
  <c r="J360" i="245"/>
  <c r="J365" i="245"/>
  <c r="S360" i="251"/>
  <c r="K361" i="251" s="1"/>
  <c r="A360" i="251" s="1"/>
  <c r="P361" i="251"/>
  <c r="M360" i="251" s="1"/>
  <c r="N342" i="252"/>
  <c r="L342" i="252"/>
  <c r="H353" i="247"/>
  <c r="R353" i="247" s="1"/>
  <c r="P354" i="247" s="1"/>
  <c r="G356" i="247"/>
  <c r="C356" i="247" s="1"/>
  <c r="G354" i="247"/>
  <c r="C354" i="247" s="1"/>
  <c r="G355" i="247"/>
  <c r="C355" i="247" s="1"/>
  <c r="G353" i="247"/>
  <c r="C353" i="247" s="1"/>
  <c r="G357" i="247"/>
  <c r="C357" i="247" s="1"/>
  <c r="J360" i="247"/>
  <c r="G355" i="138"/>
  <c r="C355" i="138" s="1"/>
  <c r="G357" i="138"/>
  <c r="C357" i="138" s="1"/>
  <c r="G354" i="138"/>
  <c r="C354" i="138" s="1"/>
  <c r="H353" i="138"/>
  <c r="R353" i="138" s="1"/>
  <c r="P354" i="138" s="1"/>
  <c r="G353" i="138"/>
  <c r="C353" i="138" s="1"/>
  <c r="J360" i="138"/>
  <c r="G356" i="138"/>
  <c r="C356" i="138" s="1"/>
  <c r="S348" i="138"/>
  <c r="K349" i="138" s="1"/>
  <c r="A348" i="138" s="1"/>
  <c r="P349" i="138"/>
  <c r="M348" i="138" s="1"/>
  <c r="L342" i="138"/>
  <c r="N342" i="138"/>
  <c r="L348" i="248" l="1"/>
  <c r="N348" i="248"/>
  <c r="S354" i="248"/>
  <c r="K355" i="248" s="1"/>
  <c r="A354" i="248" s="1"/>
  <c r="P355" i="248"/>
  <c r="M354" i="248" s="1"/>
  <c r="G363" i="248"/>
  <c r="C363" i="248" s="1"/>
  <c r="G362" i="248"/>
  <c r="C362" i="248" s="1"/>
  <c r="J366" i="248"/>
  <c r="G359" i="248"/>
  <c r="C359" i="248" s="1"/>
  <c r="G361" i="248"/>
  <c r="C361" i="248" s="1"/>
  <c r="H359" i="248"/>
  <c r="R359" i="248" s="1"/>
  <c r="P360" i="248" s="1"/>
  <c r="G360" i="248"/>
  <c r="C360" i="248" s="1"/>
  <c r="S354" i="245"/>
  <c r="K355" i="245" s="1"/>
  <c r="A354" i="245" s="1"/>
  <c r="P355" i="245"/>
  <c r="M354" i="245" s="1"/>
  <c r="G374" i="241"/>
  <c r="C374" i="241" s="1"/>
  <c r="H371" i="241"/>
  <c r="R371" i="241" s="1"/>
  <c r="P372" i="241" s="1"/>
  <c r="G373" i="241"/>
  <c r="C373" i="241" s="1"/>
  <c r="G372" i="241"/>
  <c r="C372" i="241" s="1"/>
  <c r="G375" i="241"/>
  <c r="C375" i="241" s="1"/>
  <c r="G371" i="241"/>
  <c r="C371" i="241" s="1"/>
  <c r="J378" i="241"/>
  <c r="G366" i="246"/>
  <c r="C366" i="246" s="1"/>
  <c r="G367" i="246"/>
  <c r="C367" i="246" s="1"/>
  <c r="G369" i="246"/>
  <c r="C369" i="246" s="1"/>
  <c r="G365" i="246"/>
  <c r="C365" i="246" s="1"/>
  <c r="H365" i="246"/>
  <c r="R365" i="246" s="1"/>
  <c r="P366" i="246" s="1"/>
  <c r="G368" i="246"/>
  <c r="C368" i="246" s="1"/>
  <c r="J372" i="246"/>
  <c r="G375" i="250"/>
  <c r="C375" i="250" s="1"/>
  <c r="G372" i="250"/>
  <c r="C372" i="250" s="1"/>
  <c r="G373" i="250"/>
  <c r="C373" i="250" s="1"/>
  <c r="G371" i="250"/>
  <c r="C371" i="250" s="1"/>
  <c r="H371" i="250"/>
  <c r="R371" i="250" s="1"/>
  <c r="P372" i="250" s="1"/>
  <c r="G374" i="250"/>
  <c r="C374" i="250" s="1"/>
  <c r="J378" i="250"/>
  <c r="L354" i="249"/>
  <c r="N354" i="249"/>
  <c r="S360" i="249"/>
  <c r="K361" i="249" s="1"/>
  <c r="A360" i="249" s="1"/>
  <c r="P361" i="249"/>
  <c r="M360" i="249" s="1"/>
  <c r="P355" i="247"/>
  <c r="M354" i="247" s="1"/>
  <c r="S354" i="247"/>
  <c r="K355" i="247" s="1"/>
  <c r="A354" i="247" s="1"/>
  <c r="G361" i="245"/>
  <c r="C361" i="245" s="1"/>
  <c r="G360" i="245"/>
  <c r="C360" i="245" s="1"/>
  <c r="G362" i="245"/>
  <c r="C362" i="245" s="1"/>
  <c r="G359" i="245"/>
  <c r="C359" i="245" s="1"/>
  <c r="G363" i="245"/>
  <c r="C363" i="245" s="1"/>
  <c r="H359" i="245"/>
  <c r="R359" i="245" s="1"/>
  <c r="P360" i="245" s="1"/>
  <c r="S360" i="253"/>
  <c r="K361" i="253" s="1"/>
  <c r="A360" i="253" s="1"/>
  <c r="P361" i="253"/>
  <c r="M360" i="253" s="1"/>
  <c r="P361" i="243"/>
  <c r="M360" i="243" s="1"/>
  <c r="S360" i="243"/>
  <c r="K361" i="243" s="1"/>
  <c r="A360" i="243" s="1"/>
  <c r="G368" i="249"/>
  <c r="C368" i="249" s="1"/>
  <c r="G369" i="249"/>
  <c r="C369" i="249" s="1"/>
  <c r="J372" i="249"/>
  <c r="G366" i="249"/>
  <c r="C366" i="249" s="1"/>
  <c r="G367" i="249"/>
  <c r="C367" i="249" s="1"/>
  <c r="H365" i="249"/>
  <c r="R365" i="249" s="1"/>
  <c r="P366" i="249" s="1"/>
  <c r="G365" i="249"/>
  <c r="C365" i="249" s="1"/>
  <c r="L348" i="252"/>
  <c r="N348" i="252"/>
  <c r="J395" i="247"/>
  <c r="S354" i="252"/>
  <c r="K355" i="252" s="1"/>
  <c r="A354" i="252" s="1"/>
  <c r="P355" i="252"/>
  <c r="M354" i="252" s="1"/>
  <c r="P367" i="241"/>
  <c r="M366" i="241" s="1"/>
  <c r="S366" i="241"/>
  <c r="K367" i="241" s="1"/>
  <c r="A366" i="241" s="1"/>
  <c r="J515" i="241"/>
  <c r="J521" i="241" s="1"/>
  <c r="J527" i="241" s="1"/>
  <c r="J533" i="241" s="1"/>
  <c r="J539" i="241" s="1"/>
  <c r="J545" i="241" s="1"/>
  <c r="J551" i="241" s="1"/>
  <c r="J557" i="241" s="1"/>
  <c r="J563" i="241" s="1"/>
  <c r="J569" i="241" s="1"/>
  <c r="J575" i="241" s="1"/>
  <c r="J581" i="241" s="1"/>
  <c r="J587" i="241" s="1"/>
  <c r="J593" i="241" s="1"/>
  <c r="J599" i="241" s="1"/>
  <c r="L348" i="247"/>
  <c r="N348" i="247"/>
  <c r="P355" i="244"/>
  <c r="M354" i="244" s="1"/>
  <c r="S354" i="244"/>
  <c r="K355" i="244" s="1"/>
  <c r="A354" i="244" s="1"/>
  <c r="N348" i="242"/>
  <c r="L348" i="242"/>
  <c r="J366" i="245"/>
  <c r="J371" i="245"/>
  <c r="S354" i="242"/>
  <c r="K355" i="242" s="1"/>
  <c r="A354" i="242" s="1"/>
  <c r="P355" i="242"/>
  <c r="M354" i="242" s="1"/>
  <c r="G367" i="243"/>
  <c r="C367" i="243" s="1"/>
  <c r="G366" i="243"/>
  <c r="C366" i="243" s="1"/>
  <c r="H365" i="243"/>
  <c r="R365" i="243" s="1"/>
  <c r="P366" i="243" s="1"/>
  <c r="G368" i="243"/>
  <c r="C368" i="243" s="1"/>
  <c r="G369" i="243"/>
  <c r="C369" i="243" s="1"/>
  <c r="G365" i="243"/>
  <c r="C365" i="243" s="1"/>
  <c r="J372" i="243"/>
  <c r="N360" i="251"/>
  <c r="L360" i="251"/>
  <c r="N348" i="245"/>
  <c r="L348" i="245"/>
  <c r="G369" i="253"/>
  <c r="C369" i="253" s="1"/>
  <c r="G365" i="253"/>
  <c r="C365" i="253" s="1"/>
  <c r="G367" i="253"/>
  <c r="C367" i="253" s="1"/>
  <c r="G366" i="253"/>
  <c r="C366" i="253" s="1"/>
  <c r="H365" i="253"/>
  <c r="R365" i="253" s="1"/>
  <c r="P366" i="253" s="1"/>
  <c r="G368" i="253"/>
  <c r="C368" i="253" s="1"/>
  <c r="J372" i="253"/>
  <c r="G363" i="242"/>
  <c r="C363" i="242" s="1"/>
  <c r="G359" i="242"/>
  <c r="C359" i="242" s="1"/>
  <c r="G362" i="242"/>
  <c r="C362" i="242" s="1"/>
  <c r="H359" i="242"/>
  <c r="R359" i="242" s="1"/>
  <c r="P360" i="242" s="1"/>
  <c r="G361" i="242"/>
  <c r="C361" i="242" s="1"/>
  <c r="G360" i="242"/>
  <c r="C360" i="242" s="1"/>
  <c r="J366" i="242"/>
  <c r="J383" i="248"/>
  <c r="S360" i="246"/>
  <c r="K361" i="246" s="1"/>
  <c r="A360" i="246" s="1"/>
  <c r="P361" i="246"/>
  <c r="M360" i="246" s="1"/>
  <c r="S366" i="251"/>
  <c r="K367" i="251" s="1"/>
  <c r="A366" i="251" s="1"/>
  <c r="P367" i="251"/>
  <c r="M366" i="251" s="1"/>
  <c r="N360" i="250"/>
  <c r="L360" i="250"/>
  <c r="L354" i="246"/>
  <c r="N354" i="246"/>
  <c r="G360" i="247"/>
  <c r="C360" i="247" s="1"/>
  <c r="G362" i="247"/>
  <c r="C362" i="247" s="1"/>
  <c r="G359" i="247"/>
  <c r="C359" i="247" s="1"/>
  <c r="G363" i="247"/>
  <c r="C363" i="247" s="1"/>
  <c r="H359" i="247"/>
  <c r="R359" i="247" s="1"/>
  <c r="P360" i="247" s="1"/>
  <c r="G361" i="247"/>
  <c r="C361" i="247" s="1"/>
  <c r="J366" i="247"/>
  <c r="H359" i="252"/>
  <c r="R359" i="252" s="1"/>
  <c r="P360" i="252" s="1"/>
  <c r="G362" i="252"/>
  <c r="C362" i="252" s="1"/>
  <c r="G360" i="252"/>
  <c r="C360" i="252" s="1"/>
  <c r="G361" i="252"/>
  <c r="C361" i="252" s="1"/>
  <c r="G359" i="252"/>
  <c r="C359" i="252" s="1"/>
  <c r="G363" i="252"/>
  <c r="C363" i="252" s="1"/>
  <c r="J366" i="252"/>
  <c r="N354" i="243"/>
  <c r="L354" i="243"/>
  <c r="G374" i="251"/>
  <c r="C374" i="251" s="1"/>
  <c r="G372" i="251"/>
  <c r="C372" i="251" s="1"/>
  <c r="G375" i="251"/>
  <c r="C375" i="251" s="1"/>
  <c r="G371" i="251"/>
  <c r="C371" i="251" s="1"/>
  <c r="G373" i="251"/>
  <c r="C373" i="251" s="1"/>
  <c r="H371" i="251"/>
  <c r="R371" i="251" s="1"/>
  <c r="P372" i="251" s="1"/>
  <c r="J378" i="251"/>
  <c r="L348" i="244"/>
  <c r="N348" i="244"/>
  <c r="S366" i="250"/>
  <c r="K367" i="250" s="1"/>
  <c r="A366" i="250" s="1"/>
  <c r="P367" i="250"/>
  <c r="M366" i="250" s="1"/>
  <c r="N354" i="253"/>
  <c r="L354" i="253"/>
  <c r="G362" i="244"/>
  <c r="C362" i="244" s="1"/>
  <c r="G361" i="244"/>
  <c r="C361" i="244" s="1"/>
  <c r="H359" i="244"/>
  <c r="R359" i="244" s="1"/>
  <c r="P360" i="244" s="1"/>
  <c r="G360" i="244"/>
  <c r="C360" i="244" s="1"/>
  <c r="G363" i="244"/>
  <c r="C363" i="244" s="1"/>
  <c r="G359" i="244"/>
  <c r="C359" i="244" s="1"/>
  <c r="J366" i="244"/>
  <c r="L360" i="241"/>
  <c r="N360" i="241"/>
  <c r="S354" i="138"/>
  <c r="K355" i="138" s="1"/>
  <c r="A354" i="138" s="1"/>
  <c r="P355" i="138"/>
  <c r="M354" i="138" s="1"/>
  <c r="G362" i="138"/>
  <c r="C362" i="138" s="1"/>
  <c r="G363" i="138"/>
  <c r="C363" i="138" s="1"/>
  <c r="H359" i="138"/>
  <c r="R359" i="138" s="1"/>
  <c r="P360" i="138" s="1"/>
  <c r="G359" i="138"/>
  <c r="C359" i="138" s="1"/>
  <c r="J366" i="138"/>
  <c r="G361" i="138"/>
  <c r="C361" i="138" s="1"/>
  <c r="G360" i="138"/>
  <c r="C360" i="138" s="1"/>
  <c r="L348" i="138"/>
  <c r="N348" i="138"/>
  <c r="G368" i="248" l="1"/>
  <c r="C368" i="248" s="1"/>
  <c r="H365" i="248"/>
  <c r="R365" i="248" s="1"/>
  <c r="P366" i="248" s="1"/>
  <c r="G366" i="248"/>
  <c r="C366" i="248" s="1"/>
  <c r="G365" i="248"/>
  <c r="C365" i="248" s="1"/>
  <c r="G369" i="248"/>
  <c r="C369" i="248" s="1"/>
  <c r="J372" i="248"/>
  <c r="G367" i="248"/>
  <c r="C367" i="248" s="1"/>
  <c r="P361" i="248"/>
  <c r="M360" i="248" s="1"/>
  <c r="S360" i="248"/>
  <c r="K361" i="248" s="1"/>
  <c r="A360" i="248" s="1"/>
  <c r="L354" i="248"/>
  <c r="N354" i="248"/>
  <c r="G368" i="242"/>
  <c r="C368" i="242" s="1"/>
  <c r="J372" i="242"/>
  <c r="H365" i="242"/>
  <c r="R365" i="242" s="1"/>
  <c r="P366" i="242" s="1"/>
  <c r="G369" i="242"/>
  <c r="C369" i="242" s="1"/>
  <c r="G366" i="242"/>
  <c r="C366" i="242" s="1"/>
  <c r="G367" i="242"/>
  <c r="C367" i="242" s="1"/>
  <c r="G365" i="242"/>
  <c r="C365" i="242" s="1"/>
  <c r="H365" i="245"/>
  <c r="R365" i="245" s="1"/>
  <c r="P366" i="245" s="1"/>
  <c r="G368" i="245"/>
  <c r="C368" i="245" s="1"/>
  <c r="G369" i="245"/>
  <c r="C369" i="245" s="1"/>
  <c r="G365" i="245"/>
  <c r="C365" i="245" s="1"/>
  <c r="G367" i="245"/>
  <c r="C367" i="245" s="1"/>
  <c r="G366" i="245"/>
  <c r="C366" i="245" s="1"/>
  <c r="N354" i="244"/>
  <c r="L354" i="244"/>
  <c r="L354" i="252"/>
  <c r="N354" i="252"/>
  <c r="L354" i="247"/>
  <c r="N354" i="247"/>
  <c r="G373" i="246"/>
  <c r="C373" i="246" s="1"/>
  <c r="H371" i="246"/>
  <c r="R371" i="246" s="1"/>
  <c r="P372" i="246" s="1"/>
  <c r="G375" i="246"/>
  <c r="C375" i="246" s="1"/>
  <c r="G371" i="246"/>
  <c r="C371" i="246" s="1"/>
  <c r="G372" i="246"/>
  <c r="C372" i="246" s="1"/>
  <c r="J378" i="246"/>
  <c r="G374" i="246"/>
  <c r="C374" i="246" s="1"/>
  <c r="S372" i="241"/>
  <c r="K373" i="241" s="1"/>
  <c r="A372" i="241" s="1"/>
  <c r="P373" i="241"/>
  <c r="M372" i="241" s="1"/>
  <c r="S372" i="251"/>
  <c r="K373" i="251" s="1"/>
  <c r="A372" i="251" s="1"/>
  <c r="P373" i="251"/>
  <c r="M372" i="251" s="1"/>
  <c r="S360" i="252"/>
  <c r="K361" i="252" s="1"/>
  <c r="A360" i="252" s="1"/>
  <c r="P361" i="252"/>
  <c r="M360" i="252" s="1"/>
  <c r="N366" i="251"/>
  <c r="L366" i="251"/>
  <c r="P361" i="247"/>
  <c r="M360" i="247" s="1"/>
  <c r="S360" i="247"/>
  <c r="K361" i="247" s="1"/>
  <c r="A360" i="247" s="1"/>
  <c r="G368" i="244"/>
  <c r="C368" i="244" s="1"/>
  <c r="G366" i="244"/>
  <c r="C366" i="244" s="1"/>
  <c r="J372" i="244"/>
  <c r="G365" i="244"/>
  <c r="C365" i="244" s="1"/>
  <c r="G369" i="244"/>
  <c r="C369" i="244" s="1"/>
  <c r="H365" i="244"/>
  <c r="R365" i="244" s="1"/>
  <c r="P366" i="244" s="1"/>
  <c r="G367" i="244"/>
  <c r="C367" i="244" s="1"/>
  <c r="S360" i="244"/>
  <c r="K361" i="244" s="1"/>
  <c r="A360" i="244" s="1"/>
  <c r="P361" i="244"/>
  <c r="M360" i="244" s="1"/>
  <c r="G366" i="252"/>
  <c r="C366" i="252" s="1"/>
  <c r="G367" i="252"/>
  <c r="C367" i="252" s="1"/>
  <c r="G365" i="252"/>
  <c r="C365" i="252" s="1"/>
  <c r="H365" i="252"/>
  <c r="R365" i="252" s="1"/>
  <c r="P366" i="252" s="1"/>
  <c r="G368" i="252"/>
  <c r="C368" i="252" s="1"/>
  <c r="G369" i="252"/>
  <c r="C369" i="252" s="1"/>
  <c r="J372" i="252"/>
  <c r="N360" i="246"/>
  <c r="L360" i="246"/>
  <c r="J389" i="248"/>
  <c r="P367" i="253"/>
  <c r="M366" i="253" s="1"/>
  <c r="S366" i="253"/>
  <c r="K367" i="253" s="1"/>
  <c r="A366" i="253" s="1"/>
  <c r="N354" i="242"/>
  <c r="L354" i="242"/>
  <c r="L360" i="253"/>
  <c r="N360" i="253"/>
  <c r="N360" i="249"/>
  <c r="L360" i="249"/>
  <c r="H377" i="250"/>
  <c r="R377" i="250" s="1"/>
  <c r="P378" i="250" s="1"/>
  <c r="G380" i="250"/>
  <c r="C380" i="250" s="1"/>
  <c r="G378" i="250"/>
  <c r="C378" i="250" s="1"/>
  <c r="G379" i="250"/>
  <c r="C379" i="250" s="1"/>
  <c r="G377" i="250"/>
  <c r="C377" i="250" s="1"/>
  <c r="G381" i="250"/>
  <c r="C381" i="250" s="1"/>
  <c r="J384" i="250"/>
  <c r="N366" i="250"/>
  <c r="L366" i="250"/>
  <c r="G381" i="251"/>
  <c r="C381" i="251" s="1"/>
  <c r="G378" i="251"/>
  <c r="C378" i="251" s="1"/>
  <c r="G379" i="251"/>
  <c r="C379" i="251" s="1"/>
  <c r="G377" i="251"/>
  <c r="C377" i="251" s="1"/>
  <c r="H377" i="251"/>
  <c r="R377" i="251" s="1"/>
  <c r="P378" i="251" s="1"/>
  <c r="G380" i="251"/>
  <c r="C380" i="251" s="1"/>
  <c r="J384" i="251"/>
  <c r="G368" i="247"/>
  <c r="C368" i="247" s="1"/>
  <c r="G369" i="247"/>
  <c r="C369" i="247" s="1"/>
  <c r="G365" i="247"/>
  <c r="C365" i="247" s="1"/>
  <c r="G367" i="247"/>
  <c r="C367" i="247" s="1"/>
  <c r="G366" i="247"/>
  <c r="C366" i="247" s="1"/>
  <c r="H365" i="247"/>
  <c r="R365" i="247" s="1"/>
  <c r="P366" i="247" s="1"/>
  <c r="J372" i="247"/>
  <c r="G372" i="243"/>
  <c r="C372" i="243" s="1"/>
  <c r="G373" i="243"/>
  <c r="C373" i="243" s="1"/>
  <c r="G371" i="243"/>
  <c r="C371" i="243" s="1"/>
  <c r="G375" i="243"/>
  <c r="C375" i="243" s="1"/>
  <c r="J378" i="243"/>
  <c r="H371" i="243"/>
  <c r="R371" i="243" s="1"/>
  <c r="P372" i="243" s="1"/>
  <c r="G374" i="243"/>
  <c r="C374" i="243" s="1"/>
  <c r="P367" i="243"/>
  <c r="M366" i="243" s="1"/>
  <c r="S366" i="243"/>
  <c r="K367" i="243" s="1"/>
  <c r="A366" i="243" s="1"/>
  <c r="J401" i="247"/>
  <c r="J407" i="247" s="1"/>
  <c r="J413" i="247" s="1"/>
  <c r="J419" i="247" s="1"/>
  <c r="J425" i="247" s="1"/>
  <c r="J431" i="247" s="1"/>
  <c r="J437" i="247" s="1"/>
  <c r="J443" i="247" s="1"/>
  <c r="J449" i="247" s="1"/>
  <c r="J455" i="247" s="1"/>
  <c r="J461" i="247" s="1"/>
  <c r="J467" i="247" s="1"/>
  <c r="J473" i="247" s="1"/>
  <c r="J479" i="247" s="1"/>
  <c r="J485" i="247" s="1"/>
  <c r="J491" i="247" s="1"/>
  <c r="J497" i="247" s="1"/>
  <c r="J503" i="247" s="1"/>
  <c r="J509" i="247" s="1"/>
  <c r="J515" i="247" s="1"/>
  <c r="J521" i="247" s="1"/>
  <c r="J527" i="247" s="1"/>
  <c r="J533" i="247" s="1"/>
  <c r="J539" i="247" s="1"/>
  <c r="J545" i="247" s="1"/>
  <c r="J551" i="247" s="1"/>
  <c r="J557" i="247" s="1"/>
  <c r="J563" i="247" s="1"/>
  <c r="J569" i="247" s="1"/>
  <c r="J575" i="247" s="1"/>
  <c r="J581" i="247" s="1"/>
  <c r="J587" i="247" s="1"/>
  <c r="J593" i="247" s="1"/>
  <c r="J599" i="247" s="1"/>
  <c r="G372" i="249"/>
  <c r="C372" i="249" s="1"/>
  <c r="J378" i="249"/>
  <c r="H371" i="249"/>
  <c r="R371" i="249" s="1"/>
  <c r="P372" i="249" s="1"/>
  <c r="G375" i="249"/>
  <c r="C375" i="249" s="1"/>
  <c r="G371" i="249"/>
  <c r="C371" i="249" s="1"/>
  <c r="G373" i="249"/>
  <c r="C373" i="249" s="1"/>
  <c r="G374" i="249"/>
  <c r="C374" i="249" s="1"/>
  <c r="L360" i="243"/>
  <c r="N360" i="243"/>
  <c r="S366" i="246"/>
  <c r="K367" i="246" s="1"/>
  <c r="A366" i="246" s="1"/>
  <c r="P367" i="246"/>
  <c r="M366" i="246" s="1"/>
  <c r="N354" i="245"/>
  <c r="L354" i="245"/>
  <c r="S360" i="242"/>
  <c r="K361" i="242" s="1"/>
  <c r="A360" i="242" s="1"/>
  <c r="P361" i="242"/>
  <c r="M360" i="242" s="1"/>
  <c r="H371" i="253"/>
  <c r="R371" i="253" s="1"/>
  <c r="P372" i="253" s="1"/>
  <c r="G373" i="253"/>
  <c r="C373" i="253" s="1"/>
  <c r="G372" i="253"/>
  <c r="C372" i="253" s="1"/>
  <c r="G375" i="253"/>
  <c r="C375" i="253" s="1"/>
  <c r="G371" i="253"/>
  <c r="C371" i="253" s="1"/>
  <c r="G374" i="253"/>
  <c r="C374" i="253" s="1"/>
  <c r="J378" i="253"/>
  <c r="J372" i="245"/>
  <c r="J377" i="245"/>
  <c r="L366" i="241"/>
  <c r="N366" i="241"/>
  <c r="P367" i="249"/>
  <c r="M366" i="249" s="1"/>
  <c r="S366" i="249"/>
  <c r="K367" i="249" s="1"/>
  <c r="A366" i="249" s="1"/>
  <c r="S360" i="245"/>
  <c r="K361" i="245" s="1"/>
  <c r="A360" i="245" s="1"/>
  <c r="P361" i="245"/>
  <c r="M360" i="245" s="1"/>
  <c r="S372" i="250"/>
  <c r="K373" i="250" s="1"/>
  <c r="A372" i="250" s="1"/>
  <c r="P373" i="250"/>
  <c r="M372" i="250" s="1"/>
  <c r="G377" i="241"/>
  <c r="C377" i="241" s="1"/>
  <c r="G380" i="241"/>
  <c r="C380" i="241" s="1"/>
  <c r="H377" i="241"/>
  <c r="R377" i="241" s="1"/>
  <c r="P378" i="241" s="1"/>
  <c r="G381" i="241"/>
  <c r="C381" i="241" s="1"/>
  <c r="G379" i="241"/>
  <c r="C379" i="241" s="1"/>
  <c r="G378" i="241"/>
  <c r="C378" i="241" s="1"/>
  <c r="J384" i="241"/>
  <c r="P361" i="138"/>
  <c r="M360" i="138" s="1"/>
  <c r="S360" i="138"/>
  <c r="K361" i="138" s="1"/>
  <c r="A360" i="138" s="1"/>
  <c r="N354" i="138"/>
  <c r="L354" i="138"/>
  <c r="G368" i="138"/>
  <c r="C368" i="138" s="1"/>
  <c r="G367" i="138"/>
  <c r="C367" i="138" s="1"/>
  <c r="H365" i="138"/>
  <c r="R365" i="138" s="1"/>
  <c r="P366" i="138" s="1"/>
  <c r="G366" i="138"/>
  <c r="C366" i="138" s="1"/>
  <c r="G369" i="138"/>
  <c r="C369" i="138" s="1"/>
  <c r="J372" i="138"/>
  <c r="G365" i="138"/>
  <c r="C365" i="138" s="1"/>
  <c r="G371" i="248" l="1"/>
  <c r="C371" i="248" s="1"/>
  <c r="G373" i="248"/>
  <c r="C373" i="248" s="1"/>
  <c r="G372" i="248"/>
  <c r="C372" i="248" s="1"/>
  <c r="J378" i="248"/>
  <c r="G375" i="248"/>
  <c r="C375" i="248" s="1"/>
  <c r="H371" i="248"/>
  <c r="R371" i="248" s="1"/>
  <c r="P372" i="248" s="1"/>
  <c r="G374" i="248"/>
  <c r="C374" i="248" s="1"/>
  <c r="S366" i="248"/>
  <c r="K367" i="248" s="1"/>
  <c r="A366" i="248" s="1"/>
  <c r="P367" i="248"/>
  <c r="M366" i="248" s="1"/>
  <c r="N360" i="248"/>
  <c r="L360" i="248"/>
  <c r="J395" i="248"/>
  <c r="G374" i="252"/>
  <c r="C374" i="252" s="1"/>
  <c r="G372" i="252"/>
  <c r="C372" i="252" s="1"/>
  <c r="G375" i="252"/>
  <c r="C375" i="252" s="1"/>
  <c r="G371" i="252"/>
  <c r="C371" i="252" s="1"/>
  <c r="G373" i="252"/>
  <c r="C373" i="252" s="1"/>
  <c r="H371" i="252"/>
  <c r="R371" i="252" s="1"/>
  <c r="P372" i="252" s="1"/>
  <c r="J378" i="252"/>
  <c r="L372" i="251"/>
  <c r="N372" i="251"/>
  <c r="P367" i="245"/>
  <c r="M366" i="245" s="1"/>
  <c r="S366" i="245"/>
  <c r="K367" i="245" s="1"/>
  <c r="A366" i="245" s="1"/>
  <c r="G374" i="242"/>
  <c r="C374" i="242" s="1"/>
  <c r="G372" i="242"/>
  <c r="C372" i="242" s="1"/>
  <c r="J378" i="242"/>
  <c r="H371" i="242"/>
  <c r="R371" i="242" s="1"/>
  <c r="P372" i="242" s="1"/>
  <c r="G375" i="242"/>
  <c r="C375" i="242" s="1"/>
  <c r="G371" i="242"/>
  <c r="C371" i="242" s="1"/>
  <c r="G373" i="242"/>
  <c r="C373" i="242" s="1"/>
  <c r="P379" i="241"/>
  <c r="M378" i="241" s="1"/>
  <c r="S378" i="241"/>
  <c r="K379" i="241" s="1"/>
  <c r="A378" i="241" s="1"/>
  <c r="S378" i="251"/>
  <c r="K379" i="251" s="1"/>
  <c r="A378" i="251" s="1"/>
  <c r="P379" i="251"/>
  <c r="M378" i="251" s="1"/>
  <c r="L360" i="245"/>
  <c r="N360" i="245"/>
  <c r="G372" i="245"/>
  <c r="C372" i="245" s="1"/>
  <c r="G375" i="245"/>
  <c r="C375" i="245" s="1"/>
  <c r="G371" i="245"/>
  <c r="C371" i="245" s="1"/>
  <c r="G374" i="245"/>
  <c r="C374" i="245" s="1"/>
  <c r="H371" i="245"/>
  <c r="R371" i="245" s="1"/>
  <c r="P372" i="245" s="1"/>
  <c r="G373" i="245"/>
  <c r="C373" i="245" s="1"/>
  <c r="L366" i="243"/>
  <c r="N366" i="243"/>
  <c r="S378" i="250"/>
  <c r="K379" i="250" s="1"/>
  <c r="A378" i="250" s="1"/>
  <c r="P379" i="250"/>
  <c r="M378" i="250" s="1"/>
  <c r="G373" i="244"/>
  <c r="C373" i="244" s="1"/>
  <c r="G372" i="244"/>
  <c r="C372" i="244" s="1"/>
  <c r="G375" i="244"/>
  <c r="C375" i="244" s="1"/>
  <c r="G371" i="244"/>
  <c r="C371" i="244" s="1"/>
  <c r="H371" i="244"/>
  <c r="R371" i="244" s="1"/>
  <c r="P372" i="244" s="1"/>
  <c r="J378" i="244"/>
  <c r="G374" i="244"/>
  <c r="C374" i="244" s="1"/>
  <c r="L360" i="247"/>
  <c r="N360" i="247"/>
  <c r="G378" i="246"/>
  <c r="C378" i="246" s="1"/>
  <c r="G379" i="246"/>
  <c r="C379" i="246" s="1"/>
  <c r="G377" i="246"/>
  <c r="C377" i="246" s="1"/>
  <c r="G381" i="246"/>
  <c r="C381" i="246" s="1"/>
  <c r="J384" i="246"/>
  <c r="H377" i="246"/>
  <c r="R377" i="246" s="1"/>
  <c r="P378" i="246" s="1"/>
  <c r="G380" i="246"/>
  <c r="C380" i="246" s="1"/>
  <c r="P373" i="246"/>
  <c r="M372" i="246" s="1"/>
  <c r="S372" i="246"/>
  <c r="K373" i="246" s="1"/>
  <c r="A372" i="246" s="1"/>
  <c r="H383" i="241"/>
  <c r="R383" i="241" s="1"/>
  <c r="P384" i="241" s="1"/>
  <c r="G387" i="241"/>
  <c r="C387" i="241" s="1"/>
  <c r="G385" i="241"/>
  <c r="C385" i="241" s="1"/>
  <c r="G384" i="241"/>
  <c r="C384" i="241" s="1"/>
  <c r="G383" i="241"/>
  <c r="C383" i="241" s="1"/>
  <c r="G386" i="241"/>
  <c r="C386" i="241" s="1"/>
  <c r="J390" i="241"/>
  <c r="P367" i="247"/>
  <c r="M366" i="247" s="1"/>
  <c r="S366" i="247"/>
  <c r="K367" i="247" s="1"/>
  <c r="A366" i="247" s="1"/>
  <c r="P373" i="253"/>
  <c r="M372" i="253" s="1"/>
  <c r="S372" i="253"/>
  <c r="K373" i="253" s="1"/>
  <c r="A372" i="253" s="1"/>
  <c r="H383" i="251"/>
  <c r="R383" i="251" s="1"/>
  <c r="P384" i="251" s="1"/>
  <c r="G386" i="251"/>
  <c r="C386" i="251" s="1"/>
  <c r="G384" i="251"/>
  <c r="C384" i="251" s="1"/>
  <c r="G385" i="251"/>
  <c r="C385" i="251" s="1"/>
  <c r="G383" i="251"/>
  <c r="C383" i="251" s="1"/>
  <c r="G387" i="251"/>
  <c r="C387" i="251" s="1"/>
  <c r="J390" i="251"/>
  <c r="L366" i="253"/>
  <c r="N366" i="253"/>
  <c r="S366" i="244"/>
  <c r="K367" i="244" s="1"/>
  <c r="A366" i="244" s="1"/>
  <c r="P367" i="244"/>
  <c r="M366" i="244" s="1"/>
  <c r="N360" i="252"/>
  <c r="L360" i="252"/>
  <c r="L372" i="241"/>
  <c r="N372" i="241"/>
  <c r="L366" i="249"/>
  <c r="N366" i="249"/>
  <c r="J378" i="245"/>
  <c r="J383" i="245"/>
  <c r="G378" i="253"/>
  <c r="C378" i="253" s="1"/>
  <c r="G381" i="253"/>
  <c r="C381" i="253" s="1"/>
  <c r="G377" i="253"/>
  <c r="C377" i="253" s="1"/>
  <c r="G379" i="253"/>
  <c r="C379" i="253" s="1"/>
  <c r="G380" i="253"/>
  <c r="C380" i="253" s="1"/>
  <c r="H377" i="253"/>
  <c r="R377" i="253" s="1"/>
  <c r="P378" i="253" s="1"/>
  <c r="J384" i="253"/>
  <c r="G381" i="249"/>
  <c r="C381" i="249" s="1"/>
  <c r="G377" i="249"/>
  <c r="C377" i="249" s="1"/>
  <c r="J384" i="249"/>
  <c r="G378" i="249"/>
  <c r="C378" i="249" s="1"/>
  <c r="G380" i="249"/>
  <c r="C380" i="249" s="1"/>
  <c r="H377" i="249"/>
  <c r="R377" i="249" s="1"/>
  <c r="P378" i="249" s="1"/>
  <c r="G379" i="249"/>
  <c r="C379" i="249" s="1"/>
  <c r="G378" i="243"/>
  <c r="C378" i="243" s="1"/>
  <c r="G381" i="243"/>
  <c r="C381" i="243" s="1"/>
  <c r="G377" i="243"/>
  <c r="C377" i="243" s="1"/>
  <c r="G379" i="243"/>
  <c r="C379" i="243" s="1"/>
  <c r="G380" i="243"/>
  <c r="C380" i="243" s="1"/>
  <c r="H377" i="243"/>
  <c r="R377" i="243" s="1"/>
  <c r="P378" i="243" s="1"/>
  <c r="J384" i="243"/>
  <c r="L372" i="250"/>
  <c r="N372" i="250"/>
  <c r="N360" i="242"/>
  <c r="L360" i="242"/>
  <c r="N366" i="246"/>
  <c r="L366" i="246"/>
  <c r="S372" i="249"/>
  <c r="K373" i="249" s="1"/>
  <c r="A372" i="249" s="1"/>
  <c r="P373" i="249"/>
  <c r="M372" i="249" s="1"/>
  <c r="P373" i="243"/>
  <c r="M372" i="243" s="1"/>
  <c r="S372" i="243"/>
  <c r="K373" i="243" s="1"/>
  <c r="A372" i="243" s="1"/>
  <c r="G371" i="247"/>
  <c r="C371" i="247" s="1"/>
  <c r="G374" i="247"/>
  <c r="C374" i="247" s="1"/>
  <c r="H371" i="247"/>
  <c r="R371" i="247" s="1"/>
  <c r="P372" i="247" s="1"/>
  <c r="G373" i="247"/>
  <c r="C373" i="247" s="1"/>
  <c r="G372" i="247"/>
  <c r="C372" i="247" s="1"/>
  <c r="G375" i="247"/>
  <c r="C375" i="247" s="1"/>
  <c r="J378" i="247"/>
  <c r="G386" i="250"/>
  <c r="C386" i="250" s="1"/>
  <c r="J390" i="250"/>
  <c r="H383" i="250"/>
  <c r="R383" i="250" s="1"/>
  <c r="P384" i="250" s="1"/>
  <c r="G384" i="250"/>
  <c r="C384" i="250" s="1"/>
  <c r="G387" i="250"/>
  <c r="C387" i="250" s="1"/>
  <c r="G383" i="250"/>
  <c r="C383" i="250" s="1"/>
  <c r="G385" i="250"/>
  <c r="C385" i="250" s="1"/>
  <c r="S366" i="252"/>
  <c r="K367" i="252" s="1"/>
  <c r="A366" i="252" s="1"/>
  <c r="P367" i="252"/>
  <c r="M366" i="252" s="1"/>
  <c r="N360" i="244"/>
  <c r="L360" i="244"/>
  <c r="S366" i="242"/>
  <c r="K367" i="242" s="1"/>
  <c r="A366" i="242" s="1"/>
  <c r="P367" i="242"/>
  <c r="M366" i="242" s="1"/>
  <c r="G373" i="138"/>
  <c r="C373" i="138" s="1"/>
  <c r="H371" i="138"/>
  <c r="R371" i="138" s="1"/>
  <c r="P372" i="138" s="1"/>
  <c r="G375" i="138"/>
  <c r="C375" i="138" s="1"/>
  <c r="G371" i="138"/>
  <c r="C371" i="138" s="1"/>
  <c r="G374" i="138"/>
  <c r="C374" i="138" s="1"/>
  <c r="J378" i="138"/>
  <c r="G372" i="138"/>
  <c r="C372" i="138" s="1"/>
  <c r="L360" i="138"/>
  <c r="N360" i="138"/>
  <c r="S366" i="138"/>
  <c r="K367" i="138" s="1"/>
  <c r="A366" i="138" s="1"/>
  <c r="P367" i="138"/>
  <c r="M366" i="138" s="1"/>
  <c r="G379" i="248" l="1"/>
  <c r="C379" i="248" s="1"/>
  <c r="G381" i="248"/>
  <c r="C381" i="248" s="1"/>
  <c r="G377" i="248"/>
  <c r="C377" i="248" s="1"/>
  <c r="H377" i="248"/>
  <c r="R377" i="248" s="1"/>
  <c r="P378" i="248" s="1"/>
  <c r="G380" i="248"/>
  <c r="C380" i="248" s="1"/>
  <c r="J384" i="248"/>
  <c r="G378" i="248"/>
  <c r="C378" i="248" s="1"/>
  <c r="P373" i="248"/>
  <c r="M372" i="248" s="1"/>
  <c r="S372" i="248"/>
  <c r="K373" i="248" s="1"/>
  <c r="A372" i="248" s="1"/>
  <c r="N366" i="248"/>
  <c r="L366" i="248"/>
  <c r="S378" i="243"/>
  <c r="K379" i="243" s="1"/>
  <c r="A378" i="243" s="1"/>
  <c r="P379" i="243"/>
  <c r="M378" i="243" s="1"/>
  <c r="J384" i="245"/>
  <c r="J389" i="245"/>
  <c r="N366" i="244"/>
  <c r="L366" i="244"/>
  <c r="G390" i="251"/>
  <c r="C390" i="251" s="1"/>
  <c r="G391" i="251"/>
  <c r="C391" i="251" s="1"/>
  <c r="H389" i="251"/>
  <c r="R389" i="251" s="1"/>
  <c r="P390" i="251" s="1"/>
  <c r="G392" i="251"/>
  <c r="C392" i="251" s="1"/>
  <c r="G389" i="251"/>
  <c r="C389" i="251" s="1"/>
  <c r="G393" i="251"/>
  <c r="C393" i="251" s="1"/>
  <c r="J396" i="251"/>
  <c r="G392" i="241"/>
  <c r="C392" i="241" s="1"/>
  <c r="G389" i="241"/>
  <c r="C389" i="241" s="1"/>
  <c r="G390" i="241"/>
  <c r="C390" i="241" s="1"/>
  <c r="H389" i="241"/>
  <c r="R389" i="241" s="1"/>
  <c r="P390" i="241" s="1"/>
  <c r="G391" i="241"/>
  <c r="C391" i="241" s="1"/>
  <c r="G393" i="241"/>
  <c r="C393" i="241" s="1"/>
  <c r="J396" i="241"/>
  <c r="L372" i="246"/>
  <c r="N372" i="246"/>
  <c r="P373" i="244"/>
  <c r="M372" i="244" s="1"/>
  <c r="S372" i="244"/>
  <c r="K373" i="244" s="1"/>
  <c r="A372" i="244" s="1"/>
  <c r="L378" i="251"/>
  <c r="N378" i="251"/>
  <c r="G380" i="242"/>
  <c r="C380" i="242" s="1"/>
  <c r="H377" i="242"/>
  <c r="R377" i="242" s="1"/>
  <c r="P378" i="242" s="1"/>
  <c r="G381" i="242"/>
  <c r="C381" i="242" s="1"/>
  <c r="J384" i="242"/>
  <c r="G378" i="242"/>
  <c r="C378" i="242" s="1"/>
  <c r="G379" i="242"/>
  <c r="C379" i="242" s="1"/>
  <c r="G377" i="242"/>
  <c r="C377" i="242" s="1"/>
  <c r="N366" i="245"/>
  <c r="L366" i="245"/>
  <c r="J401" i="248"/>
  <c r="S384" i="250"/>
  <c r="K385" i="250" s="1"/>
  <c r="A384" i="250" s="1"/>
  <c r="P385" i="250"/>
  <c r="M384" i="250" s="1"/>
  <c r="P373" i="247"/>
  <c r="M372" i="247" s="1"/>
  <c r="S372" i="247"/>
  <c r="K373" i="247" s="1"/>
  <c r="A372" i="247" s="1"/>
  <c r="N372" i="243"/>
  <c r="L372" i="243"/>
  <c r="G386" i="253"/>
  <c r="C386" i="253" s="1"/>
  <c r="G383" i="253"/>
  <c r="C383" i="253" s="1"/>
  <c r="H383" i="253"/>
  <c r="R383" i="253" s="1"/>
  <c r="P384" i="253" s="1"/>
  <c r="G385" i="253"/>
  <c r="C385" i="253" s="1"/>
  <c r="G387" i="253"/>
  <c r="C387" i="253" s="1"/>
  <c r="G384" i="253"/>
  <c r="C384" i="253" s="1"/>
  <c r="J390" i="253"/>
  <c r="H377" i="245"/>
  <c r="R377" i="245" s="1"/>
  <c r="P378" i="245" s="1"/>
  <c r="G378" i="245"/>
  <c r="C378" i="245" s="1"/>
  <c r="G381" i="245"/>
  <c r="C381" i="245" s="1"/>
  <c r="G377" i="245"/>
  <c r="C377" i="245" s="1"/>
  <c r="G379" i="245"/>
  <c r="C379" i="245" s="1"/>
  <c r="G380" i="245"/>
  <c r="C380" i="245" s="1"/>
  <c r="N372" i="253"/>
  <c r="L372" i="253"/>
  <c r="S372" i="245"/>
  <c r="K373" i="245" s="1"/>
  <c r="A372" i="245" s="1"/>
  <c r="P373" i="245"/>
  <c r="M372" i="245" s="1"/>
  <c r="G381" i="252"/>
  <c r="C381" i="252" s="1"/>
  <c r="G378" i="252"/>
  <c r="C378" i="252" s="1"/>
  <c r="G379" i="252"/>
  <c r="C379" i="252" s="1"/>
  <c r="G377" i="252"/>
  <c r="C377" i="252" s="1"/>
  <c r="H377" i="252"/>
  <c r="R377" i="252" s="1"/>
  <c r="P378" i="252" s="1"/>
  <c r="G380" i="252"/>
  <c r="C380" i="252" s="1"/>
  <c r="J384" i="252"/>
  <c r="G393" i="250"/>
  <c r="C393" i="250" s="1"/>
  <c r="H389" i="250"/>
  <c r="R389" i="250" s="1"/>
  <c r="P390" i="250" s="1"/>
  <c r="G391" i="250"/>
  <c r="C391" i="250" s="1"/>
  <c r="G392" i="250"/>
  <c r="C392" i="250" s="1"/>
  <c r="G390" i="250"/>
  <c r="C390" i="250" s="1"/>
  <c r="J396" i="250"/>
  <c r="G389" i="250"/>
  <c r="C389" i="250" s="1"/>
  <c r="G380" i="247"/>
  <c r="C380" i="247" s="1"/>
  <c r="H377" i="247"/>
  <c r="R377" i="247" s="1"/>
  <c r="P378" i="247" s="1"/>
  <c r="G378" i="247"/>
  <c r="C378" i="247" s="1"/>
  <c r="G381" i="247"/>
  <c r="C381" i="247" s="1"/>
  <c r="G377" i="247"/>
  <c r="C377" i="247" s="1"/>
  <c r="G379" i="247"/>
  <c r="C379" i="247" s="1"/>
  <c r="J384" i="247"/>
  <c r="N366" i="242"/>
  <c r="L366" i="242"/>
  <c r="N366" i="252"/>
  <c r="L366" i="252"/>
  <c r="N372" i="249"/>
  <c r="L372" i="249"/>
  <c r="G386" i="249"/>
  <c r="C386" i="249" s="1"/>
  <c r="G384" i="249"/>
  <c r="C384" i="249" s="1"/>
  <c r="G383" i="249"/>
  <c r="C383" i="249" s="1"/>
  <c r="G387" i="249"/>
  <c r="C387" i="249" s="1"/>
  <c r="G385" i="249"/>
  <c r="C385" i="249" s="1"/>
  <c r="J390" i="249"/>
  <c r="H383" i="249"/>
  <c r="R383" i="249" s="1"/>
  <c r="P384" i="249" s="1"/>
  <c r="S378" i="253"/>
  <c r="K379" i="253" s="1"/>
  <c r="A378" i="253" s="1"/>
  <c r="P379" i="253"/>
  <c r="M378" i="253" s="1"/>
  <c r="S384" i="251"/>
  <c r="K385" i="251" s="1"/>
  <c r="A384" i="251" s="1"/>
  <c r="P385" i="251"/>
  <c r="M384" i="251" s="1"/>
  <c r="P385" i="241"/>
  <c r="M384" i="241" s="1"/>
  <c r="S384" i="241"/>
  <c r="K385" i="241" s="1"/>
  <c r="A384" i="241" s="1"/>
  <c r="S378" i="246"/>
  <c r="K379" i="246" s="1"/>
  <c r="A378" i="246" s="1"/>
  <c r="P379" i="246"/>
  <c r="M378" i="246" s="1"/>
  <c r="N378" i="250"/>
  <c r="L378" i="250"/>
  <c r="S372" i="252"/>
  <c r="K373" i="252" s="1"/>
  <c r="A372" i="252" s="1"/>
  <c r="P373" i="252"/>
  <c r="M372" i="252" s="1"/>
  <c r="G386" i="243"/>
  <c r="C386" i="243" s="1"/>
  <c r="G383" i="243"/>
  <c r="C383" i="243" s="1"/>
  <c r="G387" i="243"/>
  <c r="C387" i="243" s="1"/>
  <c r="H383" i="243"/>
  <c r="R383" i="243" s="1"/>
  <c r="P384" i="243" s="1"/>
  <c r="G385" i="243"/>
  <c r="C385" i="243" s="1"/>
  <c r="G384" i="243"/>
  <c r="C384" i="243" s="1"/>
  <c r="J390" i="243"/>
  <c r="P379" i="249"/>
  <c r="M378" i="249" s="1"/>
  <c r="S378" i="249"/>
  <c r="K379" i="249" s="1"/>
  <c r="A378" i="249" s="1"/>
  <c r="L366" i="247"/>
  <c r="N366" i="247"/>
  <c r="J390" i="246"/>
  <c r="H383" i="246"/>
  <c r="R383" i="246" s="1"/>
  <c r="P384" i="246" s="1"/>
  <c r="G385" i="246"/>
  <c r="C385" i="246" s="1"/>
  <c r="G386" i="246"/>
  <c r="C386" i="246" s="1"/>
  <c r="G384" i="246"/>
  <c r="C384" i="246" s="1"/>
  <c r="G383" i="246"/>
  <c r="C383" i="246" s="1"/>
  <c r="G387" i="246"/>
  <c r="C387" i="246" s="1"/>
  <c r="G380" i="244"/>
  <c r="C380" i="244" s="1"/>
  <c r="G378" i="244"/>
  <c r="C378" i="244" s="1"/>
  <c r="G379" i="244"/>
  <c r="C379" i="244" s="1"/>
  <c r="G377" i="244"/>
  <c r="C377" i="244" s="1"/>
  <c r="G381" i="244"/>
  <c r="C381" i="244" s="1"/>
  <c r="J384" i="244"/>
  <c r="H377" i="244"/>
  <c r="R377" i="244" s="1"/>
  <c r="P378" i="244" s="1"/>
  <c r="L378" i="241"/>
  <c r="N378" i="241"/>
  <c r="P373" i="242"/>
  <c r="M372" i="242" s="1"/>
  <c r="S372" i="242"/>
  <c r="K373" i="242" s="1"/>
  <c r="A372" i="242" s="1"/>
  <c r="G380" i="138"/>
  <c r="C380" i="138" s="1"/>
  <c r="G379" i="138"/>
  <c r="C379" i="138" s="1"/>
  <c r="H377" i="138"/>
  <c r="R377" i="138" s="1"/>
  <c r="P378" i="138" s="1"/>
  <c r="G377" i="138"/>
  <c r="C377" i="138" s="1"/>
  <c r="G381" i="138"/>
  <c r="C381" i="138" s="1"/>
  <c r="J384" i="138"/>
  <c r="G378" i="138"/>
  <c r="C378" i="138" s="1"/>
  <c r="S372" i="138"/>
  <c r="K373" i="138" s="1"/>
  <c r="A372" i="138" s="1"/>
  <c r="P373" i="138"/>
  <c r="M372" i="138" s="1"/>
  <c r="L366" i="138"/>
  <c r="N366" i="138"/>
  <c r="L372" i="248" l="1"/>
  <c r="N372" i="248"/>
  <c r="P379" i="248"/>
  <c r="M378" i="248" s="1"/>
  <c r="S378" i="248"/>
  <c r="K379" i="248" s="1"/>
  <c r="A378" i="248" s="1"/>
  <c r="G386" i="248"/>
  <c r="C386" i="248" s="1"/>
  <c r="G385" i="248"/>
  <c r="C385" i="248" s="1"/>
  <c r="G387" i="248"/>
  <c r="C387" i="248" s="1"/>
  <c r="G384" i="248"/>
  <c r="C384" i="248" s="1"/>
  <c r="J390" i="248"/>
  <c r="H383" i="248"/>
  <c r="R383" i="248" s="1"/>
  <c r="P384" i="248" s="1"/>
  <c r="G383" i="248"/>
  <c r="C383" i="248" s="1"/>
  <c r="N372" i="245"/>
  <c r="L372" i="245"/>
  <c r="H389" i="253"/>
  <c r="R389" i="253" s="1"/>
  <c r="P390" i="253" s="1"/>
  <c r="G392" i="253"/>
  <c r="C392" i="253" s="1"/>
  <c r="G393" i="253"/>
  <c r="C393" i="253" s="1"/>
  <c r="G389" i="253"/>
  <c r="C389" i="253" s="1"/>
  <c r="G391" i="253"/>
  <c r="C391" i="253" s="1"/>
  <c r="G390" i="253"/>
  <c r="C390" i="253" s="1"/>
  <c r="J396" i="253"/>
  <c r="S384" i="253"/>
  <c r="K385" i="253" s="1"/>
  <c r="A384" i="253" s="1"/>
  <c r="P385" i="253"/>
  <c r="M384" i="253" s="1"/>
  <c r="G385" i="242"/>
  <c r="C385" i="242" s="1"/>
  <c r="G383" i="242"/>
  <c r="C383" i="242" s="1"/>
  <c r="G386" i="242"/>
  <c r="C386" i="242" s="1"/>
  <c r="J390" i="242"/>
  <c r="H383" i="242"/>
  <c r="R383" i="242" s="1"/>
  <c r="P384" i="242" s="1"/>
  <c r="G387" i="242"/>
  <c r="C387" i="242" s="1"/>
  <c r="G384" i="242"/>
  <c r="C384" i="242" s="1"/>
  <c r="N378" i="243"/>
  <c r="L378" i="243"/>
  <c r="N384" i="241"/>
  <c r="L384" i="241"/>
  <c r="G385" i="244"/>
  <c r="C385" i="244" s="1"/>
  <c r="G386" i="244"/>
  <c r="C386" i="244" s="1"/>
  <c r="G387" i="244"/>
  <c r="C387" i="244" s="1"/>
  <c r="G383" i="244"/>
  <c r="C383" i="244" s="1"/>
  <c r="H383" i="244"/>
  <c r="R383" i="244" s="1"/>
  <c r="P384" i="244" s="1"/>
  <c r="J390" i="244"/>
  <c r="G384" i="244"/>
  <c r="C384" i="244" s="1"/>
  <c r="G391" i="246"/>
  <c r="C391" i="246" s="1"/>
  <c r="G390" i="246"/>
  <c r="C390" i="246" s="1"/>
  <c r="J396" i="246"/>
  <c r="H389" i="246"/>
  <c r="R389" i="246" s="1"/>
  <c r="P390" i="246" s="1"/>
  <c r="G389" i="246"/>
  <c r="C389" i="246" s="1"/>
  <c r="G393" i="246"/>
  <c r="C393" i="246" s="1"/>
  <c r="G392" i="246"/>
  <c r="C392" i="246" s="1"/>
  <c r="L378" i="249"/>
  <c r="N378" i="249"/>
  <c r="S384" i="243"/>
  <c r="K385" i="243" s="1"/>
  <c r="A384" i="243" s="1"/>
  <c r="P385" i="243"/>
  <c r="M384" i="243" s="1"/>
  <c r="L372" i="252"/>
  <c r="N372" i="252"/>
  <c r="N378" i="246"/>
  <c r="L378" i="246"/>
  <c r="N384" i="251"/>
  <c r="L384" i="251"/>
  <c r="S384" i="249"/>
  <c r="K385" i="249" s="1"/>
  <c r="A384" i="249" s="1"/>
  <c r="P385" i="249"/>
  <c r="M384" i="249" s="1"/>
  <c r="G385" i="247"/>
  <c r="C385" i="247" s="1"/>
  <c r="G384" i="247"/>
  <c r="C384" i="247" s="1"/>
  <c r="G386" i="247"/>
  <c r="C386" i="247" s="1"/>
  <c r="G383" i="247"/>
  <c r="C383" i="247" s="1"/>
  <c r="G387" i="247"/>
  <c r="C387" i="247" s="1"/>
  <c r="H383" i="247"/>
  <c r="R383" i="247" s="1"/>
  <c r="P384" i="247" s="1"/>
  <c r="J390" i="247"/>
  <c r="G399" i="250"/>
  <c r="C399" i="250" s="1"/>
  <c r="G396" i="250"/>
  <c r="C396" i="250" s="1"/>
  <c r="G397" i="250"/>
  <c r="C397" i="250" s="1"/>
  <c r="G395" i="250"/>
  <c r="C395" i="250" s="1"/>
  <c r="H395" i="250"/>
  <c r="R395" i="250" s="1"/>
  <c r="P396" i="250" s="1"/>
  <c r="G398" i="250"/>
  <c r="C398" i="250" s="1"/>
  <c r="J402" i="250"/>
  <c r="S390" i="250"/>
  <c r="K391" i="250" s="1"/>
  <c r="A390" i="250" s="1"/>
  <c r="P391" i="250"/>
  <c r="M390" i="250" s="1"/>
  <c r="H383" i="252"/>
  <c r="R383" i="252" s="1"/>
  <c r="P384" i="252" s="1"/>
  <c r="G386" i="252"/>
  <c r="C386" i="252" s="1"/>
  <c r="G384" i="252"/>
  <c r="C384" i="252" s="1"/>
  <c r="G385" i="252"/>
  <c r="C385" i="252" s="1"/>
  <c r="G383" i="252"/>
  <c r="C383" i="252" s="1"/>
  <c r="G387" i="252"/>
  <c r="C387" i="252" s="1"/>
  <c r="J390" i="252"/>
  <c r="J407" i="248"/>
  <c r="P391" i="241"/>
  <c r="M390" i="241" s="1"/>
  <c r="S390" i="241"/>
  <c r="K391" i="241" s="1"/>
  <c r="A390" i="241" s="1"/>
  <c r="G398" i="251"/>
  <c r="C398" i="251" s="1"/>
  <c r="G396" i="251"/>
  <c r="C396" i="251" s="1"/>
  <c r="G399" i="251"/>
  <c r="C399" i="251" s="1"/>
  <c r="G395" i="251"/>
  <c r="C395" i="251" s="1"/>
  <c r="G397" i="251"/>
  <c r="C397" i="251" s="1"/>
  <c r="H395" i="251"/>
  <c r="R395" i="251" s="1"/>
  <c r="P396" i="251" s="1"/>
  <c r="J402" i="251"/>
  <c r="S390" i="251"/>
  <c r="K391" i="251" s="1"/>
  <c r="A390" i="251" s="1"/>
  <c r="P391" i="251"/>
  <c r="M390" i="251" s="1"/>
  <c r="P379" i="244"/>
  <c r="M378" i="244" s="1"/>
  <c r="S378" i="244"/>
  <c r="K379" i="244" s="1"/>
  <c r="A378" i="244" s="1"/>
  <c r="S384" i="246"/>
  <c r="K385" i="246" s="1"/>
  <c r="A384" i="246" s="1"/>
  <c r="P385" i="246"/>
  <c r="M384" i="246" s="1"/>
  <c r="L372" i="242"/>
  <c r="N372" i="242"/>
  <c r="H389" i="243"/>
  <c r="R389" i="243" s="1"/>
  <c r="P390" i="243" s="1"/>
  <c r="G392" i="243"/>
  <c r="C392" i="243" s="1"/>
  <c r="G391" i="243"/>
  <c r="C391" i="243" s="1"/>
  <c r="G393" i="243"/>
  <c r="C393" i="243" s="1"/>
  <c r="G389" i="243"/>
  <c r="C389" i="243" s="1"/>
  <c r="G390" i="243"/>
  <c r="C390" i="243" s="1"/>
  <c r="J396" i="243"/>
  <c r="G392" i="249"/>
  <c r="C392" i="249" s="1"/>
  <c r="G390" i="249"/>
  <c r="C390" i="249" s="1"/>
  <c r="J396" i="249"/>
  <c r="H389" i="249"/>
  <c r="R389" i="249" s="1"/>
  <c r="P390" i="249" s="1"/>
  <c r="G391" i="249"/>
  <c r="C391" i="249" s="1"/>
  <c r="G389" i="249"/>
  <c r="C389" i="249" s="1"/>
  <c r="G393" i="249"/>
  <c r="C393" i="249" s="1"/>
  <c r="S378" i="247"/>
  <c r="K379" i="247" s="1"/>
  <c r="A378" i="247" s="1"/>
  <c r="P379" i="247"/>
  <c r="M378" i="247" s="1"/>
  <c r="N372" i="247"/>
  <c r="L372" i="247"/>
  <c r="S378" i="242"/>
  <c r="K379" i="242" s="1"/>
  <c r="A378" i="242" s="1"/>
  <c r="P379" i="242"/>
  <c r="M378" i="242" s="1"/>
  <c r="G397" i="241"/>
  <c r="C397" i="241" s="1"/>
  <c r="G396" i="241"/>
  <c r="C396" i="241" s="1"/>
  <c r="H395" i="241"/>
  <c r="R395" i="241" s="1"/>
  <c r="P396" i="241" s="1"/>
  <c r="G395" i="241"/>
  <c r="C395" i="241" s="1"/>
  <c r="G398" i="241"/>
  <c r="C398" i="241" s="1"/>
  <c r="G399" i="241"/>
  <c r="C399" i="241" s="1"/>
  <c r="J402" i="241"/>
  <c r="J390" i="245"/>
  <c r="J395" i="245"/>
  <c r="N378" i="253"/>
  <c r="L378" i="253"/>
  <c r="S378" i="252"/>
  <c r="K379" i="252" s="1"/>
  <c r="A378" i="252" s="1"/>
  <c r="P379" i="252"/>
  <c r="M378" i="252" s="1"/>
  <c r="P379" i="245"/>
  <c r="M378" i="245" s="1"/>
  <c r="S378" i="245"/>
  <c r="K379" i="245" s="1"/>
  <c r="A378" i="245" s="1"/>
  <c r="L384" i="250"/>
  <c r="N384" i="250"/>
  <c r="N372" i="244"/>
  <c r="L372" i="244"/>
  <c r="G387" i="245"/>
  <c r="C387" i="245" s="1"/>
  <c r="H383" i="245"/>
  <c r="R383" i="245" s="1"/>
  <c r="P384" i="245" s="1"/>
  <c r="G385" i="245"/>
  <c r="C385" i="245" s="1"/>
  <c r="G384" i="245"/>
  <c r="C384" i="245" s="1"/>
  <c r="G386" i="245"/>
  <c r="C386" i="245" s="1"/>
  <c r="G383" i="245"/>
  <c r="C383" i="245" s="1"/>
  <c r="G385" i="138"/>
  <c r="C385" i="138" s="1"/>
  <c r="G386" i="138"/>
  <c r="C386" i="138" s="1"/>
  <c r="G383" i="138"/>
  <c r="C383" i="138" s="1"/>
  <c r="G387" i="138"/>
  <c r="C387" i="138" s="1"/>
  <c r="H383" i="138"/>
  <c r="R383" i="138" s="1"/>
  <c r="P384" i="138" s="1"/>
  <c r="G384" i="138"/>
  <c r="C384" i="138" s="1"/>
  <c r="J390" i="138"/>
  <c r="L372" i="138"/>
  <c r="N372" i="138"/>
  <c r="P379" i="138"/>
  <c r="M378" i="138" s="1"/>
  <c r="S378" i="138"/>
  <c r="K379" i="138" s="1"/>
  <c r="A378" i="138" s="1"/>
  <c r="S384" i="248" l="1"/>
  <c r="K385" i="248" s="1"/>
  <c r="A384" i="248" s="1"/>
  <c r="P385" i="248"/>
  <c r="M384" i="248" s="1"/>
  <c r="G391" i="248"/>
  <c r="C391" i="248" s="1"/>
  <c r="G393" i="248"/>
  <c r="C393" i="248" s="1"/>
  <c r="G392" i="248"/>
  <c r="C392" i="248" s="1"/>
  <c r="G389" i="248"/>
  <c r="C389" i="248" s="1"/>
  <c r="J396" i="248"/>
  <c r="G390" i="248"/>
  <c r="C390" i="248" s="1"/>
  <c r="H389" i="248"/>
  <c r="R389" i="248" s="1"/>
  <c r="P390" i="248" s="1"/>
  <c r="L378" i="248"/>
  <c r="N378" i="248"/>
  <c r="N378" i="245"/>
  <c r="L378" i="245"/>
  <c r="H389" i="245"/>
  <c r="R389" i="245" s="1"/>
  <c r="P390" i="245" s="1"/>
  <c r="G390" i="245"/>
  <c r="C390" i="245" s="1"/>
  <c r="G391" i="245"/>
  <c r="C391" i="245" s="1"/>
  <c r="G393" i="245"/>
  <c r="C393" i="245" s="1"/>
  <c r="G392" i="245"/>
  <c r="C392" i="245" s="1"/>
  <c r="G389" i="245"/>
  <c r="C389" i="245" s="1"/>
  <c r="N378" i="242"/>
  <c r="L378" i="242"/>
  <c r="L384" i="246"/>
  <c r="N384" i="246"/>
  <c r="N390" i="251"/>
  <c r="L390" i="251"/>
  <c r="N390" i="250"/>
  <c r="L390" i="250"/>
  <c r="P397" i="250"/>
  <c r="M396" i="250" s="1"/>
  <c r="S396" i="250"/>
  <c r="K397" i="250" s="1"/>
  <c r="A396" i="250" s="1"/>
  <c r="N384" i="249"/>
  <c r="L384" i="249"/>
  <c r="N384" i="243"/>
  <c r="L384" i="243"/>
  <c r="J402" i="246"/>
  <c r="G398" i="246"/>
  <c r="C398" i="246" s="1"/>
  <c r="G397" i="246"/>
  <c r="C397" i="246" s="1"/>
  <c r="G395" i="246"/>
  <c r="C395" i="246" s="1"/>
  <c r="H395" i="246"/>
  <c r="R395" i="246" s="1"/>
  <c r="P396" i="246" s="1"/>
  <c r="G396" i="246"/>
  <c r="C396" i="246" s="1"/>
  <c r="G399" i="246"/>
  <c r="C399" i="246" s="1"/>
  <c r="J396" i="244"/>
  <c r="G392" i="244"/>
  <c r="C392" i="244" s="1"/>
  <c r="G393" i="244"/>
  <c r="C393" i="244" s="1"/>
  <c r="H389" i="244"/>
  <c r="R389" i="244" s="1"/>
  <c r="P390" i="244" s="1"/>
  <c r="G391" i="244"/>
  <c r="C391" i="244" s="1"/>
  <c r="G390" i="244"/>
  <c r="C390" i="244" s="1"/>
  <c r="G389" i="244"/>
  <c r="C389" i="244" s="1"/>
  <c r="S384" i="242"/>
  <c r="K385" i="242" s="1"/>
  <c r="A384" i="242" s="1"/>
  <c r="P385" i="242"/>
  <c r="M384" i="242" s="1"/>
  <c r="S396" i="241"/>
  <c r="K397" i="241" s="1"/>
  <c r="A396" i="241" s="1"/>
  <c r="P397" i="241"/>
  <c r="M396" i="241" s="1"/>
  <c r="P391" i="249"/>
  <c r="M390" i="249" s="1"/>
  <c r="S390" i="249"/>
  <c r="K391" i="249" s="1"/>
  <c r="A390" i="249" s="1"/>
  <c r="S390" i="243"/>
  <c r="K391" i="243" s="1"/>
  <c r="A390" i="243" s="1"/>
  <c r="P391" i="243"/>
  <c r="M390" i="243" s="1"/>
  <c r="S384" i="252"/>
  <c r="K385" i="252" s="1"/>
  <c r="A384" i="252" s="1"/>
  <c r="P385" i="252"/>
  <c r="M384" i="252" s="1"/>
  <c r="G389" i="247"/>
  <c r="C389" i="247" s="1"/>
  <c r="H389" i="247"/>
  <c r="R389" i="247" s="1"/>
  <c r="P390" i="247" s="1"/>
  <c r="G392" i="247"/>
  <c r="C392" i="247" s="1"/>
  <c r="G391" i="247"/>
  <c r="C391" i="247" s="1"/>
  <c r="G393" i="247"/>
  <c r="C393" i="247" s="1"/>
  <c r="G390" i="247"/>
  <c r="C390" i="247" s="1"/>
  <c r="J396" i="247"/>
  <c r="S384" i="244"/>
  <c r="K385" i="244" s="1"/>
  <c r="A384" i="244" s="1"/>
  <c r="P385" i="244"/>
  <c r="M384" i="244" s="1"/>
  <c r="J396" i="242"/>
  <c r="G393" i="242"/>
  <c r="C393" i="242" s="1"/>
  <c r="H389" i="242"/>
  <c r="R389" i="242" s="1"/>
  <c r="P390" i="242" s="1"/>
  <c r="G390" i="242"/>
  <c r="C390" i="242" s="1"/>
  <c r="G391" i="242"/>
  <c r="C391" i="242" s="1"/>
  <c r="G392" i="242"/>
  <c r="C392" i="242" s="1"/>
  <c r="G389" i="242"/>
  <c r="C389" i="242" s="1"/>
  <c r="L384" i="253"/>
  <c r="N384" i="253"/>
  <c r="S390" i="253"/>
  <c r="K391" i="253" s="1"/>
  <c r="A390" i="253" s="1"/>
  <c r="P391" i="253"/>
  <c r="M390" i="253" s="1"/>
  <c r="G401" i="241"/>
  <c r="C401" i="241" s="1"/>
  <c r="G404" i="241"/>
  <c r="C404" i="241" s="1"/>
  <c r="G402" i="241"/>
  <c r="C402" i="241" s="1"/>
  <c r="G405" i="241"/>
  <c r="C405" i="241" s="1"/>
  <c r="G403" i="241"/>
  <c r="C403" i="241" s="1"/>
  <c r="H401" i="241"/>
  <c r="R401" i="241" s="1"/>
  <c r="P402" i="241" s="1"/>
  <c r="J408" i="241"/>
  <c r="L378" i="247"/>
  <c r="N378" i="247"/>
  <c r="G398" i="249"/>
  <c r="C398" i="249" s="1"/>
  <c r="J402" i="249"/>
  <c r="H395" i="249"/>
  <c r="R395" i="249" s="1"/>
  <c r="P396" i="249" s="1"/>
  <c r="G399" i="249"/>
  <c r="C399" i="249" s="1"/>
  <c r="G396" i="249"/>
  <c r="C396" i="249" s="1"/>
  <c r="G397" i="249"/>
  <c r="C397" i="249" s="1"/>
  <c r="G395" i="249"/>
  <c r="C395" i="249" s="1"/>
  <c r="G405" i="251"/>
  <c r="C405" i="251" s="1"/>
  <c r="G402" i="251"/>
  <c r="C402" i="251" s="1"/>
  <c r="G403" i="251"/>
  <c r="C403" i="251" s="1"/>
  <c r="G401" i="251"/>
  <c r="C401" i="251" s="1"/>
  <c r="H401" i="251"/>
  <c r="R401" i="251" s="1"/>
  <c r="P402" i="251" s="1"/>
  <c r="G404" i="251"/>
  <c r="C404" i="251" s="1"/>
  <c r="J408" i="251"/>
  <c r="N390" i="241"/>
  <c r="L390" i="241"/>
  <c r="H401" i="250"/>
  <c r="R401" i="250" s="1"/>
  <c r="P402" i="250" s="1"/>
  <c r="G404" i="250"/>
  <c r="C404" i="250" s="1"/>
  <c r="G402" i="250"/>
  <c r="C402" i="250" s="1"/>
  <c r="G403" i="250"/>
  <c r="C403" i="250" s="1"/>
  <c r="G401" i="250"/>
  <c r="C401" i="250" s="1"/>
  <c r="G405" i="250"/>
  <c r="C405" i="250" s="1"/>
  <c r="J408" i="250"/>
  <c r="S384" i="247"/>
  <c r="K385" i="247" s="1"/>
  <c r="A384" i="247" s="1"/>
  <c r="P385" i="247"/>
  <c r="M384" i="247" s="1"/>
  <c r="P385" i="245"/>
  <c r="M384" i="245" s="1"/>
  <c r="S384" i="245"/>
  <c r="K385" i="245" s="1"/>
  <c r="A384" i="245" s="1"/>
  <c r="L378" i="252"/>
  <c r="N378" i="252"/>
  <c r="J396" i="245"/>
  <c r="J401" i="245"/>
  <c r="G399" i="243"/>
  <c r="C399" i="243" s="1"/>
  <c r="G397" i="243"/>
  <c r="C397" i="243" s="1"/>
  <c r="H395" i="243"/>
  <c r="R395" i="243" s="1"/>
  <c r="P396" i="243" s="1"/>
  <c r="G396" i="243"/>
  <c r="C396" i="243" s="1"/>
  <c r="G395" i="243"/>
  <c r="C395" i="243" s="1"/>
  <c r="G398" i="243"/>
  <c r="C398" i="243" s="1"/>
  <c r="J402" i="243"/>
  <c r="L378" i="244"/>
  <c r="N378" i="244"/>
  <c r="S396" i="251"/>
  <c r="K397" i="251" s="1"/>
  <c r="A396" i="251" s="1"/>
  <c r="P397" i="251"/>
  <c r="M396" i="251" s="1"/>
  <c r="J413" i="248"/>
  <c r="G390" i="252"/>
  <c r="C390" i="252" s="1"/>
  <c r="G391" i="252"/>
  <c r="C391" i="252" s="1"/>
  <c r="G389" i="252"/>
  <c r="C389" i="252" s="1"/>
  <c r="G392" i="252"/>
  <c r="C392" i="252" s="1"/>
  <c r="H389" i="252"/>
  <c r="R389" i="252" s="1"/>
  <c r="P390" i="252" s="1"/>
  <c r="G393" i="252"/>
  <c r="C393" i="252" s="1"/>
  <c r="J396" i="252"/>
  <c r="S390" i="246"/>
  <c r="K391" i="246" s="1"/>
  <c r="A390" i="246" s="1"/>
  <c r="P391" i="246"/>
  <c r="M390" i="246" s="1"/>
  <c r="G398" i="253"/>
  <c r="C398" i="253" s="1"/>
  <c r="G396" i="253"/>
  <c r="C396" i="253" s="1"/>
  <c r="G399" i="253"/>
  <c r="C399" i="253" s="1"/>
  <c r="G397" i="253"/>
  <c r="C397" i="253" s="1"/>
  <c r="H395" i="253"/>
  <c r="R395" i="253" s="1"/>
  <c r="P396" i="253" s="1"/>
  <c r="G395" i="253"/>
  <c r="C395" i="253" s="1"/>
  <c r="J402" i="253"/>
  <c r="N378" i="138"/>
  <c r="L378" i="138"/>
  <c r="G392" i="138"/>
  <c r="C392" i="138" s="1"/>
  <c r="G393" i="138"/>
  <c r="C393" i="138" s="1"/>
  <c r="H389" i="138"/>
  <c r="R389" i="138" s="1"/>
  <c r="P390" i="138" s="1"/>
  <c r="G389" i="138"/>
  <c r="C389" i="138" s="1"/>
  <c r="G390" i="138"/>
  <c r="C390" i="138" s="1"/>
  <c r="J396" i="138"/>
  <c r="G391" i="138"/>
  <c r="C391" i="138" s="1"/>
  <c r="P385" i="138"/>
  <c r="M384" i="138" s="1"/>
  <c r="S384" i="138"/>
  <c r="K385" i="138" s="1"/>
  <c r="A384" i="138" s="1"/>
  <c r="P391" i="248" l="1"/>
  <c r="M390" i="248" s="1"/>
  <c r="S390" i="248"/>
  <c r="K391" i="248" s="1"/>
  <c r="A390" i="248" s="1"/>
  <c r="L384" i="248"/>
  <c r="N384" i="248"/>
  <c r="G399" i="248"/>
  <c r="C399" i="248" s="1"/>
  <c r="H395" i="248"/>
  <c r="R395" i="248" s="1"/>
  <c r="P396" i="248" s="1"/>
  <c r="G396" i="248"/>
  <c r="C396" i="248" s="1"/>
  <c r="G397" i="248"/>
  <c r="C397" i="248" s="1"/>
  <c r="J402" i="248"/>
  <c r="G395" i="248"/>
  <c r="C395" i="248" s="1"/>
  <c r="G398" i="248"/>
  <c r="C398" i="248" s="1"/>
  <c r="L384" i="247"/>
  <c r="N384" i="247"/>
  <c r="H395" i="247"/>
  <c r="R395" i="247" s="1"/>
  <c r="P396" i="247" s="1"/>
  <c r="G395" i="247"/>
  <c r="C395" i="247" s="1"/>
  <c r="G398" i="247"/>
  <c r="C398" i="247" s="1"/>
  <c r="G396" i="247"/>
  <c r="C396" i="247" s="1"/>
  <c r="G399" i="247"/>
  <c r="C399" i="247" s="1"/>
  <c r="G397" i="247"/>
  <c r="C397" i="247" s="1"/>
  <c r="J402" i="247"/>
  <c r="N390" i="249"/>
  <c r="L390" i="249"/>
  <c r="S390" i="252"/>
  <c r="K391" i="252" s="1"/>
  <c r="A390" i="252" s="1"/>
  <c r="P391" i="252"/>
  <c r="M390" i="252" s="1"/>
  <c r="J402" i="245"/>
  <c r="J407" i="245"/>
  <c r="S402" i="251"/>
  <c r="K403" i="251" s="1"/>
  <c r="A402" i="251" s="1"/>
  <c r="P403" i="251"/>
  <c r="M402" i="251" s="1"/>
  <c r="S390" i="247"/>
  <c r="K391" i="247" s="1"/>
  <c r="A390" i="247" s="1"/>
  <c r="P391" i="247"/>
  <c r="M390" i="247" s="1"/>
  <c r="N390" i="243"/>
  <c r="L390" i="243"/>
  <c r="N396" i="241"/>
  <c r="L396" i="241"/>
  <c r="N384" i="245"/>
  <c r="L384" i="245"/>
  <c r="L396" i="250"/>
  <c r="N396" i="250"/>
  <c r="P391" i="245"/>
  <c r="M390" i="245" s="1"/>
  <c r="S390" i="245"/>
  <c r="K391" i="245" s="1"/>
  <c r="A390" i="245" s="1"/>
  <c r="S396" i="253"/>
  <c r="K397" i="253" s="1"/>
  <c r="A396" i="253" s="1"/>
  <c r="P397" i="253"/>
  <c r="M396" i="253" s="1"/>
  <c r="J419" i="248"/>
  <c r="G405" i="243"/>
  <c r="C405" i="243" s="1"/>
  <c r="G401" i="243"/>
  <c r="C401" i="243" s="1"/>
  <c r="G403" i="243"/>
  <c r="C403" i="243" s="1"/>
  <c r="G402" i="243"/>
  <c r="C402" i="243" s="1"/>
  <c r="G404" i="243"/>
  <c r="C404" i="243" s="1"/>
  <c r="H401" i="243"/>
  <c r="R401" i="243" s="1"/>
  <c r="P402" i="243" s="1"/>
  <c r="J408" i="243"/>
  <c r="S396" i="243"/>
  <c r="K397" i="243" s="1"/>
  <c r="A396" i="243" s="1"/>
  <c r="P397" i="243"/>
  <c r="M396" i="243" s="1"/>
  <c r="G396" i="245"/>
  <c r="C396" i="245" s="1"/>
  <c r="G399" i="245"/>
  <c r="C399" i="245" s="1"/>
  <c r="G395" i="245"/>
  <c r="C395" i="245" s="1"/>
  <c r="G398" i="245"/>
  <c r="C398" i="245" s="1"/>
  <c r="H395" i="245"/>
  <c r="R395" i="245" s="1"/>
  <c r="P396" i="245" s="1"/>
  <c r="G397" i="245"/>
  <c r="C397" i="245" s="1"/>
  <c r="G410" i="250"/>
  <c r="C410" i="250" s="1"/>
  <c r="J414" i="250"/>
  <c r="H407" i="250"/>
  <c r="R407" i="250" s="1"/>
  <c r="P408" i="250" s="1"/>
  <c r="G408" i="250"/>
  <c r="C408" i="250" s="1"/>
  <c r="G411" i="250"/>
  <c r="C411" i="250" s="1"/>
  <c r="G407" i="250"/>
  <c r="C407" i="250" s="1"/>
  <c r="G409" i="250"/>
  <c r="C409" i="250" s="1"/>
  <c r="S396" i="249"/>
  <c r="K397" i="249" s="1"/>
  <c r="A396" i="249" s="1"/>
  <c r="P397" i="249"/>
  <c r="M396" i="249" s="1"/>
  <c r="N390" i="253"/>
  <c r="L390" i="253"/>
  <c r="P391" i="242"/>
  <c r="M390" i="242" s="1"/>
  <c r="S390" i="242"/>
  <c r="K391" i="242" s="1"/>
  <c r="A390" i="242" s="1"/>
  <c r="L384" i="244"/>
  <c r="N384" i="244"/>
  <c r="S396" i="246"/>
  <c r="K397" i="246" s="1"/>
  <c r="A396" i="246" s="1"/>
  <c r="P397" i="246"/>
  <c r="M396" i="246" s="1"/>
  <c r="J408" i="246"/>
  <c r="H401" i="246"/>
  <c r="R401" i="246" s="1"/>
  <c r="P402" i="246" s="1"/>
  <c r="G404" i="246"/>
  <c r="C404" i="246" s="1"/>
  <c r="G402" i="246"/>
  <c r="C402" i="246" s="1"/>
  <c r="G403" i="246"/>
  <c r="C403" i="246" s="1"/>
  <c r="G401" i="246"/>
  <c r="C401" i="246" s="1"/>
  <c r="G405" i="246"/>
  <c r="C405" i="246" s="1"/>
  <c r="G405" i="253"/>
  <c r="C405" i="253" s="1"/>
  <c r="G401" i="253"/>
  <c r="C401" i="253" s="1"/>
  <c r="G403" i="253"/>
  <c r="C403" i="253" s="1"/>
  <c r="G402" i="253"/>
  <c r="C402" i="253" s="1"/>
  <c r="G404" i="253"/>
  <c r="C404" i="253" s="1"/>
  <c r="H401" i="253"/>
  <c r="R401" i="253" s="1"/>
  <c r="P402" i="253" s="1"/>
  <c r="J408" i="253"/>
  <c r="L396" i="251"/>
  <c r="N396" i="251"/>
  <c r="L390" i="246"/>
  <c r="N390" i="246"/>
  <c r="G398" i="252"/>
  <c r="C398" i="252" s="1"/>
  <c r="G396" i="252"/>
  <c r="C396" i="252" s="1"/>
  <c r="G399" i="252"/>
  <c r="C399" i="252" s="1"/>
  <c r="G395" i="252"/>
  <c r="C395" i="252" s="1"/>
  <c r="G397" i="252"/>
  <c r="C397" i="252" s="1"/>
  <c r="H395" i="252"/>
  <c r="R395" i="252" s="1"/>
  <c r="P396" i="252" s="1"/>
  <c r="J402" i="252"/>
  <c r="H407" i="251"/>
  <c r="R407" i="251" s="1"/>
  <c r="P408" i="251" s="1"/>
  <c r="G410" i="251"/>
  <c r="C410" i="251" s="1"/>
  <c r="G408" i="251"/>
  <c r="C408" i="251" s="1"/>
  <c r="G409" i="251"/>
  <c r="C409" i="251" s="1"/>
  <c r="G407" i="251"/>
  <c r="C407" i="251" s="1"/>
  <c r="G411" i="251"/>
  <c r="C411" i="251" s="1"/>
  <c r="J414" i="251"/>
  <c r="G405" i="249"/>
  <c r="C405" i="249" s="1"/>
  <c r="G404" i="249"/>
  <c r="C404" i="249" s="1"/>
  <c r="G402" i="249"/>
  <c r="C402" i="249" s="1"/>
  <c r="G403" i="249"/>
  <c r="C403" i="249" s="1"/>
  <c r="G401" i="249"/>
  <c r="C401" i="249" s="1"/>
  <c r="H401" i="249"/>
  <c r="R401" i="249" s="1"/>
  <c r="P402" i="249" s="1"/>
  <c r="J408" i="249"/>
  <c r="H407" i="241"/>
  <c r="R407" i="241" s="1"/>
  <c r="P408" i="241" s="1"/>
  <c r="G411" i="241"/>
  <c r="C411" i="241" s="1"/>
  <c r="G407" i="241"/>
  <c r="C407" i="241" s="1"/>
  <c r="G409" i="241"/>
  <c r="C409" i="241" s="1"/>
  <c r="G408" i="241"/>
  <c r="C408" i="241" s="1"/>
  <c r="G410" i="241"/>
  <c r="C410" i="241" s="1"/>
  <c r="J414" i="241"/>
  <c r="N384" i="252"/>
  <c r="L384" i="252"/>
  <c r="L384" i="242"/>
  <c r="N384" i="242"/>
  <c r="G396" i="244"/>
  <c r="C396" i="244" s="1"/>
  <c r="H395" i="244"/>
  <c r="R395" i="244" s="1"/>
  <c r="P396" i="244" s="1"/>
  <c r="G399" i="244"/>
  <c r="C399" i="244" s="1"/>
  <c r="J402" i="244"/>
  <c r="G395" i="244"/>
  <c r="C395" i="244" s="1"/>
  <c r="G397" i="244"/>
  <c r="C397" i="244" s="1"/>
  <c r="G398" i="244"/>
  <c r="C398" i="244" s="1"/>
  <c r="P403" i="250"/>
  <c r="M402" i="250" s="1"/>
  <c r="S402" i="250"/>
  <c r="K403" i="250" s="1"/>
  <c r="A402" i="250" s="1"/>
  <c r="P403" i="241"/>
  <c r="M402" i="241" s="1"/>
  <c r="S402" i="241"/>
  <c r="K403" i="241" s="1"/>
  <c r="A402" i="241" s="1"/>
  <c r="G399" i="242"/>
  <c r="C399" i="242" s="1"/>
  <c r="G397" i="242"/>
  <c r="C397" i="242" s="1"/>
  <c r="H395" i="242"/>
  <c r="R395" i="242" s="1"/>
  <c r="P396" i="242" s="1"/>
  <c r="G395" i="242"/>
  <c r="C395" i="242" s="1"/>
  <c r="J402" i="242"/>
  <c r="G396" i="242"/>
  <c r="C396" i="242" s="1"/>
  <c r="G398" i="242"/>
  <c r="C398" i="242" s="1"/>
  <c r="P391" i="244"/>
  <c r="M390" i="244" s="1"/>
  <c r="S390" i="244"/>
  <c r="K391" i="244" s="1"/>
  <c r="A390" i="244" s="1"/>
  <c r="L384" i="138"/>
  <c r="N384" i="138"/>
  <c r="P391" i="138"/>
  <c r="M390" i="138" s="1"/>
  <c r="S390" i="138"/>
  <c r="K391" i="138" s="1"/>
  <c r="A390" i="138" s="1"/>
  <c r="G398" i="138"/>
  <c r="C398" i="138" s="1"/>
  <c r="H395" i="138"/>
  <c r="R395" i="138" s="1"/>
  <c r="P396" i="138" s="1"/>
  <c r="G396" i="138"/>
  <c r="C396" i="138" s="1"/>
  <c r="G399" i="138"/>
  <c r="C399" i="138" s="1"/>
  <c r="G397" i="138"/>
  <c r="C397" i="138" s="1"/>
  <c r="J402" i="138"/>
  <c r="G395" i="138"/>
  <c r="C395" i="138" s="1"/>
  <c r="S396" i="248" l="1"/>
  <c r="K397" i="248" s="1"/>
  <c r="A396" i="248" s="1"/>
  <c r="P397" i="248"/>
  <c r="M396" i="248" s="1"/>
  <c r="G403" i="248"/>
  <c r="C403" i="248" s="1"/>
  <c r="G401" i="248"/>
  <c r="C401" i="248" s="1"/>
  <c r="G402" i="248"/>
  <c r="C402" i="248" s="1"/>
  <c r="J408" i="248"/>
  <c r="G404" i="248"/>
  <c r="C404" i="248" s="1"/>
  <c r="G405" i="248"/>
  <c r="C405" i="248" s="1"/>
  <c r="H401" i="248"/>
  <c r="R401" i="248" s="1"/>
  <c r="P402" i="248" s="1"/>
  <c r="N390" i="248"/>
  <c r="L390" i="248"/>
  <c r="L390" i="244"/>
  <c r="N390" i="244"/>
  <c r="G414" i="241"/>
  <c r="C414" i="241" s="1"/>
  <c r="G417" i="241"/>
  <c r="C417" i="241" s="1"/>
  <c r="G416" i="241"/>
  <c r="C416" i="241" s="1"/>
  <c r="G413" i="241"/>
  <c r="C413" i="241" s="1"/>
  <c r="G415" i="241"/>
  <c r="C415" i="241" s="1"/>
  <c r="H413" i="241"/>
  <c r="R413" i="241" s="1"/>
  <c r="P414" i="241" s="1"/>
  <c r="J420" i="241"/>
  <c r="G414" i="251"/>
  <c r="C414" i="251" s="1"/>
  <c r="G415" i="251"/>
  <c r="C415" i="251" s="1"/>
  <c r="G413" i="251"/>
  <c r="C413" i="251" s="1"/>
  <c r="H413" i="251"/>
  <c r="R413" i="251" s="1"/>
  <c r="P414" i="251" s="1"/>
  <c r="G416" i="251"/>
  <c r="C416" i="251" s="1"/>
  <c r="G417" i="251"/>
  <c r="C417" i="251" s="1"/>
  <c r="J420" i="251"/>
  <c r="S402" i="253"/>
  <c r="K403" i="253" s="1"/>
  <c r="A402" i="253" s="1"/>
  <c r="P403" i="253"/>
  <c r="M402" i="253" s="1"/>
  <c r="G410" i="246"/>
  <c r="C410" i="246" s="1"/>
  <c r="G411" i="246"/>
  <c r="C411" i="246" s="1"/>
  <c r="G407" i="246"/>
  <c r="C407" i="246" s="1"/>
  <c r="G408" i="246"/>
  <c r="C408" i="246" s="1"/>
  <c r="J414" i="246"/>
  <c r="H407" i="246"/>
  <c r="R407" i="246" s="1"/>
  <c r="P408" i="246" s="1"/>
  <c r="G409" i="246"/>
  <c r="C409" i="246" s="1"/>
  <c r="L390" i="242"/>
  <c r="N390" i="242"/>
  <c r="H407" i="243"/>
  <c r="R407" i="243" s="1"/>
  <c r="P408" i="243" s="1"/>
  <c r="G411" i="243"/>
  <c r="C411" i="243" s="1"/>
  <c r="G410" i="243"/>
  <c r="C410" i="243" s="1"/>
  <c r="G407" i="243"/>
  <c r="C407" i="243" s="1"/>
  <c r="G409" i="243"/>
  <c r="C409" i="243" s="1"/>
  <c r="G408" i="243"/>
  <c r="C408" i="243" s="1"/>
  <c r="J414" i="243"/>
  <c r="G401" i="244"/>
  <c r="C401" i="244" s="1"/>
  <c r="G405" i="244"/>
  <c r="C405" i="244" s="1"/>
  <c r="J408" i="244"/>
  <c r="H401" i="244"/>
  <c r="R401" i="244" s="1"/>
  <c r="P402" i="244" s="1"/>
  <c r="G404" i="244"/>
  <c r="C404" i="244" s="1"/>
  <c r="G402" i="244"/>
  <c r="C402" i="244" s="1"/>
  <c r="G403" i="244"/>
  <c r="C403" i="244" s="1"/>
  <c r="J414" i="249"/>
  <c r="G409" i="249"/>
  <c r="C409" i="249" s="1"/>
  <c r="G411" i="249"/>
  <c r="C411" i="249" s="1"/>
  <c r="G410" i="249"/>
  <c r="C410" i="249" s="1"/>
  <c r="G408" i="249"/>
  <c r="C408" i="249" s="1"/>
  <c r="H407" i="249"/>
  <c r="R407" i="249" s="1"/>
  <c r="P408" i="249" s="1"/>
  <c r="G407" i="249"/>
  <c r="C407" i="249" s="1"/>
  <c r="N396" i="246"/>
  <c r="L396" i="246"/>
  <c r="S408" i="250"/>
  <c r="K409" i="250" s="1"/>
  <c r="A408" i="250" s="1"/>
  <c r="P409" i="250"/>
  <c r="M408" i="250" s="1"/>
  <c r="S396" i="245"/>
  <c r="K397" i="245" s="1"/>
  <c r="A396" i="245" s="1"/>
  <c r="P397" i="245"/>
  <c r="M396" i="245" s="1"/>
  <c r="S402" i="243"/>
  <c r="K403" i="243" s="1"/>
  <c r="A402" i="243" s="1"/>
  <c r="P403" i="243"/>
  <c r="M402" i="243" s="1"/>
  <c r="N390" i="247"/>
  <c r="L390" i="247"/>
  <c r="L402" i="251"/>
  <c r="N402" i="251"/>
  <c r="J408" i="245"/>
  <c r="J413" i="245"/>
  <c r="S396" i="247"/>
  <c r="K397" i="247" s="1"/>
  <c r="A396" i="247" s="1"/>
  <c r="P397" i="247"/>
  <c r="M396" i="247" s="1"/>
  <c r="P397" i="242"/>
  <c r="M396" i="242" s="1"/>
  <c r="S396" i="242"/>
  <c r="K397" i="242" s="1"/>
  <c r="A396" i="242" s="1"/>
  <c r="P409" i="241"/>
  <c r="M408" i="241" s="1"/>
  <c r="S408" i="241"/>
  <c r="K409" i="241" s="1"/>
  <c r="A408" i="241" s="1"/>
  <c r="P403" i="249"/>
  <c r="M402" i="249" s="1"/>
  <c r="S402" i="249"/>
  <c r="K403" i="249" s="1"/>
  <c r="A402" i="249" s="1"/>
  <c r="S408" i="251"/>
  <c r="K409" i="251" s="1"/>
  <c r="A408" i="251" s="1"/>
  <c r="P409" i="251"/>
  <c r="M408" i="251" s="1"/>
  <c r="G405" i="252"/>
  <c r="C405" i="252" s="1"/>
  <c r="G402" i="252"/>
  <c r="C402" i="252" s="1"/>
  <c r="G403" i="252"/>
  <c r="C403" i="252" s="1"/>
  <c r="G401" i="252"/>
  <c r="C401" i="252" s="1"/>
  <c r="H401" i="252"/>
  <c r="R401" i="252" s="1"/>
  <c r="P402" i="252" s="1"/>
  <c r="G404" i="252"/>
  <c r="C404" i="252" s="1"/>
  <c r="J408" i="252"/>
  <c r="G416" i="250"/>
  <c r="C416" i="250" s="1"/>
  <c r="G413" i="250"/>
  <c r="C413" i="250" s="1"/>
  <c r="G417" i="250"/>
  <c r="C417" i="250" s="1"/>
  <c r="H413" i="250"/>
  <c r="R413" i="250" s="1"/>
  <c r="P414" i="250" s="1"/>
  <c r="G415" i="250"/>
  <c r="C415" i="250" s="1"/>
  <c r="G414" i="250"/>
  <c r="C414" i="250" s="1"/>
  <c r="J420" i="250"/>
  <c r="N396" i="243"/>
  <c r="L396" i="243"/>
  <c r="N390" i="245"/>
  <c r="L390" i="245"/>
  <c r="G401" i="245"/>
  <c r="C401" i="245" s="1"/>
  <c r="G403" i="245"/>
  <c r="C403" i="245" s="1"/>
  <c r="G404" i="245"/>
  <c r="C404" i="245" s="1"/>
  <c r="H401" i="245"/>
  <c r="R401" i="245" s="1"/>
  <c r="P402" i="245" s="1"/>
  <c r="G402" i="245"/>
  <c r="C402" i="245" s="1"/>
  <c r="G405" i="245"/>
  <c r="C405" i="245" s="1"/>
  <c r="L402" i="241"/>
  <c r="N402" i="241"/>
  <c r="H401" i="242"/>
  <c r="R401" i="242" s="1"/>
  <c r="P402" i="242" s="1"/>
  <c r="G403" i="242"/>
  <c r="C403" i="242" s="1"/>
  <c r="J408" i="242"/>
  <c r="G404" i="242"/>
  <c r="C404" i="242" s="1"/>
  <c r="G402" i="242"/>
  <c r="C402" i="242" s="1"/>
  <c r="G405" i="242"/>
  <c r="C405" i="242" s="1"/>
  <c r="G401" i="242"/>
  <c r="C401" i="242" s="1"/>
  <c r="N402" i="250"/>
  <c r="L402" i="250"/>
  <c r="S396" i="244"/>
  <c r="K397" i="244" s="1"/>
  <c r="A396" i="244" s="1"/>
  <c r="P397" i="244"/>
  <c r="M396" i="244" s="1"/>
  <c r="S396" i="252"/>
  <c r="K397" i="252" s="1"/>
  <c r="A396" i="252" s="1"/>
  <c r="P397" i="252"/>
  <c r="M396" i="252" s="1"/>
  <c r="H407" i="253"/>
  <c r="R407" i="253" s="1"/>
  <c r="P408" i="253" s="1"/>
  <c r="G411" i="253"/>
  <c r="C411" i="253" s="1"/>
  <c r="G410" i="253"/>
  <c r="C410" i="253" s="1"/>
  <c r="G407" i="253"/>
  <c r="C407" i="253" s="1"/>
  <c r="G409" i="253"/>
  <c r="C409" i="253" s="1"/>
  <c r="G408" i="253"/>
  <c r="C408" i="253" s="1"/>
  <c r="J414" i="253"/>
  <c r="S402" i="246"/>
  <c r="K403" i="246" s="1"/>
  <c r="A402" i="246" s="1"/>
  <c r="P403" i="246"/>
  <c r="M402" i="246" s="1"/>
  <c r="L396" i="249"/>
  <c r="N396" i="249"/>
  <c r="J425" i="248"/>
  <c r="N396" i="253"/>
  <c r="L396" i="253"/>
  <c r="N390" i="252"/>
  <c r="L390" i="252"/>
  <c r="G404" i="247"/>
  <c r="C404" i="247" s="1"/>
  <c r="H401" i="247"/>
  <c r="R401" i="247" s="1"/>
  <c r="P402" i="247" s="1"/>
  <c r="G405" i="247"/>
  <c r="C405" i="247" s="1"/>
  <c r="G401" i="247"/>
  <c r="C401" i="247" s="1"/>
  <c r="G403" i="247"/>
  <c r="C403" i="247" s="1"/>
  <c r="G402" i="247"/>
  <c r="C402" i="247" s="1"/>
  <c r="J408" i="247"/>
  <c r="L390" i="138"/>
  <c r="N390" i="138"/>
  <c r="G402" i="138"/>
  <c r="C402" i="138" s="1"/>
  <c r="J408" i="138"/>
  <c r="G405" i="138"/>
  <c r="C405" i="138" s="1"/>
  <c r="H401" i="138"/>
  <c r="R401" i="138" s="1"/>
  <c r="P402" i="138" s="1"/>
  <c r="G401" i="138"/>
  <c r="C401" i="138" s="1"/>
  <c r="G404" i="138"/>
  <c r="C404" i="138" s="1"/>
  <c r="G403" i="138"/>
  <c r="C403" i="138" s="1"/>
  <c r="P397" i="138"/>
  <c r="M396" i="138" s="1"/>
  <c r="S396" i="138"/>
  <c r="K397" i="138" s="1"/>
  <c r="A396" i="138" s="1"/>
  <c r="J414" i="248" l="1"/>
  <c r="H407" i="248"/>
  <c r="R407" i="248" s="1"/>
  <c r="P408" i="248" s="1"/>
  <c r="G409" i="248"/>
  <c r="C409" i="248" s="1"/>
  <c r="G408" i="248"/>
  <c r="C408" i="248" s="1"/>
  <c r="G411" i="248"/>
  <c r="C411" i="248" s="1"/>
  <c r="G410" i="248"/>
  <c r="C410" i="248" s="1"/>
  <c r="G407" i="248"/>
  <c r="C407" i="248" s="1"/>
  <c r="S402" i="248"/>
  <c r="K403" i="248" s="1"/>
  <c r="A402" i="248" s="1"/>
  <c r="P403" i="248"/>
  <c r="M402" i="248" s="1"/>
  <c r="L396" i="248"/>
  <c r="N396" i="248"/>
  <c r="G408" i="247"/>
  <c r="C408" i="247" s="1"/>
  <c r="H407" i="247"/>
  <c r="R407" i="247" s="1"/>
  <c r="P408" i="247" s="1"/>
  <c r="G411" i="247"/>
  <c r="C411" i="247" s="1"/>
  <c r="G410" i="247"/>
  <c r="C410" i="247" s="1"/>
  <c r="G407" i="247"/>
  <c r="C407" i="247" s="1"/>
  <c r="G409" i="247"/>
  <c r="C409" i="247" s="1"/>
  <c r="J414" i="247"/>
  <c r="P403" i="247"/>
  <c r="M402" i="247" s="1"/>
  <c r="S402" i="247"/>
  <c r="K403" i="247" s="1"/>
  <c r="A402" i="247" s="1"/>
  <c r="S402" i="252"/>
  <c r="K403" i="252" s="1"/>
  <c r="A402" i="252" s="1"/>
  <c r="P403" i="252"/>
  <c r="M402" i="252" s="1"/>
  <c r="L408" i="241"/>
  <c r="N408" i="241"/>
  <c r="P409" i="243"/>
  <c r="M408" i="243" s="1"/>
  <c r="S408" i="243"/>
  <c r="K409" i="243" s="1"/>
  <c r="A408" i="243" s="1"/>
  <c r="S408" i="246"/>
  <c r="K409" i="246" s="1"/>
  <c r="A408" i="246" s="1"/>
  <c r="P409" i="246"/>
  <c r="M408" i="246" s="1"/>
  <c r="L396" i="252"/>
  <c r="N396" i="252"/>
  <c r="J414" i="245"/>
  <c r="J419" i="245"/>
  <c r="N396" i="245"/>
  <c r="L396" i="245"/>
  <c r="G417" i="246"/>
  <c r="C417" i="246" s="1"/>
  <c r="G414" i="246"/>
  <c r="C414" i="246" s="1"/>
  <c r="G415" i="246"/>
  <c r="C415" i="246" s="1"/>
  <c r="G416" i="246"/>
  <c r="C416" i="246" s="1"/>
  <c r="G413" i="246"/>
  <c r="C413" i="246" s="1"/>
  <c r="J420" i="246"/>
  <c r="H413" i="246"/>
  <c r="R413" i="246" s="1"/>
  <c r="P414" i="246" s="1"/>
  <c r="S414" i="251"/>
  <c r="K415" i="251" s="1"/>
  <c r="A414" i="251" s="1"/>
  <c r="P415" i="251"/>
  <c r="M414" i="251" s="1"/>
  <c r="G420" i="241"/>
  <c r="C420" i="241" s="1"/>
  <c r="G421" i="241"/>
  <c r="C421" i="241" s="1"/>
  <c r="G423" i="241"/>
  <c r="C423" i="241" s="1"/>
  <c r="G419" i="241"/>
  <c r="C419" i="241" s="1"/>
  <c r="H419" i="241"/>
  <c r="R419" i="241" s="1"/>
  <c r="P420" i="241" s="1"/>
  <c r="G422" i="241"/>
  <c r="C422" i="241" s="1"/>
  <c r="J426" i="241"/>
  <c r="G414" i="253"/>
  <c r="C414" i="253" s="1"/>
  <c r="G417" i="253"/>
  <c r="C417" i="253" s="1"/>
  <c r="G413" i="253"/>
  <c r="C413" i="253" s="1"/>
  <c r="H413" i="253"/>
  <c r="R413" i="253" s="1"/>
  <c r="P414" i="253" s="1"/>
  <c r="G416" i="253"/>
  <c r="C416" i="253" s="1"/>
  <c r="G415" i="253"/>
  <c r="C415" i="253" s="1"/>
  <c r="J420" i="253"/>
  <c r="N396" i="244"/>
  <c r="L396" i="244"/>
  <c r="J414" i="242"/>
  <c r="H407" i="242"/>
  <c r="R407" i="242" s="1"/>
  <c r="P408" i="242" s="1"/>
  <c r="G411" i="242"/>
  <c r="C411" i="242" s="1"/>
  <c r="G408" i="242"/>
  <c r="C408" i="242" s="1"/>
  <c r="G409" i="242"/>
  <c r="C409" i="242" s="1"/>
  <c r="G407" i="242"/>
  <c r="C407" i="242" s="1"/>
  <c r="G410" i="242"/>
  <c r="C410" i="242" s="1"/>
  <c r="J431" i="248"/>
  <c r="L402" i="246"/>
  <c r="N402" i="246"/>
  <c r="S408" i="253"/>
  <c r="K409" i="253" s="1"/>
  <c r="A408" i="253" s="1"/>
  <c r="P409" i="253"/>
  <c r="M408" i="253" s="1"/>
  <c r="S402" i="242"/>
  <c r="K403" i="242" s="1"/>
  <c r="A402" i="242" s="1"/>
  <c r="P403" i="242"/>
  <c r="M402" i="242" s="1"/>
  <c r="P415" i="250"/>
  <c r="M414" i="250" s="1"/>
  <c r="S414" i="250"/>
  <c r="K415" i="250" s="1"/>
  <c r="A414" i="250" s="1"/>
  <c r="H407" i="252"/>
  <c r="R407" i="252" s="1"/>
  <c r="P408" i="252" s="1"/>
  <c r="G410" i="252"/>
  <c r="C410" i="252" s="1"/>
  <c r="G408" i="252"/>
  <c r="C408" i="252" s="1"/>
  <c r="G409" i="252"/>
  <c r="C409" i="252" s="1"/>
  <c r="G407" i="252"/>
  <c r="C407" i="252" s="1"/>
  <c r="G411" i="252"/>
  <c r="C411" i="252" s="1"/>
  <c r="J414" i="252"/>
  <c r="L402" i="249"/>
  <c r="N402" i="249"/>
  <c r="L396" i="242"/>
  <c r="N396" i="242"/>
  <c r="G411" i="245"/>
  <c r="C411" i="245" s="1"/>
  <c r="G407" i="245"/>
  <c r="C407" i="245" s="1"/>
  <c r="G410" i="245"/>
  <c r="C410" i="245" s="1"/>
  <c r="H407" i="245"/>
  <c r="R407" i="245" s="1"/>
  <c r="P408" i="245" s="1"/>
  <c r="G409" i="245"/>
  <c r="C409" i="245" s="1"/>
  <c r="G408" i="245"/>
  <c r="C408" i="245" s="1"/>
  <c r="P409" i="249"/>
  <c r="M408" i="249" s="1"/>
  <c r="S408" i="249"/>
  <c r="K409" i="249" s="1"/>
  <c r="A408" i="249" s="1"/>
  <c r="S402" i="244"/>
  <c r="K403" i="244" s="1"/>
  <c r="A402" i="244" s="1"/>
  <c r="P403" i="244"/>
  <c r="M402" i="244" s="1"/>
  <c r="G413" i="243"/>
  <c r="C413" i="243" s="1"/>
  <c r="G415" i="243"/>
  <c r="C415" i="243" s="1"/>
  <c r="G416" i="243"/>
  <c r="C416" i="243" s="1"/>
  <c r="H413" i="243"/>
  <c r="R413" i="243" s="1"/>
  <c r="P414" i="243" s="1"/>
  <c r="J420" i="243"/>
  <c r="G414" i="243"/>
  <c r="C414" i="243" s="1"/>
  <c r="G417" i="243"/>
  <c r="C417" i="243" s="1"/>
  <c r="N402" i="253"/>
  <c r="L402" i="253"/>
  <c r="H419" i="251"/>
  <c r="R419" i="251" s="1"/>
  <c r="P420" i="251" s="1"/>
  <c r="G422" i="251"/>
  <c r="C422" i="251" s="1"/>
  <c r="G420" i="251"/>
  <c r="C420" i="251" s="1"/>
  <c r="G423" i="251"/>
  <c r="C423" i="251" s="1"/>
  <c r="G419" i="251"/>
  <c r="C419" i="251" s="1"/>
  <c r="G421" i="251"/>
  <c r="C421" i="251" s="1"/>
  <c r="J426" i="251"/>
  <c r="S414" i="241"/>
  <c r="K415" i="241" s="1"/>
  <c r="A414" i="241" s="1"/>
  <c r="P415" i="241"/>
  <c r="M414" i="241" s="1"/>
  <c r="S402" i="245"/>
  <c r="K403" i="245" s="1"/>
  <c r="A402" i="245" s="1"/>
  <c r="P403" i="245"/>
  <c r="M402" i="245" s="1"/>
  <c r="G422" i="250"/>
  <c r="C422" i="250" s="1"/>
  <c r="G423" i="250"/>
  <c r="C423" i="250" s="1"/>
  <c r="G420" i="250"/>
  <c r="C420" i="250" s="1"/>
  <c r="G421" i="250"/>
  <c r="C421" i="250" s="1"/>
  <c r="G419" i="250"/>
  <c r="C419" i="250" s="1"/>
  <c r="H419" i="250"/>
  <c r="R419" i="250" s="1"/>
  <c r="P420" i="250" s="1"/>
  <c r="J426" i="250"/>
  <c r="L408" i="251"/>
  <c r="N408" i="251"/>
  <c r="L396" i="247"/>
  <c r="N396" i="247"/>
  <c r="L402" i="243"/>
  <c r="N402" i="243"/>
  <c r="L408" i="250"/>
  <c r="N408" i="250"/>
  <c r="G417" i="249"/>
  <c r="C417" i="249" s="1"/>
  <c r="G413" i="249"/>
  <c r="C413" i="249" s="1"/>
  <c r="G416" i="249"/>
  <c r="C416" i="249" s="1"/>
  <c r="G414" i="249"/>
  <c r="C414" i="249" s="1"/>
  <c r="J420" i="249"/>
  <c r="H413" i="249"/>
  <c r="R413" i="249" s="1"/>
  <c r="P414" i="249" s="1"/>
  <c r="G415" i="249"/>
  <c r="C415" i="249" s="1"/>
  <c r="J414" i="244"/>
  <c r="G411" i="244"/>
  <c r="C411" i="244" s="1"/>
  <c r="G409" i="244"/>
  <c r="C409" i="244" s="1"/>
  <c r="G410" i="244"/>
  <c r="C410" i="244" s="1"/>
  <c r="G408" i="244"/>
  <c r="C408" i="244" s="1"/>
  <c r="G407" i="244"/>
  <c r="C407" i="244" s="1"/>
  <c r="H407" i="244"/>
  <c r="R407" i="244" s="1"/>
  <c r="P408" i="244" s="1"/>
  <c r="G411" i="138"/>
  <c r="C411" i="138" s="1"/>
  <c r="G408" i="138"/>
  <c r="C408" i="138" s="1"/>
  <c r="H407" i="138"/>
  <c r="R407" i="138" s="1"/>
  <c r="P408" i="138" s="1"/>
  <c r="G407" i="138"/>
  <c r="C407" i="138" s="1"/>
  <c r="G409" i="138"/>
  <c r="C409" i="138" s="1"/>
  <c r="J414" i="138"/>
  <c r="G410" i="138"/>
  <c r="C410" i="138" s="1"/>
  <c r="N396" i="138"/>
  <c r="L396" i="138"/>
  <c r="S402" i="138"/>
  <c r="K403" i="138" s="1"/>
  <c r="A402" i="138" s="1"/>
  <c r="P403" i="138"/>
  <c r="M402" i="138" s="1"/>
  <c r="P409" i="248" l="1"/>
  <c r="M408" i="248" s="1"/>
  <c r="S408" i="248"/>
  <c r="K409" i="248" s="1"/>
  <c r="A408" i="248" s="1"/>
  <c r="N402" i="248"/>
  <c r="L402" i="248"/>
  <c r="G414" i="248"/>
  <c r="C414" i="248" s="1"/>
  <c r="J420" i="248"/>
  <c r="G417" i="248"/>
  <c r="C417" i="248" s="1"/>
  <c r="H413" i="248"/>
  <c r="R413" i="248" s="1"/>
  <c r="P414" i="248" s="1"/>
  <c r="G413" i="248"/>
  <c r="C413" i="248" s="1"/>
  <c r="G416" i="248"/>
  <c r="C416" i="248" s="1"/>
  <c r="G415" i="248"/>
  <c r="C415" i="248" s="1"/>
  <c r="S414" i="249"/>
  <c r="K415" i="249" s="1"/>
  <c r="A414" i="249" s="1"/>
  <c r="P415" i="249"/>
  <c r="M414" i="249" s="1"/>
  <c r="P421" i="251"/>
  <c r="M420" i="251" s="1"/>
  <c r="S420" i="251"/>
  <c r="K421" i="251" s="1"/>
  <c r="A420" i="251" s="1"/>
  <c r="S408" i="252"/>
  <c r="K409" i="252" s="1"/>
  <c r="A408" i="252" s="1"/>
  <c r="P409" i="252"/>
  <c r="M408" i="252" s="1"/>
  <c r="P421" i="250"/>
  <c r="M420" i="250" s="1"/>
  <c r="S420" i="250"/>
  <c r="K421" i="250" s="1"/>
  <c r="A420" i="250" s="1"/>
  <c r="N402" i="242"/>
  <c r="L402" i="242"/>
  <c r="G428" i="241"/>
  <c r="C428" i="241" s="1"/>
  <c r="G427" i="241"/>
  <c r="C427" i="241" s="1"/>
  <c r="G429" i="241"/>
  <c r="C429" i="241" s="1"/>
  <c r="G426" i="241"/>
  <c r="C426" i="241" s="1"/>
  <c r="H425" i="241"/>
  <c r="R425" i="241" s="1"/>
  <c r="P426" i="241" s="1"/>
  <c r="G425" i="241"/>
  <c r="C425" i="241" s="1"/>
  <c r="J432" i="241"/>
  <c r="H419" i="246"/>
  <c r="R419" i="246" s="1"/>
  <c r="P420" i="246" s="1"/>
  <c r="G423" i="246"/>
  <c r="C423" i="246" s="1"/>
  <c r="J426" i="246"/>
  <c r="G421" i="246"/>
  <c r="C421" i="246" s="1"/>
  <c r="G422" i="246"/>
  <c r="C422" i="246" s="1"/>
  <c r="G419" i="246"/>
  <c r="C419" i="246" s="1"/>
  <c r="G420" i="246"/>
  <c r="C420" i="246" s="1"/>
  <c r="S408" i="242"/>
  <c r="K409" i="242" s="1"/>
  <c r="A408" i="242" s="1"/>
  <c r="P409" i="242"/>
  <c r="M408" i="242" s="1"/>
  <c r="L408" i="243"/>
  <c r="N408" i="243"/>
  <c r="G416" i="247"/>
  <c r="C416" i="247" s="1"/>
  <c r="G414" i="247"/>
  <c r="C414" i="247" s="1"/>
  <c r="G415" i="247"/>
  <c r="C415" i="247" s="1"/>
  <c r="G417" i="247"/>
  <c r="C417" i="247" s="1"/>
  <c r="G413" i="247"/>
  <c r="C413" i="247" s="1"/>
  <c r="H413" i="247"/>
  <c r="R413" i="247" s="1"/>
  <c r="P414" i="247" s="1"/>
  <c r="J420" i="247"/>
  <c r="G420" i="249"/>
  <c r="C420" i="249" s="1"/>
  <c r="G421" i="249"/>
  <c r="C421" i="249" s="1"/>
  <c r="G419" i="249"/>
  <c r="C419" i="249" s="1"/>
  <c r="H419" i="249"/>
  <c r="R419" i="249" s="1"/>
  <c r="P420" i="249" s="1"/>
  <c r="G422" i="249"/>
  <c r="C422" i="249" s="1"/>
  <c r="J426" i="249"/>
  <c r="G423" i="249"/>
  <c r="C423" i="249" s="1"/>
  <c r="L402" i="245"/>
  <c r="N402" i="245"/>
  <c r="G422" i="243"/>
  <c r="C422" i="243" s="1"/>
  <c r="G421" i="243"/>
  <c r="C421" i="243" s="1"/>
  <c r="G420" i="243"/>
  <c r="C420" i="243" s="1"/>
  <c r="H419" i="243"/>
  <c r="R419" i="243" s="1"/>
  <c r="P420" i="243" s="1"/>
  <c r="G423" i="243"/>
  <c r="C423" i="243" s="1"/>
  <c r="G419" i="243"/>
  <c r="C419" i="243" s="1"/>
  <c r="J426" i="243"/>
  <c r="N408" i="249"/>
  <c r="L408" i="249"/>
  <c r="L408" i="253"/>
  <c r="N408" i="253"/>
  <c r="J437" i="248"/>
  <c r="J420" i="242"/>
  <c r="G417" i="242"/>
  <c r="C417" i="242" s="1"/>
  <c r="G415" i="242"/>
  <c r="C415" i="242" s="1"/>
  <c r="H413" i="242"/>
  <c r="R413" i="242" s="1"/>
  <c r="P414" i="242" s="1"/>
  <c r="G414" i="242"/>
  <c r="C414" i="242" s="1"/>
  <c r="G416" i="242"/>
  <c r="C416" i="242" s="1"/>
  <c r="G413" i="242"/>
  <c r="C413" i="242" s="1"/>
  <c r="S414" i="253"/>
  <c r="K415" i="253" s="1"/>
  <c r="A414" i="253" s="1"/>
  <c r="P415" i="253"/>
  <c r="M414" i="253" s="1"/>
  <c r="S420" i="241"/>
  <c r="K421" i="241" s="1"/>
  <c r="A420" i="241" s="1"/>
  <c r="P421" i="241"/>
  <c r="M420" i="241" s="1"/>
  <c r="J420" i="245"/>
  <c r="J425" i="245"/>
  <c r="N408" i="246"/>
  <c r="L408" i="246"/>
  <c r="L402" i="247"/>
  <c r="N402" i="247"/>
  <c r="P409" i="247"/>
  <c r="M408" i="247" s="1"/>
  <c r="S408" i="247"/>
  <c r="K409" i="247" s="1"/>
  <c r="A408" i="247" s="1"/>
  <c r="G413" i="244"/>
  <c r="C413" i="244" s="1"/>
  <c r="H413" i="244"/>
  <c r="R413" i="244" s="1"/>
  <c r="P414" i="244" s="1"/>
  <c r="G417" i="244"/>
  <c r="C417" i="244" s="1"/>
  <c r="G414" i="244"/>
  <c r="C414" i="244" s="1"/>
  <c r="J420" i="244"/>
  <c r="G415" i="244"/>
  <c r="C415" i="244" s="1"/>
  <c r="G416" i="244"/>
  <c r="C416" i="244" s="1"/>
  <c r="L414" i="241"/>
  <c r="N414" i="241"/>
  <c r="S408" i="245"/>
  <c r="K409" i="245" s="1"/>
  <c r="A408" i="245" s="1"/>
  <c r="P409" i="245"/>
  <c r="M408" i="245" s="1"/>
  <c r="S408" i="244"/>
  <c r="K409" i="244" s="1"/>
  <c r="A408" i="244" s="1"/>
  <c r="P409" i="244"/>
  <c r="M408" i="244" s="1"/>
  <c r="H425" i="250"/>
  <c r="R425" i="250" s="1"/>
  <c r="P426" i="250" s="1"/>
  <c r="G427" i="250"/>
  <c r="C427" i="250" s="1"/>
  <c r="G426" i="250"/>
  <c r="C426" i="250" s="1"/>
  <c r="G429" i="250"/>
  <c r="C429" i="250" s="1"/>
  <c r="G425" i="250"/>
  <c r="C425" i="250" s="1"/>
  <c r="G428" i="250"/>
  <c r="C428" i="250" s="1"/>
  <c r="J432" i="250"/>
  <c r="G429" i="251"/>
  <c r="C429" i="251" s="1"/>
  <c r="G426" i="251"/>
  <c r="C426" i="251" s="1"/>
  <c r="G427" i="251"/>
  <c r="C427" i="251" s="1"/>
  <c r="G425" i="251"/>
  <c r="C425" i="251" s="1"/>
  <c r="G428" i="251"/>
  <c r="C428" i="251" s="1"/>
  <c r="H425" i="251"/>
  <c r="R425" i="251" s="1"/>
  <c r="P426" i="251" s="1"/>
  <c r="J432" i="251"/>
  <c r="S414" i="243"/>
  <c r="K415" i="243" s="1"/>
  <c r="A414" i="243" s="1"/>
  <c r="P415" i="243"/>
  <c r="M414" i="243" s="1"/>
  <c r="L402" i="244"/>
  <c r="N402" i="244"/>
  <c r="G414" i="252"/>
  <c r="C414" i="252" s="1"/>
  <c r="G415" i="252"/>
  <c r="C415" i="252" s="1"/>
  <c r="G413" i="252"/>
  <c r="C413" i="252" s="1"/>
  <c r="H413" i="252"/>
  <c r="R413" i="252" s="1"/>
  <c r="P414" i="252" s="1"/>
  <c r="G416" i="252"/>
  <c r="C416" i="252" s="1"/>
  <c r="G417" i="252"/>
  <c r="C417" i="252" s="1"/>
  <c r="J420" i="252"/>
  <c r="N414" i="250"/>
  <c r="L414" i="250"/>
  <c r="H419" i="253"/>
  <c r="R419" i="253" s="1"/>
  <c r="P420" i="253" s="1"/>
  <c r="G419" i="253"/>
  <c r="C419" i="253" s="1"/>
  <c r="G422" i="253"/>
  <c r="C422" i="253" s="1"/>
  <c r="G421" i="253"/>
  <c r="C421" i="253" s="1"/>
  <c r="G423" i="253"/>
  <c r="C423" i="253" s="1"/>
  <c r="G420" i="253"/>
  <c r="C420" i="253" s="1"/>
  <c r="J426" i="253"/>
  <c r="N414" i="251"/>
  <c r="L414" i="251"/>
  <c r="S414" i="246"/>
  <c r="K415" i="246" s="1"/>
  <c r="A414" i="246" s="1"/>
  <c r="P415" i="246"/>
  <c r="M414" i="246" s="1"/>
  <c r="G417" i="245"/>
  <c r="C417" i="245" s="1"/>
  <c r="G414" i="245"/>
  <c r="C414" i="245" s="1"/>
  <c r="G416" i="245"/>
  <c r="C416" i="245" s="1"/>
  <c r="G413" i="245"/>
  <c r="C413" i="245" s="1"/>
  <c r="H413" i="245"/>
  <c r="R413" i="245" s="1"/>
  <c r="P414" i="245" s="1"/>
  <c r="G415" i="245"/>
  <c r="C415" i="245" s="1"/>
  <c r="L402" i="252"/>
  <c r="N402" i="252"/>
  <c r="S408" i="138"/>
  <c r="K409" i="138" s="1"/>
  <c r="A408" i="138" s="1"/>
  <c r="P409" i="138"/>
  <c r="M408" i="138" s="1"/>
  <c r="H413" i="138"/>
  <c r="R413" i="138" s="1"/>
  <c r="P414" i="138" s="1"/>
  <c r="G413" i="138"/>
  <c r="C413" i="138" s="1"/>
  <c r="J420" i="138"/>
  <c r="G415" i="138"/>
  <c r="C415" i="138" s="1"/>
  <c r="G414" i="138"/>
  <c r="C414" i="138" s="1"/>
  <c r="G416" i="138"/>
  <c r="C416" i="138" s="1"/>
  <c r="G417" i="138"/>
  <c r="C417" i="138" s="1"/>
  <c r="L402" i="138"/>
  <c r="N402" i="138"/>
  <c r="S414" i="248" l="1"/>
  <c r="K415" i="248" s="1"/>
  <c r="A414" i="248" s="1"/>
  <c r="P415" i="248"/>
  <c r="M414" i="248" s="1"/>
  <c r="N408" i="248"/>
  <c r="L408" i="248"/>
  <c r="H419" i="248"/>
  <c r="R419" i="248" s="1"/>
  <c r="P420" i="248" s="1"/>
  <c r="G421" i="248"/>
  <c r="C421" i="248" s="1"/>
  <c r="J426" i="248"/>
  <c r="G422" i="248"/>
  <c r="C422" i="248" s="1"/>
  <c r="G419" i="248"/>
  <c r="C419" i="248" s="1"/>
  <c r="G423" i="248"/>
  <c r="C423" i="248" s="1"/>
  <c r="G420" i="248"/>
  <c r="C420" i="248" s="1"/>
  <c r="L414" i="246"/>
  <c r="N414" i="246"/>
  <c r="G429" i="253"/>
  <c r="C429" i="253" s="1"/>
  <c r="G425" i="253"/>
  <c r="C425" i="253" s="1"/>
  <c r="G427" i="253"/>
  <c r="C427" i="253" s="1"/>
  <c r="G426" i="253"/>
  <c r="C426" i="253" s="1"/>
  <c r="G428" i="253"/>
  <c r="C428" i="253" s="1"/>
  <c r="H425" i="253"/>
  <c r="R425" i="253" s="1"/>
  <c r="P426" i="253" s="1"/>
  <c r="J432" i="253"/>
  <c r="N414" i="243"/>
  <c r="L414" i="243"/>
  <c r="L408" i="244"/>
  <c r="N408" i="244"/>
  <c r="H419" i="244"/>
  <c r="R419" i="244" s="1"/>
  <c r="P420" i="244" s="1"/>
  <c r="G423" i="244"/>
  <c r="C423" i="244" s="1"/>
  <c r="G420" i="244"/>
  <c r="C420" i="244" s="1"/>
  <c r="J426" i="244"/>
  <c r="G422" i="244"/>
  <c r="C422" i="244" s="1"/>
  <c r="G421" i="244"/>
  <c r="C421" i="244" s="1"/>
  <c r="G419" i="244"/>
  <c r="C419" i="244" s="1"/>
  <c r="G428" i="249"/>
  <c r="C428" i="249" s="1"/>
  <c r="G429" i="249"/>
  <c r="C429" i="249" s="1"/>
  <c r="J432" i="249"/>
  <c r="H425" i="249"/>
  <c r="R425" i="249" s="1"/>
  <c r="P426" i="249" s="1"/>
  <c r="G427" i="249"/>
  <c r="C427" i="249" s="1"/>
  <c r="G426" i="249"/>
  <c r="C426" i="249" s="1"/>
  <c r="G425" i="249"/>
  <c r="C425" i="249" s="1"/>
  <c r="G419" i="247"/>
  <c r="C419" i="247" s="1"/>
  <c r="G422" i="247"/>
  <c r="C422" i="247" s="1"/>
  <c r="G421" i="247"/>
  <c r="C421" i="247" s="1"/>
  <c r="G423" i="247"/>
  <c r="C423" i="247" s="1"/>
  <c r="G420" i="247"/>
  <c r="C420" i="247" s="1"/>
  <c r="H419" i="247"/>
  <c r="R419" i="247" s="1"/>
  <c r="P420" i="247" s="1"/>
  <c r="J426" i="247"/>
  <c r="G428" i="246"/>
  <c r="C428" i="246" s="1"/>
  <c r="G426" i="246"/>
  <c r="C426" i="246" s="1"/>
  <c r="G427" i="246"/>
  <c r="C427" i="246" s="1"/>
  <c r="G425" i="246"/>
  <c r="C425" i="246" s="1"/>
  <c r="G429" i="246"/>
  <c r="C429" i="246" s="1"/>
  <c r="J432" i="246"/>
  <c r="H425" i="246"/>
  <c r="R425" i="246" s="1"/>
  <c r="P426" i="246" s="1"/>
  <c r="G432" i="250"/>
  <c r="C432" i="250" s="1"/>
  <c r="G435" i="250"/>
  <c r="C435" i="250" s="1"/>
  <c r="G431" i="250"/>
  <c r="C431" i="250" s="1"/>
  <c r="G433" i="250"/>
  <c r="C433" i="250" s="1"/>
  <c r="G434" i="250"/>
  <c r="C434" i="250" s="1"/>
  <c r="H431" i="250"/>
  <c r="R431" i="250" s="1"/>
  <c r="P432" i="250" s="1"/>
  <c r="J438" i="250"/>
  <c r="P415" i="247"/>
  <c r="M414" i="247" s="1"/>
  <c r="S414" i="247"/>
  <c r="K415" i="247" s="1"/>
  <c r="A414" i="247" s="1"/>
  <c r="L408" i="242"/>
  <c r="N408" i="242"/>
  <c r="S426" i="241"/>
  <c r="K427" i="241" s="1"/>
  <c r="A426" i="241" s="1"/>
  <c r="P427" i="241"/>
  <c r="M426" i="241" s="1"/>
  <c r="L420" i="250"/>
  <c r="N420" i="250"/>
  <c r="L420" i="251"/>
  <c r="N420" i="251"/>
  <c r="S420" i="253"/>
  <c r="K421" i="253" s="1"/>
  <c r="A420" i="253" s="1"/>
  <c r="P421" i="253"/>
  <c r="M420" i="253" s="1"/>
  <c r="S414" i="252"/>
  <c r="K415" i="252" s="1"/>
  <c r="A414" i="252" s="1"/>
  <c r="P415" i="252"/>
  <c r="M414" i="252" s="1"/>
  <c r="H431" i="251"/>
  <c r="R431" i="251" s="1"/>
  <c r="P432" i="251" s="1"/>
  <c r="G434" i="251"/>
  <c r="C434" i="251" s="1"/>
  <c r="G432" i="251"/>
  <c r="C432" i="251" s="1"/>
  <c r="G433" i="251"/>
  <c r="C433" i="251" s="1"/>
  <c r="G431" i="251"/>
  <c r="C431" i="251" s="1"/>
  <c r="G435" i="251"/>
  <c r="C435" i="251" s="1"/>
  <c r="J438" i="251"/>
  <c r="L408" i="245"/>
  <c r="N408" i="245"/>
  <c r="N408" i="247"/>
  <c r="L408" i="247"/>
  <c r="J426" i="245"/>
  <c r="J431" i="245"/>
  <c r="N420" i="241"/>
  <c r="L420" i="241"/>
  <c r="N414" i="253"/>
  <c r="L414" i="253"/>
  <c r="G420" i="242"/>
  <c r="C420" i="242" s="1"/>
  <c r="H419" i="242"/>
  <c r="R419" i="242" s="1"/>
  <c r="P420" i="242" s="1"/>
  <c r="G422" i="242"/>
  <c r="C422" i="242" s="1"/>
  <c r="G423" i="242"/>
  <c r="C423" i="242" s="1"/>
  <c r="G421" i="242"/>
  <c r="C421" i="242" s="1"/>
  <c r="J426" i="242"/>
  <c r="G419" i="242"/>
  <c r="C419" i="242" s="1"/>
  <c r="S420" i="243"/>
  <c r="K421" i="243" s="1"/>
  <c r="A420" i="243" s="1"/>
  <c r="P421" i="243"/>
  <c r="M420" i="243" s="1"/>
  <c r="P421" i="249"/>
  <c r="M420" i="249" s="1"/>
  <c r="S420" i="249"/>
  <c r="K421" i="249" s="1"/>
  <c r="A420" i="249" s="1"/>
  <c r="S420" i="246"/>
  <c r="K421" i="246" s="1"/>
  <c r="A420" i="246" s="1"/>
  <c r="P421" i="246"/>
  <c r="M420" i="246" s="1"/>
  <c r="L408" i="252"/>
  <c r="N408" i="252"/>
  <c r="N414" i="249"/>
  <c r="L414" i="249"/>
  <c r="S414" i="245"/>
  <c r="K415" i="245" s="1"/>
  <c r="A414" i="245" s="1"/>
  <c r="P415" i="245"/>
  <c r="M414" i="245" s="1"/>
  <c r="H419" i="252"/>
  <c r="R419" i="252" s="1"/>
  <c r="P420" i="252" s="1"/>
  <c r="G422" i="252"/>
  <c r="C422" i="252" s="1"/>
  <c r="G420" i="252"/>
  <c r="C420" i="252" s="1"/>
  <c r="G423" i="252"/>
  <c r="C423" i="252" s="1"/>
  <c r="G419" i="252"/>
  <c r="C419" i="252" s="1"/>
  <c r="G421" i="252"/>
  <c r="C421" i="252" s="1"/>
  <c r="J426" i="252"/>
  <c r="S426" i="251"/>
  <c r="K427" i="251" s="1"/>
  <c r="A426" i="251" s="1"/>
  <c r="P427" i="251"/>
  <c r="M426" i="251" s="1"/>
  <c r="S426" i="250"/>
  <c r="K427" i="250" s="1"/>
  <c r="A426" i="250" s="1"/>
  <c r="P427" i="250"/>
  <c r="M426" i="250" s="1"/>
  <c r="S414" i="244"/>
  <c r="K415" i="244" s="1"/>
  <c r="A414" i="244" s="1"/>
  <c r="P415" i="244"/>
  <c r="M414" i="244" s="1"/>
  <c r="G422" i="245"/>
  <c r="C422" i="245" s="1"/>
  <c r="G423" i="245"/>
  <c r="C423" i="245" s="1"/>
  <c r="G421" i="245"/>
  <c r="C421" i="245" s="1"/>
  <c r="G420" i="245"/>
  <c r="C420" i="245" s="1"/>
  <c r="H419" i="245"/>
  <c r="R419" i="245" s="1"/>
  <c r="P420" i="245" s="1"/>
  <c r="G419" i="245"/>
  <c r="C419" i="245" s="1"/>
  <c r="S414" i="242"/>
  <c r="K415" i="242" s="1"/>
  <c r="A414" i="242" s="1"/>
  <c r="P415" i="242"/>
  <c r="M414" i="242" s="1"/>
  <c r="J443" i="248"/>
  <c r="G427" i="243"/>
  <c r="C427" i="243" s="1"/>
  <c r="G426" i="243"/>
  <c r="C426" i="243" s="1"/>
  <c r="G425" i="243"/>
  <c r="C425" i="243" s="1"/>
  <c r="G428" i="243"/>
  <c r="C428" i="243" s="1"/>
  <c r="H425" i="243"/>
  <c r="R425" i="243" s="1"/>
  <c r="P426" i="243" s="1"/>
  <c r="G429" i="243"/>
  <c r="C429" i="243" s="1"/>
  <c r="J432" i="243"/>
  <c r="G435" i="241"/>
  <c r="C435" i="241" s="1"/>
  <c r="G431" i="241"/>
  <c r="C431" i="241" s="1"/>
  <c r="G433" i="241"/>
  <c r="C433" i="241" s="1"/>
  <c r="G432" i="241"/>
  <c r="C432" i="241" s="1"/>
  <c r="G434" i="241"/>
  <c r="C434" i="241" s="1"/>
  <c r="H431" i="241"/>
  <c r="R431" i="241" s="1"/>
  <c r="P432" i="241" s="1"/>
  <c r="J438" i="241"/>
  <c r="S414" i="138"/>
  <c r="K415" i="138" s="1"/>
  <c r="A414" i="138" s="1"/>
  <c r="P415" i="138"/>
  <c r="M414" i="138" s="1"/>
  <c r="L408" i="138"/>
  <c r="N408" i="138"/>
  <c r="G422" i="138"/>
  <c r="C422" i="138" s="1"/>
  <c r="G423" i="138"/>
  <c r="C423" i="138" s="1"/>
  <c r="J426" i="138"/>
  <c r="G421" i="138"/>
  <c r="C421" i="138" s="1"/>
  <c r="G420" i="138"/>
  <c r="C420" i="138" s="1"/>
  <c r="H419" i="138"/>
  <c r="R419" i="138" s="1"/>
  <c r="P420" i="138" s="1"/>
  <c r="G419" i="138"/>
  <c r="C419" i="138" s="1"/>
  <c r="N414" i="248" l="1"/>
  <c r="L414" i="248"/>
  <c r="J432" i="248"/>
  <c r="H425" i="248"/>
  <c r="R425" i="248" s="1"/>
  <c r="P426" i="248" s="1"/>
  <c r="G425" i="248"/>
  <c r="C425" i="248" s="1"/>
  <c r="G426" i="248"/>
  <c r="C426" i="248" s="1"/>
  <c r="G428" i="248"/>
  <c r="C428" i="248" s="1"/>
  <c r="G429" i="248"/>
  <c r="C429" i="248" s="1"/>
  <c r="G427" i="248"/>
  <c r="C427" i="248" s="1"/>
  <c r="P421" i="248"/>
  <c r="M420" i="248" s="1"/>
  <c r="S420" i="248"/>
  <c r="K421" i="248" s="1"/>
  <c r="A420" i="248" s="1"/>
  <c r="S432" i="241"/>
  <c r="K433" i="241" s="1"/>
  <c r="A432" i="241" s="1"/>
  <c r="P433" i="241"/>
  <c r="M432" i="241" s="1"/>
  <c r="G434" i="243"/>
  <c r="C434" i="243" s="1"/>
  <c r="G431" i="243"/>
  <c r="C431" i="243" s="1"/>
  <c r="G433" i="243"/>
  <c r="C433" i="243" s="1"/>
  <c r="G432" i="243"/>
  <c r="C432" i="243" s="1"/>
  <c r="H431" i="243"/>
  <c r="R431" i="243" s="1"/>
  <c r="P432" i="243" s="1"/>
  <c r="G435" i="243"/>
  <c r="C435" i="243" s="1"/>
  <c r="J438" i="243"/>
  <c r="S420" i="242"/>
  <c r="K421" i="242" s="1"/>
  <c r="A420" i="242" s="1"/>
  <c r="P421" i="242"/>
  <c r="M420" i="242" s="1"/>
  <c r="G438" i="251"/>
  <c r="C438" i="251" s="1"/>
  <c r="G439" i="251"/>
  <c r="C439" i="251" s="1"/>
  <c r="G437" i="251"/>
  <c r="C437" i="251" s="1"/>
  <c r="H437" i="251"/>
  <c r="R437" i="251" s="1"/>
  <c r="P438" i="251" s="1"/>
  <c r="G440" i="251"/>
  <c r="C440" i="251" s="1"/>
  <c r="G441" i="251"/>
  <c r="C441" i="251" s="1"/>
  <c r="J444" i="251"/>
  <c r="S426" i="246"/>
  <c r="K427" i="246" s="1"/>
  <c r="A426" i="246" s="1"/>
  <c r="P427" i="246"/>
  <c r="M426" i="246" s="1"/>
  <c r="J449" i="248"/>
  <c r="N426" i="250"/>
  <c r="L426" i="250"/>
  <c r="G429" i="252"/>
  <c r="C429" i="252" s="1"/>
  <c r="G426" i="252"/>
  <c r="C426" i="252" s="1"/>
  <c r="G427" i="252"/>
  <c r="C427" i="252" s="1"/>
  <c r="G425" i="252"/>
  <c r="C425" i="252" s="1"/>
  <c r="G428" i="252"/>
  <c r="C428" i="252" s="1"/>
  <c r="H425" i="252"/>
  <c r="R425" i="252" s="1"/>
  <c r="P426" i="252" s="1"/>
  <c r="J432" i="252"/>
  <c r="N420" i="249"/>
  <c r="L420" i="249"/>
  <c r="L420" i="243"/>
  <c r="N420" i="243"/>
  <c r="N420" i="253"/>
  <c r="L420" i="253"/>
  <c r="N426" i="241"/>
  <c r="L426" i="241"/>
  <c r="L414" i="247"/>
  <c r="N414" i="247"/>
  <c r="G440" i="250"/>
  <c r="C440" i="250" s="1"/>
  <c r="G437" i="250"/>
  <c r="C437" i="250" s="1"/>
  <c r="G441" i="250"/>
  <c r="C441" i="250" s="1"/>
  <c r="H437" i="250"/>
  <c r="R437" i="250" s="1"/>
  <c r="P438" i="250" s="1"/>
  <c r="G439" i="250"/>
  <c r="C439" i="250" s="1"/>
  <c r="G438" i="250"/>
  <c r="C438" i="250" s="1"/>
  <c r="J444" i="250"/>
  <c r="G431" i="246"/>
  <c r="C431" i="246" s="1"/>
  <c r="H431" i="246"/>
  <c r="R431" i="246" s="1"/>
  <c r="P432" i="246" s="1"/>
  <c r="J438" i="246"/>
  <c r="G432" i="246"/>
  <c r="C432" i="246" s="1"/>
  <c r="G433" i="246"/>
  <c r="C433" i="246" s="1"/>
  <c r="G434" i="246"/>
  <c r="C434" i="246" s="1"/>
  <c r="G435" i="246"/>
  <c r="C435" i="246" s="1"/>
  <c r="S426" i="249"/>
  <c r="K427" i="249" s="1"/>
  <c r="A426" i="249" s="1"/>
  <c r="P427" i="249"/>
  <c r="M426" i="249" s="1"/>
  <c r="S420" i="244"/>
  <c r="K421" i="244" s="1"/>
  <c r="A420" i="244" s="1"/>
  <c r="P421" i="244"/>
  <c r="M420" i="244" s="1"/>
  <c r="S420" i="245"/>
  <c r="K421" i="245" s="1"/>
  <c r="A420" i="245" s="1"/>
  <c r="P421" i="245"/>
  <c r="M420" i="245" s="1"/>
  <c r="L414" i="245"/>
  <c r="N414" i="245"/>
  <c r="S432" i="250"/>
  <c r="K433" i="250" s="1"/>
  <c r="A432" i="250" s="1"/>
  <c r="P433" i="250"/>
  <c r="M432" i="250" s="1"/>
  <c r="G433" i="249"/>
  <c r="C433" i="249" s="1"/>
  <c r="G431" i="249"/>
  <c r="C431" i="249" s="1"/>
  <c r="G432" i="249"/>
  <c r="C432" i="249" s="1"/>
  <c r="J438" i="249"/>
  <c r="H431" i="249"/>
  <c r="R431" i="249" s="1"/>
  <c r="P432" i="249" s="1"/>
  <c r="G435" i="249"/>
  <c r="C435" i="249" s="1"/>
  <c r="G434" i="249"/>
  <c r="C434" i="249" s="1"/>
  <c r="J432" i="244"/>
  <c r="H425" i="244"/>
  <c r="R425" i="244" s="1"/>
  <c r="P426" i="244" s="1"/>
  <c r="G428" i="244"/>
  <c r="C428" i="244" s="1"/>
  <c r="G426" i="244"/>
  <c r="C426" i="244" s="1"/>
  <c r="G427" i="244"/>
  <c r="C427" i="244" s="1"/>
  <c r="G425" i="244"/>
  <c r="C425" i="244" s="1"/>
  <c r="G429" i="244"/>
  <c r="C429" i="244" s="1"/>
  <c r="H431" i="253"/>
  <c r="R431" i="253" s="1"/>
  <c r="P432" i="253" s="1"/>
  <c r="G435" i="253"/>
  <c r="C435" i="253" s="1"/>
  <c r="G434" i="253"/>
  <c r="C434" i="253" s="1"/>
  <c r="G431" i="253"/>
  <c r="C431" i="253" s="1"/>
  <c r="G433" i="253"/>
  <c r="C433" i="253" s="1"/>
  <c r="G432" i="253"/>
  <c r="C432" i="253" s="1"/>
  <c r="J438" i="253"/>
  <c r="N420" i="246"/>
  <c r="L420" i="246"/>
  <c r="J432" i="242"/>
  <c r="G427" i="242"/>
  <c r="C427" i="242" s="1"/>
  <c r="G428" i="242"/>
  <c r="C428" i="242" s="1"/>
  <c r="G426" i="242"/>
  <c r="C426" i="242" s="1"/>
  <c r="G429" i="242"/>
  <c r="C429" i="242" s="1"/>
  <c r="G425" i="242"/>
  <c r="C425" i="242" s="1"/>
  <c r="H425" i="242"/>
  <c r="R425" i="242" s="1"/>
  <c r="P426" i="242" s="1"/>
  <c r="S426" i="243"/>
  <c r="K427" i="243" s="1"/>
  <c r="A426" i="243" s="1"/>
  <c r="P427" i="243"/>
  <c r="M426" i="243" s="1"/>
  <c r="J432" i="245"/>
  <c r="J437" i="245"/>
  <c r="S432" i="251"/>
  <c r="K433" i="251" s="1"/>
  <c r="A432" i="251" s="1"/>
  <c r="P433" i="251"/>
  <c r="M432" i="251" s="1"/>
  <c r="H437" i="241"/>
  <c r="R437" i="241" s="1"/>
  <c r="P438" i="241" s="1"/>
  <c r="G441" i="241"/>
  <c r="C441" i="241" s="1"/>
  <c r="G440" i="241"/>
  <c r="C440" i="241" s="1"/>
  <c r="G437" i="241"/>
  <c r="C437" i="241" s="1"/>
  <c r="G439" i="241"/>
  <c r="C439" i="241" s="1"/>
  <c r="G438" i="241"/>
  <c r="C438" i="241" s="1"/>
  <c r="J444" i="241"/>
  <c r="L414" i="242"/>
  <c r="N414" i="242"/>
  <c r="N414" i="244"/>
  <c r="L414" i="244"/>
  <c r="L426" i="251"/>
  <c r="N426" i="251"/>
  <c r="S420" i="252"/>
  <c r="K421" i="252" s="1"/>
  <c r="A420" i="252" s="1"/>
  <c r="P421" i="252"/>
  <c r="M420" i="252" s="1"/>
  <c r="G425" i="245"/>
  <c r="C425" i="245" s="1"/>
  <c r="H425" i="245"/>
  <c r="R425" i="245" s="1"/>
  <c r="P426" i="245" s="1"/>
  <c r="G428" i="245"/>
  <c r="C428" i="245" s="1"/>
  <c r="G426" i="245"/>
  <c r="C426" i="245" s="1"/>
  <c r="G427" i="245"/>
  <c r="C427" i="245" s="1"/>
  <c r="G429" i="245"/>
  <c r="C429" i="245" s="1"/>
  <c r="N414" i="252"/>
  <c r="L414" i="252"/>
  <c r="H425" i="247"/>
  <c r="R425" i="247" s="1"/>
  <c r="P426" i="247" s="1"/>
  <c r="G429" i="247"/>
  <c r="C429" i="247" s="1"/>
  <c r="G425" i="247"/>
  <c r="C425" i="247" s="1"/>
  <c r="G427" i="247"/>
  <c r="C427" i="247" s="1"/>
  <c r="G426" i="247"/>
  <c r="C426" i="247" s="1"/>
  <c r="G428" i="247"/>
  <c r="C428" i="247" s="1"/>
  <c r="J432" i="247"/>
  <c r="S426" i="253"/>
  <c r="K427" i="253" s="1"/>
  <c r="A426" i="253" s="1"/>
  <c r="P427" i="253"/>
  <c r="M426" i="253" s="1"/>
  <c r="S420" i="247"/>
  <c r="K421" i="247" s="1"/>
  <c r="A420" i="247" s="1"/>
  <c r="P421" i="247"/>
  <c r="M420" i="247" s="1"/>
  <c r="S420" i="138"/>
  <c r="K421" i="138" s="1"/>
  <c r="A420" i="138" s="1"/>
  <c r="P421" i="138"/>
  <c r="M420" i="138" s="1"/>
  <c r="H425" i="138"/>
  <c r="R425" i="138" s="1"/>
  <c r="P426" i="138" s="1"/>
  <c r="G425" i="138"/>
  <c r="C425" i="138" s="1"/>
  <c r="G428" i="138"/>
  <c r="C428" i="138" s="1"/>
  <c r="J432" i="138"/>
  <c r="G426" i="138"/>
  <c r="C426" i="138" s="1"/>
  <c r="G427" i="138"/>
  <c r="C427" i="138" s="1"/>
  <c r="G429" i="138"/>
  <c r="C429" i="138" s="1"/>
  <c r="N414" i="138"/>
  <c r="L414" i="138"/>
  <c r="P427" i="248" l="1"/>
  <c r="M426" i="248" s="1"/>
  <c r="S426" i="248"/>
  <c r="K427" i="248" s="1"/>
  <c r="A426" i="248" s="1"/>
  <c r="L420" i="248"/>
  <c r="N420" i="248"/>
  <c r="G435" i="248"/>
  <c r="C435" i="248" s="1"/>
  <c r="G431" i="248"/>
  <c r="C431" i="248" s="1"/>
  <c r="J438" i="248"/>
  <c r="H431" i="248"/>
  <c r="R431" i="248" s="1"/>
  <c r="P432" i="248" s="1"/>
  <c r="G433" i="248"/>
  <c r="C433" i="248" s="1"/>
  <c r="G432" i="248"/>
  <c r="C432" i="248" s="1"/>
  <c r="G434" i="248"/>
  <c r="C434" i="248" s="1"/>
  <c r="L420" i="252"/>
  <c r="N420" i="252"/>
  <c r="G444" i="241"/>
  <c r="C444" i="241" s="1"/>
  <c r="G446" i="241"/>
  <c r="C446" i="241" s="1"/>
  <c r="G443" i="241"/>
  <c r="C443" i="241" s="1"/>
  <c r="G447" i="241"/>
  <c r="C447" i="241" s="1"/>
  <c r="G445" i="241"/>
  <c r="C445" i="241" s="1"/>
  <c r="H443" i="241"/>
  <c r="R443" i="241" s="1"/>
  <c r="P444" i="241" s="1"/>
  <c r="J450" i="241"/>
  <c r="P433" i="253"/>
  <c r="M432" i="253" s="1"/>
  <c r="S432" i="253"/>
  <c r="K433" i="253" s="1"/>
  <c r="A432" i="253" s="1"/>
  <c r="S432" i="249"/>
  <c r="K433" i="249" s="1"/>
  <c r="A432" i="249" s="1"/>
  <c r="P433" i="249"/>
  <c r="M432" i="249" s="1"/>
  <c r="P433" i="246"/>
  <c r="M432" i="246" s="1"/>
  <c r="S432" i="246"/>
  <c r="K433" i="246" s="1"/>
  <c r="A432" i="246" s="1"/>
  <c r="P427" i="247"/>
  <c r="M426" i="247" s="1"/>
  <c r="S426" i="247"/>
  <c r="K427" i="247" s="1"/>
  <c r="A426" i="247" s="1"/>
  <c r="J438" i="245"/>
  <c r="J443" i="245"/>
  <c r="S426" i="242"/>
  <c r="K427" i="242" s="1"/>
  <c r="A426" i="242" s="1"/>
  <c r="P427" i="242"/>
  <c r="M426" i="242" s="1"/>
  <c r="H437" i="249"/>
  <c r="R437" i="249" s="1"/>
  <c r="P438" i="249" s="1"/>
  <c r="G438" i="249"/>
  <c r="C438" i="249" s="1"/>
  <c r="G441" i="249"/>
  <c r="C441" i="249" s="1"/>
  <c r="G439" i="249"/>
  <c r="C439" i="249" s="1"/>
  <c r="J444" i="249"/>
  <c r="G437" i="249"/>
  <c r="C437" i="249" s="1"/>
  <c r="G440" i="249"/>
  <c r="C440" i="249" s="1"/>
  <c r="N432" i="250"/>
  <c r="L432" i="250"/>
  <c r="N420" i="244"/>
  <c r="L420" i="244"/>
  <c r="L426" i="249"/>
  <c r="N426" i="249"/>
  <c r="S438" i="250"/>
  <c r="K439" i="250" s="1"/>
  <c r="A438" i="250" s="1"/>
  <c r="P439" i="250"/>
  <c r="M438" i="250" s="1"/>
  <c r="H431" i="252"/>
  <c r="R431" i="252" s="1"/>
  <c r="P432" i="252" s="1"/>
  <c r="G434" i="252"/>
  <c r="C434" i="252" s="1"/>
  <c r="G432" i="252"/>
  <c r="C432" i="252" s="1"/>
  <c r="G433" i="252"/>
  <c r="C433" i="252" s="1"/>
  <c r="G431" i="252"/>
  <c r="C431" i="252" s="1"/>
  <c r="G435" i="252"/>
  <c r="C435" i="252" s="1"/>
  <c r="J438" i="252"/>
  <c r="S438" i="251"/>
  <c r="K439" i="251" s="1"/>
  <c r="A438" i="251" s="1"/>
  <c r="P439" i="251"/>
  <c r="M438" i="251" s="1"/>
  <c r="N420" i="242"/>
  <c r="L420" i="242"/>
  <c r="P433" i="243"/>
  <c r="M432" i="243" s="1"/>
  <c r="S432" i="243"/>
  <c r="K433" i="243" s="1"/>
  <c r="A432" i="243" s="1"/>
  <c r="L426" i="253"/>
  <c r="N426" i="253"/>
  <c r="S426" i="245"/>
  <c r="K427" i="245" s="1"/>
  <c r="A426" i="245" s="1"/>
  <c r="P427" i="245"/>
  <c r="M426" i="245" s="1"/>
  <c r="P439" i="241"/>
  <c r="M438" i="241" s="1"/>
  <c r="S438" i="241"/>
  <c r="K439" i="241" s="1"/>
  <c r="A438" i="241" s="1"/>
  <c r="G432" i="245"/>
  <c r="C432" i="245" s="1"/>
  <c r="H431" i="245"/>
  <c r="R431" i="245" s="1"/>
  <c r="P432" i="245" s="1"/>
  <c r="G435" i="245"/>
  <c r="C435" i="245" s="1"/>
  <c r="G431" i="245"/>
  <c r="C431" i="245" s="1"/>
  <c r="G433" i="245"/>
  <c r="C433" i="245" s="1"/>
  <c r="G434" i="245"/>
  <c r="C434" i="245" s="1"/>
  <c r="G438" i="253"/>
  <c r="C438" i="253" s="1"/>
  <c r="G440" i="253"/>
  <c r="C440" i="253" s="1"/>
  <c r="G437" i="253"/>
  <c r="C437" i="253" s="1"/>
  <c r="G441" i="253"/>
  <c r="C441" i="253" s="1"/>
  <c r="G439" i="253"/>
  <c r="C439" i="253" s="1"/>
  <c r="H437" i="253"/>
  <c r="R437" i="253" s="1"/>
  <c r="P438" i="253" s="1"/>
  <c r="J444" i="253"/>
  <c r="S426" i="244"/>
  <c r="K427" i="244" s="1"/>
  <c r="A426" i="244" s="1"/>
  <c r="P427" i="244"/>
  <c r="M426" i="244" s="1"/>
  <c r="G447" i="250"/>
  <c r="C447" i="250" s="1"/>
  <c r="G444" i="250"/>
  <c r="C444" i="250" s="1"/>
  <c r="G445" i="250"/>
  <c r="C445" i="250" s="1"/>
  <c r="G443" i="250"/>
  <c r="C443" i="250" s="1"/>
  <c r="H443" i="250"/>
  <c r="R443" i="250" s="1"/>
  <c r="P444" i="250" s="1"/>
  <c r="G446" i="250"/>
  <c r="C446" i="250" s="1"/>
  <c r="J450" i="250"/>
  <c r="S426" i="252"/>
  <c r="K427" i="252" s="1"/>
  <c r="A426" i="252" s="1"/>
  <c r="P427" i="252"/>
  <c r="M426" i="252" s="1"/>
  <c r="J455" i="248"/>
  <c r="N426" i="246"/>
  <c r="L426" i="246"/>
  <c r="G446" i="251"/>
  <c r="C446" i="251" s="1"/>
  <c r="G444" i="251"/>
  <c r="C444" i="251" s="1"/>
  <c r="G447" i="251"/>
  <c r="C447" i="251" s="1"/>
  <c r="G443" i="251"/>
  <c r="C443" i="251" s="1"/>
  <c r="G445" i="251"/>
  <c r="C445" i="251" s="1"/>
  <c r="H443" i="251"/>
  <c r="R443" i="251" s="1"/>
  <c r="P444" i="251" s="1"/>
  <c r="J450" i="251"/>
  <c r="L432" i="241"/>
  <c r="N432" i="241"/>
  <c r="L420" i="247"/>
  <c r="N420" i="247"/>
  <c r="G432" i="247"/>
  <c r="C432" i="247" s="1"/>
  <c r="H431" i="247"/>
  <c r="R431" i="247" s="1"/>
  <c r="P432" i="247" s="1"/>
  <c r="G435" i="247"/>
  <c r="C435" i="247" s="1"/>
  <c r="G434" i="247"/>
  <c r="C434" i="247" s="1"/>
  <c r="G431" i="247"/>
  <c r="C431" i="247" s="1"/>
  <c r="G433" i="247"/>
  <c r="C433" i="247" s="1"/>
  <c r="J438" i="247"/>
  <c r="N432" i="251"/>
  <c r="L432" i="251"/>
  <c r="L426" i="243"/>
  <c r="N426" i="243"/>
  <c r="G435" i="242"/>
  <c r="C435" i="242" s="1"/>
  <c r="G432" i="242"/>
  <c r="C432" i="242" s="1"/>
  <c r="G433" i="242"/>
  <c r="C433" i="242" s="1"/>
  <c r="G431" i="242"/>
  <c r="C431" i="242" s="1"/>
  <c r="G434" i="242"/>
  <c r="C434" i="242" s="1"/>
  <c r="J438" i="242"/>
  <c r="H431" i="242"/>
  <c r="R431" i="242" s="1"/>
  <c r="P432" i="242" s="1"/>
  <c r="G434" i="244"/>
  <c r="C434" i="244" s="1"/>
  <c r="G435" i="244"/>
  <c r="C435" i="244" s="1"/>
  <c r="G431" i="244"/>
  <c r="C431" i="244" s="1"/>
  <c r="H431" i="244"/>
  <c r="R431" i="244" s="1"/>
  <c r="P432" i="244" s="1"/>
  <c r="J438" i="244"/>
  <c r="G432" i="244"/>
  <c r="C432" i="244" s="1"/>
  <c r="G433" i="244"/>
  <c r="C433" i="244" s="1"/>
  <c r="N420" i="245"/>
  <c r="L420" i="245"/>
  <c r="G441" i="246"/>
  <c r="C441" i="246" s="1"/>
  <c r="G440" i="246"/>
  <c r="C440" i="246" s="1"/>
  <c r="G439" i="246"/>
  <c r="C439" i="246" s="1"/>
  <c r="H437" i="246"/>
  <c r="R437" i="246" s="1"/>
  <c r="P438" i="246" s="1"/>
  <c r="G437" i="246"/>
  <c r="C437" i="246" s="1"/>
  <c r="J444" i="246"/>
  <c r="G438" i="246"/>
  <c r="C438" i="246" s="1"/>
  <c r="G437" i="243"/>
  <c r="C437" i="243" s="1"/>
  <c r="G441" i="243"/>
  <c r="C441" i="243" s="1"/>
  <c r="G439" i="243"/>
  <c r="C439" i="243" s="1"/>
  <c r="H437" i="243"/>
  <c r="R437" i="243" s="1"/>
  <c r="P438" i="243" s="1"/>
  <c r="G438" i="243"/>
  <c r="C438" i="243" s="1"/>
  <c r="G440" i="243"/>
  <c r="C440" i="243" s="1"/>
  <c r="J444" i="243"/>
  <c r="L420" i="138"/>
  <c r="N420" i="138"/>
  <c r="G432" i="138"/>
  <c r="C432" i="138" s="1"/>
  <c r="G431" i="138"/>
  <c r="C431" i="138" s="1"/>
  <c r="J438" i="138"/>
  <c r="G435" i="138"/>
  <c r="C435" i="138" s="1"/>
  <c r="G434" i="138"/>
  <c r="C434" i="138" s="1"/>
  <c r="G433" i="138"/>
  <c r="C433" i="138" s="1"/>
  <c r="H431" i="138"/>
  <c r="R431" i="138" s="1"/>
  <c r="P432" i="138" s="1"/>
  <c r="S426" i="138"/>
  <c r="K427" i="138" s="1"/>
  <c r="A426" i="138" s="1"/>
  <c r="P427" i="138"/>
  <c r="M426" i="138" s="1"/>
  <c r="L426" i="248" l="1"/>
  <c r="N426" i="248"/>
  <c r="S432" i="248"/>
  <c r="K433" i="248" s="1"/>
  <c r="A432" i="248" s="1"/>
  <c r="P433" i="248"/>
  <c r="M432" i="248" s="1"/>
  <c r="G438" i="248"/>
  <c r="C438" i="248" s="1"/>
  <c r="J444" i="248"/>
  <c r="G441" i="248"/>
  <c r="C441" i="248" s="1"/>
  <c r="H437" i="248"/>
  <c r="R437" i="248" s="1"/>
  <c r="P438" i="248" s="1"/>
  <c r="G437" i="248"/>
  <c r="C437" i="248" s="1"/>
  <c r="G440" i="248"/>
  <c r="C440" i="248" s="1"/>
  <c r="G439" i="248"/>
  <c r="C439" i="248" s="1"/>
  <c r="G447" i="243"/>
  <c r="C447" i="243" s="1"/>
  <c r="G444" i="243"/>
  <c r="C444" i="243" s="1"/>
  <c r="H443" i="243"/>
  <c r="R443" i="243" s="1"/>
  <c r="P444" i="243" s="1"/>
  <c r="G443" i="243"/>
  <c r="C443" i="243" s="1"/>
  <c r="G446" i="243"/>
  <c r="C446" i="243" s="1"/>
  <c r="G445" i="243"/>
  <c r="C445" i="243" s="1"/>
  <c r="J450" i="243"/>
  <c r="J450" i="246"/>
  <c r="G443" i="246"/>
  <c r="C443" i="246" s="1"/>
  <c r="G445" i="246"/>
  <c r="C445" i="246" s="1"/>
  <c r="G446" i="246"/>
  <c r="C446" i="246" s="1"/>
  <c r="G444" i="246"/>
  <c r="C444" i="246" s="1"/>
  <c r="H443" i="246"/>
  <c r="R443" i="246" s="1"/>
  <c r="P444" i="246" s="1"/>
  <c r="G447" i="246"/>
  <c r="C447" i="246" s="1"/>
  <c r="S444" i="251"/>
  <c r="K445" i="251" s="1"/>
  <c r="A444" i="251" s="1"/>
  <c r="P445" i="251"/>
  <c r="M444" i="251" s="1"/>
  <c r="H449" i="250"/>
  <c r="R449" i="250" s="1"/>
  <c r="P450" i="250" s="1"/>
  <c r="G451" i="250"/>
  <c r="C451" i="250" s="1"/>
  <c r="G450" i="250"/>
  <c r="C450" i="250" s="1"/>
  <c r="G453" i="250"/>
  <c r="C453" i="250" s="1"/>
  <c r="G449" i="250"/>
  <c r="C449" i="250" s="1"/>
  <c r="G452" i="250"/>
  <c r="C452" i="250" s="1"/>
  <c r="J456" i="250"/>
  <c r="G446" i="253"/>
  <c r="C446" i="253" s="1"/>
  <c r="G445" i="253"/>
  <c r="C445" i="253" s="1"/>
  <c r="G447" i="253"/>
  <c r="C447" i="253" s="1"/>
  <c r="G444" i="253"/>
  <c r="C444" i="253" s="1"/>
  <c r="H443" i="253"/>
  <c r="R443" i="253" s="1"/>
  <c r="P444" i="253" s="1"/>
  <c r="G443" i="253"/>
  <c r="C443" i="253" s="1"/>
  <c r="J450" i="253"/>
  <c r="N438" i="241"/>
  <c r="L438" i="241"/>
  <c r="L438" i="250"/>
  <c r="N438" i="250"/>
  <c r="G440" i="245"/>
  <c r="C440" i="245" s="1"/>
  <c r="G439" i="245"/>
  <c r="C439" i="245" s="1"/>
  <c r="H437" i="245"/>
  <c r="R437" i="245" s="1"/>
  <c r="P438" i="245" s="1"/>
  <c r="G437" i="245"/>
  <c r="C437" i="245" s="1"/>
  <c r="G441" i="245"/>
  <c r="C441" i="245" s="1"/>
  <c r="G438" i="245"/>
  <c r="C438" i="245" s="1"/>
  <c r="S444" i="241"/>
  <c r="K445" i="241" s="1"/>
  <c r="A444" i="241" s="1"/>
  <c r="P445" i="241"/>
  <c r="M444" i="241" s="1"/>
  <c r="G439" i="242"/>
  <c r="C439" i="242" s="1"/>
  <c r="H437" i="242"/>
  <c r="R437" i="242" s="1"/>
  <c r="P438" i="242" s="1"/>
  <c r="G438" i="242"/>
  <c r="C438" i="242" s="1"/>
  <c r="G440" i="242"/>
  <c r="C440" i="242" s="1"/>
  <c r="G437" i="242"/>
  <c r="C437" i="242" s="1"/>
  <c r="J444" i="242"/>
  <c r="G441" i="242"/>
  <c r="C441" i="242" s="1"/>
  <c r="H437" i="247"/>
  <c r="R437" i="247" s="1"/>
  <c r="P438" i="247" s="1"/>
  <c r="G438" i="247"/>
  <c r="C438" i="247" s="1"/>
  <c r="G440" i="247"/>
  <c r="C440" i="247" s="1"/>
  <c r="G437" i="247"/>
  <c r="C437" i="247" s="1"/>
  <c r="G441" i="247"/>
  <c r="C441" i="247" s="1"/>
  <c r="G439" i="247"/>
  <c r="C439" i="247" s="1"/>
  <c r="J444" i="247"/>
  <c r="S438" i="253"/>
  <c r="K439" i="253" s="1"/>
  <c r="A438" i="253" s="1"/>
  <c r="P439" i="253"/>
  <c r="M438" i="253" s="1"/>
  <c r="S432" i="245"/>
  <c r="K433" i="245" s="1"/>
  <c r="A432" i="245" s="1"/>
  <c r="P433" i="245"/>
  <c r="M432" i="245" s="1"/>
  <c r="N426" i="245"/>
  <c r="L426" i="245"/>
  <c r="N438" i="251"/>
  <c r="L438" i="251"/>
  <c r="G438" i="252"/>
  <c r="C438" i="252" s="1"/>
  <c r="G439" i="252"/>
  <c r="C439" i="252" s="1"/>
  <c r="G437" i="252"/>
  <c r="C437" i="252" s="1"/>
  <c r="H437" i="252"/>
  <c r="R437" i="252" s="1"/>
  <c r="P438" i="252" s="1"/>
  <c r="G440" i="252"/>
  <c r="C440" i="252" s="1"/>
  <c r="G441" i="252"/>
  <c r="C441" i="252" s="1"/>
  <c r="J444" i="252"/>
  <c r="N426" i="242"/>
  <c r="L426" i="242"/>
  <c r="L426" i="247"/>
  <c r="N426" i="247"/>
  <c r="S432" i="247"/>
  <c r="K433" i="247" s="1"/>
  <c r="A432" i="247" s="1"/>
  <c r="P433" i="247"/>
  <c r="M432" i="247" s="1"/>
  <c r="S438" i="246"/>
  <c r="K439" i="246" s="1"/>
  <c r="A438" i="246" s="1"/>
  <c r="P439" i="246"/>
  <c r="M438" i="246" s="1"/>
  <c r="J444" i="244"/>
  <c r="H437" i="244"/>
  <c r="R437" i="244" s="1"/>
  <c r="P438" i="244" s="1"/>
  <c r="G441" i="244"/>
  <c r="C441" i="244" s="1"/>
  <c r="G438" i="244"/>
  <c r="C438" i="244" s="1"/>
  <c r="G439" i="244"/>
  <c r="C439" i="244" s="1"/>
  <c r="G440" i="244"/>
  <c r="C440" i="244" s="1"/>
  <c r="G437" i="244"/>
  <c r="C437" i="244" s="1"/>
  <c r="L426" i="252"/>
  <c r="N426" i="252"/>
  <c r="P445" i="250"/>
  <c r="M444" i="250" s="1"/>
  <c r="S444" i="250"/>
  <c r="K445" i="250" s="1"/>
  <c r="A444" i="250" s="1"/>
  <c r="N426" i="244"/>
  <c r="L426" i="244"/>
  <c r="L432" i="243"/>
  <c r="N432" i="243"/>
  <c r="J450" i="249"/>
  <c r="H443" i="249"/>
  <c r="R443" i="249" s="1"/>
  <c r="P444" i="249" s="1"/>
  <c r="G446" i="249"/>
  <c r="C446" i="249" s="1"/>
  <c r="G444" i="249"/>
  <c r="C444" i="249" s="1"/>
  <c r="G445" i="249"/>
  <c r="C445" i="249" s="1"/>
  <c r="G443" i="249"/>
  <c r="C443" i="249" s="1"/>
  <c r="G447" i="249"/>
  <c r="C447" i="249" s="1"/>
  <c r="S438" i="249"/>
  <c r="K439" i="249" s="1"/>
  <c r="A438" i="249" s="1"/>
  <c r="P439" i="249"/>
  <c r="M438" i="249" s="1"/>
  <c r="L432" i="253"/>
  <c r="N432" i="253"/>
  <c r="J461" i="248"/>
  <c r="P439" i="243"/>
  <c r="M438" i="243" s="1"/>
  <c r="S438" i="243"/>
  <c r="K439" i="243" s="1"/>
  <c r="A438" i="243" s="1"/>
  <c r="S432" i="244"/>
  <c r="K433" i="244" s="1"/>
  <c r="A432" i="244" s="1"/>
  <c r="P433" i="244"/>
  <c r="M432" i="244" s="1"/>
  <c r="P433" i="242"/>
  <c r="M432" i="242" s="1"/>
  <c r="S432" i="242"/>
  <c r="K433" i="242" s="1"/>
  <c r="A432" i="242" s="1"/>
  <c r="G453" i="251"/>
  <c r="C453" i="251" s="1"/>
  <c r="G450" i="251"/>
  <c r="C450" i="251" s="1"/>
  <c r="G451" i="251"/>
  <c r="C451" i="251" s="1"/>
  <c r="G449" i="251"/>
  <c r="C449" i="251" s="1"/>
  <c r="H449" i="251"/>
  <c r="R449" i="251" s="1"/>
  <c r="P450" i="251" s="1"/>
  <c r="G452" i="251"/>
  <c r="C452" i="251" s="1"/>
  <c r="J456" i="251"/>
  <c r="S432" i="252"/>
  <c r="K433" i="252" s="1"/>
  <c r="A432" i="252" s="1"/>
  <c r="P433" i="252"/>
  <c r="M432" i="252" s="1"/>
  <c r="J444" i="245"/>
  <c r="J449" i="245"/>
  <c r="L432" i="246"/>
  <c r="N432" i="246"/>
  <c r="L432" i="249"/>
  <c r="N432" i="249"/>
  <c r="G452" i="241"/>
  <c r="C452" i="241" s="1"/>
  <c r="G451" i="241"/>
  <c r="C451" i="241" s="1"/>
  <c r="G453" i="241"/>
  <c r="C453" i="241" s="1"/>
  <c r="G450" i="241"/>
  <c r="C450" i="241" s="1"/>
  <c r="G449" i="241"/>
  <c r="C449" i="241" s="1"/>
  <c r="H449" i="241"/>
  <c r="R449" i="241" s="1"/>
  <c r="P450" i="241" s="1"/>
  <c r="J456" i="241"/>
  <c r="L426" i="138"/>
  <c r="N426" i="138"/>
  <c r="S432" i="138"/>
  <c r="K433" i="138" s="1"/>
  <c r="A432" i="138" s="1"/>
  <c r="P433" i="138"/>
  <c r="M432" i="138" s="1"/>
  <c r="H437" i="138"/>
  <c r="R437" i="138" s="1"/>
  <c r="P438" i="138" s="1"/>
  <c r="G440" i="138"/>
  <c r="C440" i="138" s="1"/>
  <c r="J444" i="138"/>
  <c r="G439" i="138"/>
  <c r="C439" i="138" s="1"/>
  <c r="G437" i="138"/>
  <c r="C437" i="138" s="1"/>
  <c r="G441" i="138"/>
  <c r="C441" i="138" s="1"/>
  <c r="G438" i="138"/>
  <c r="C438" i="138" s="1"/>
  <c r="G447" i="248" l="1"/>
  <c r="C447" i="248" s="1"/>
  <c r="H443" i="248"/>
  <c r="R443" i="248" s="1"/>
  <c r="P444" i="248" s="1"/>
  <c r="G445" i="248"/>
  <c r="C445" i="248" s="1"/>
  <c r="J450" i="248"/>
  <c r="G446" i="248"/>
  <c r="C446" i="248" s="1"/>
  <c r="G443" i="248"/>
  <c r="C443" i="248" s="1"/>
  <c r="G444" i="248"/>
  <c r="C444" i="248" s="1"/>
  <c r="N432" i="248"/>
  <c r="L432" i="248"/>
  <c r="P439" i="248"/>
  <c r="M438" i="248" s="1"/>
  <c r="S438" i="248"/>
  <c r="K439" i="248" s="1"/>
  <c r="A438" i="248" s="1"/>
  <c r="G459" i="241"/>
  <c r="C459" i="241" s="1"/>
  <c r="G455" i="241"/>
  <c r="C455" i="241" s="1"/>
  <c r="G457" i="241"/>
  <c r="C457" i="241" s="1"/>
  <c r="G456" i="241"/>
  <c r="C456" i="241" s="1"/>
  <c r="G458" i="241"/>
  <c r="C458" i="241" s="1"/>
  <c r="H455" i="241"/>
  <c r="R455" i="241" s="1"/>
  <c r="P456" i="241" s="1"/>
  <c r="J462" i="241"/>
  <c r="S450" i="251"/>
  <c r="K451" i="251" s="1"/>
  <c r="A450" i="251" s="1"/>
  <c r="P451" i="251"/>
  <c r="M450" i="251" s="1"/>
  <c r="L438" i="243"/>
  <c r="N438" i="243"/>
  <c r="L444" i="250"/>
  <c r="N444" i="250"/>
  <c r="S438" i="244"/>
  <c r="K439" i="244" s="1"/>
  <c r="A438" i="244" s="1"/>
  <c r="P439" i="244"/>
  <c r="M438" i="244" s="1"/>
  <c r="L438" i="246"/>
  <c r="N438" i="246"/>
  <c r="S438" i="252"/>
  <c r="K439" i="252" s="1"/>
  <c r="A438" i="252" s="1"/>
  <c r="P439" i="252"/>
  <c r="M438" i="252" s="1"/>
  <c r="L432" i="245"/>
  <c r="N432" i="245"/>
  <c r="P439" i="247"/>
  <c r="M438" i="247" s="1"/>
  <c r="S438" i="247"/>
  <c r="K439" i="247" s="1"/>
  <c r="A438" i="247" s="1"/>
  <c r="N444" i="241"/>
  <c r="L444" i="241"/>
  <c r="P445" i="253"/>
  <c r="M444" i="253" s="1"/>
  <c r="S444" i="253"/>
  <c r="K445" i="253" s="1"/>
  <c r="A444" i="253" s="1"/>
  <c r="N444" i="251"/>
  <c r="L444" i="251"/>
  <c r="G452" i="246"/>
  <c r="C452" i="246" s="1"/>
  <c r="G450" i="246"/>
  <c r="C450" i="246" s="1"/>
  <c r="G451" i="246"/>
  <c r="C451" i="246" s="1"/>
  <c r="G449" i="246"/>
  <c r="C449" i="246" s="1"/>
  <c r="H449" i="246"/>
  <c r="R449" i="246" s="1"/>
  <c r="P450" i="246" s="1"/>
  <c r="J456" i="246"/>
  <c r="G453" i="246"/>
  <c r="C453" i="246" s="1"/>
  <c r="S450" i="241"/>
  <c r="K451" i="241" s="1"/>
  <c r="A450" i="241" s="1"/>
  <c r="P451" i="241"/>
  <c r="M450" i="241" s="1"/>
  <c r="J450" i="245"/>
  <c r="J455" i="245"/>
  <c r="J467" i="248"/>
  <c r="S444" i="249"/>
  <c r="K445" i="249" s="1"/>
  <c r="A444" i="249" s="1"/>
  <c r="P445" i="249"/>
  <c r="M444" i="249" s="1"/>
  <c r="H443" i="244"/>
  <c r="R443" i="244" s="1"/>
  <c r="P444" i="244" s="1"/>
  <c r="G447" i="244"/>
  <c r="C447" i="244" s="1"/>
  <c r="J450" i="244"/>
  <c r="G443" i="244"/>
  <c r="C443" i="244" s="1"/>
  <c r="G445" i="244"/>
  <c r="C445" i="244" s="1"/>
  <c r="G446" i="244"/>
  <c r="C446" i="244" s="1"/>
  <c r="G444" i="244"/>
  <c r="C444" i="244" s="1"/>
  <c r="G446" i="252"/>
  <c r="C446" i="252" s="1"/>
  <c r="G444" i="252"/>
  <c r="C444" i="252" s="1"/>
  <c r="G447" i="252"/>
  <c r="C447" i="252" s="1"/>
  <c r="G443" i="252"/>
  <c r="C443" i="252" s="1"/>
  <c r="G445" i="252"/>
  <c r="C445" i="252" s="1"/>
  <c r="H443" i="252"/>
  <c r="R443" i="252" s="1"/>
  <c r="P444" i="252" s="1"/>
  <c r="J450" i="252"/>
  <c r="S438" i="245"/>
  <c r="K439" i="245" s="1"/>
  <c r="A438" i="245" s="1"/>
  <c r="P439" i="245"/>
  <c r="M438" i="245" s="1"/>
  <c r="G456" i="250"/>
  <c r="C456" i="250" s="1"/>
  <c r="G459" i="250"/>
  <c r="C459" i="250" s="1"/>
  <c r="G455" i="250"/>
  <c r="C455" i="250" s="1"/>
  <c r="G457" i="250"/>
  <c r="C457" i="250" s="1"/>
  <c r="H455" i="250"/>
  <c r="R455" i="250" s="1"/>
  <c r="P456" i="250" s="1"/>
  <c r="G458" i="250"/>
  <c r="C458" i="250" s="1"/>
  <c r="J462" i="250"/>
  <c r="G451" i="243"/>
  <c r="C451" i="243" s="1"/>
  <c r="G450" i="243"/>
  <c r="C450" i="243" s="1"/>
  <c r="G452" i="243"/>
  <c r="C452" i="243" s="1"/>
  <c r="H449" i="243"/>
  <c r="R449" i="243" s="1"/>
  <c r="P450" i="243" s="1"/>
  <c r="G453" i="243"/>
  <c r="C453" i="243" s="1"/>
  <c r="G449" i="243"/>
  <c r="C449" i="243" s="1"/>
  <c r="J456" i="243"/>
  <c r="S444" i="243"/>
  <c r="K445" i="243" s="1"/>
  <c r="A444" i="243" s="1"/>
  <c r="P445" i="243"/>
  <c r="M444" i="243" s="1"/>
  <c r="G446" i="245"/>
  <c r="C446" i="245" s="1"/>
  <c r="G445" i="245"/>
  <c r="C445" i="245" s="1"/>
  <c r="G444" i="245"/>
  <c r="C444" i="245" s="1"/>
  <c r="G447" i="245"/>
  <c r="C447" i="245" s="1"/>
  <c r="G443" i="245"/>
  <c r="C443" i="245" s="1"/>
  <c r="H443" i="245"/>
  <c r="R443" i="245" s="1"/>
  <c r="P444" i="245" s="1"/>
  <c r="H455" i="251"/>
  <c r="R455" i="251" s="1"/>
  <c r="P456" i="251" s="1"/>
  <c r="G458" i="251"/>
  <c r="C458" i="251" s="1"/>
  <c r="G456" i="251"/>
  <c r="C456" i="251" s="1"/>
  <c r="G457" i="251"/>
  <c r="C457" i="251" s="1"/>
  <c r="G459" i="251"/>
  <c r="C459" i="251" s="1"/>
  <c r="G455" i="251"/>
  <c r="C455" i="251" s="1"/>
  <c r="J462" i="251"/>
  <c r="L432" i="242"/>
  <c r="N432" i="242"/>
  <c r="L438" i="249"/>
  <c r="N438" i="249"/>
  <c r="G451" i="249"/>
  <c r="C451" i="249" s="1"/>
  <c r="G449" i="249"/>
  <c r="C449" i="249" s="1"/>
  <c r="J456" i="249"/>
  <c r="G453" i="249"/>
  <c r="C453" i="249" s="1"/>
  <c r="H449" i="249"/>
  <c r="R449" i="249" s="1"/>
  <c r="P450" i="249" s="1"/>
  <c r="G452" i="249"/>
  <c r="C452" i="249" s="1"/>
  <c r="G450" i="249"/>
  <c r="C450" i="249" s="1"/>
  <c r="N432" i="247"/>
  <c r="L432" i="247"/>
  <c r="L438" i="253"/>
  <c r="N438" i="253"/>
  <c r="G443" i="247"/>
  <c r="C443" i="247" s="1"/>
  <c r="G446" i="247"/>
  <c r="C446" i="247" s="1"/>
  <c r="G445" i="247"/>
  <c r="C445" i="247" s="1"/>
  <c r="G447" i="247"/>
  <c r="C447" i="247" s="1"/>
  <c r="G444" i="247"/>
  <c r="C444" i="247" s="1"/>
  <c r="H443" i="247"/>
  <c r="R443" i="247" s="1"/>
  <c r="P444" i="247" s="1"/>
  <c r="J450" i="247"/>
  <c r="G443" i="242"/>
  <c r="C443" i="242" s="1"/>
  <c r="G446" i="242"/>
  <c r="C446" i="242" s="1"/>
  <c r="G447" i="242"/>
  <c r="C447" i="242" s="1"/>
  <c r="G445" i="242"/>
  <c r="C445" i="242" s="1"/>
  <c r="J450" i="242"/>
  <c r="G444" i="242"/>
  <c r="C444" i="242" s="1"/>
  <c r="H443" i="242"/>
  <c r="R443" i="242" s="1"/>
  <c r="P444" i="242" s="1"/>
  <c r="P439" i="242"/>
  <c r="M438" i="242" s="1"/>
  <c r="S438" i="242"/>
  <c r="K439" i="242" s="1"/>
  <c r="A438" i="242" s="1"/>
  <c r="G453" i="253"/>
  <c r="C453" i="253" s="1"/>
  <c r="G449" i="253"/>
  <c r="C449" i="253" s="1"/>
  <c r="H449" i="253"/>
  <c r="R449" i="253" s="1"/>
  <c r="P450" i="253" s="1"/>
  <c r="G451" i="253"/>
  <c r="C451" i="253" s="1"/>
  <c r="G450" i="253"/>
  <c r="C450" i="253" s="1"/>
  <c r="G452" i="253"/>
  <c r="C452" i="253" s="1"/>
  <c r="J456" i="253"/>
  <c r="N432" i="252"/>
  <c r="L432" i="252"/>
  <c r="L432" i="244"/>
  <c r="N432" i="244"/>
  <c r="P451" i="250"/>
  <c r="M450" i="250" s="1"/>
  <c r="S450" i="250"/>
  <c r="K451" i="250" s="1"/>
  <c r="A450" i="250" s="1"/>
  <c r="S444" i="246"/>
  <c r="K445" i="246" s="1"/>
  <c r="A444" i="246" s="1"/>
  <c r="P445" i="246"/>
  <c r="M444" i="246" s="1"/>
  <c r="P439" i="138"/>
  <c r="M438" i="138" s="1"/>
  <c r="S438" i="138"/>
  <c r="K439" i="138" s="1"/>
  <c r="A438" i="138" s="1"/>
  <c r="N432" i="138"/>
  <c r="L432" i="138"/>
  <c r="H443" i="138"/>
  <c r="R443" i="138" s="1"/>
  <c r="P444" i="138" s="1"/>
  <c r="G443" i="138"/>
  <c r="C443" i="138" s="1"/>
  <c r="G447" i="138"/>
  <c r="C447" i="138" s="1"/>
  <c r="G444" i="138"/>
  <c r="C444" i="138" s="1"/>
  <c r="G446" i="138"/>
  <c r="C446" i="138" s="1"/>
  <c r="J450" i="138"/>
  <c r="G445" i="138"/>
  <c r="C445" i="138" s="1"/>
  <c r="H449" i="248" l="1"/>
  <c r="R449" i="248" s="1"/>
  <c r="P450" i="248" s="1"/>
  <c r="G449" i="248"/>
  <c r="C449" i="248" s="1"/>
  <c r="G451" i="248"/>
  <c r="C451" i="248" s="1"/>
  <c r="J456" i="248"/>
  <c r="G450" i="248"/>
  <c r="C450" i="248" s="1"/>
  <c r="G452" i="248"/>
  <c r="C452" i="248" s="1"/>
  <c r="G453" i="248"/>
  <c r="C453" i="248" s="1"/>
  <c r="N438" i="248"/>
  <c r="L438" i="248"/>
  <c r="P445" i="248"/>
  <c r="M444" i="248" s="1"/>
  <c r="S444" i="248"/>
  <c r="K445" i="248" s="1"/>
  <c r="A444" i="248" s="1"/>
  <c r="N444" i="246"/>
  <c r="L444" i="246"/>
  <c r="J456" i="242"/>
  <c r="G452" i="242"/>
  <c r="C452" i="242" s="1"/>
  <c r="G450" i="242"/>
  <c r="C450" i="242" s="1"/>
  <c r="G453" i="242"/>
  <c r="C453" i="242" s="1"/>
  <c r="G449" i="242"/>
  <c r="C449" i="242" s="1"/>
  <c r="H449" i="242"/>
  <c r="R449" i="242" s="1"/>
  <c r="P450" i="242" s="1"/>
  <c r="G451" i="242"/>
  <c r="C451" i="242" s="1"/>
  <c r="S450" i="249"/>
  <c r="K451" i="249" s="1"/>
  <c r="A450" i="249" s="1"/>
  <c r="P451" i="249"/>
  <c r="M450" i="249" s="1"/>
  <c r="S444" i="245"/>
  <c r="K445" i="245" s="1"/>
  <c r="A444" i="245" s="1"/>
  <c r="P445" i="245"/>
  <c r="M444" i="245" s="1"/>
  <c r="G458" i="243"/>
  <c r="C458" i="243" s="1"/>
  <c r="G459" i="243"/>
  <c r="C459" i="243" s="1"/>
  <c r="G455" i="243"/>
  <c r="C455" i="243" s="1"/>
  <c r="G457" i="243"/>
  <c r="C457" i="243" s="1"/>
  <c r="H455" i="243"/>
  <c r="R455" i="243" s="1"/>
  <c r="P456" i="243" s="1"/>
  <c r="G456" i="243"/>
  <c r="C456" i="243" s="1"/>
  <c r="J462" i="243"/>
  <c r="G453" i="252"/>
  <c r="C453" i="252" s="1"/>
  <c r="G450" i="252"/>
  <c r="C450" i="252" s="1"/>
  <c r="G451" i="252"/>
  <c r="C451" i="252" s="1"/>
  <c r="G449" i="252"/>
  <c r="C449" i="252" s="1"/>
  <c r="H449" i="252"/>
  <c r="R449" i="252" s="1"/>
  <c r="P450" i="252" s="1"/>
  <c r="G452" i="252"/>
  <c r="C452" i="252" s="1"/>
  <c r="J456" i="252"/>
  <c r="G457" i="246"/>
  <c r="C457" i="246" s="1"/>
  <c r="J462" i="246"/>
  <c r="G458" i="246"/>
  <c r="C458" i="246" s="1"/>
  <c r="G459" i="246"/>
  <c r="C459" i="246" s="1"/>
  <c r="G456" i="246"/>
  <c r="C456" i="246" s="1"/>
  <c r="G455" i="246"/>
  <c r="C455" i="246" s="1"/>
  <c r="H455" i="246"/>
  <c r="R455" i="246" s="1"/>
  <c r="P456" i="246" s="1"/>
  <c r="N450" i="250"/>
  <c r="L450" i="250"/>
  <c r="S456" i="251"/>
  <c r="K457" i="251" s="1"/>
  <c r="A456" i="251" s="1"/>
  <c r="P457" i="251"/>
  <c r="M456" i="251" s="1"/>
  <c r="S450" i="243"/>
  <c r="K451" i="243" s="1"/>
  <c r="A450" i="243" s="1"/>
  <c r="P451" i="243"/>
  <c r="M450" i="243" s="1"/>
  <c r="G464" i="250"/>
  <c r="C464" i="250" s="1"/>
  <c r="G461" i="250"/>
  <c r="C461" i="250" s="1"/>
  <c r="G465" i="250"/>
  <c r="C465" i="250" s="1"/>
  <c r="H461" i="250"/>
  <c r="R461" i="250" s="1"/>
  <c r="P462" i="250" s="1"/>
  <c r="G463" i="250"/>
  <c r="C463" i="250" s="1"/>
  <c r="G462" i="250"/>
  <c r="C462" i="250" s="1"/>
  <c r="J468" i="250"/>
  <c r="J456" i="244"/>
  <c r="G453" i="244"/>
  <c r="C453" i="244" s="1"/>
  <c r="G452" i="244"/>
  <c r="C452" i="244" s="1"/>
  <c r="G449" i="244"/>
  <c r="C449" i="244" s="1"/>
  <c r="H449" i="244"/>
  <c r="R449" i="244" s="1"/>
  <c r="P450" i="244" s="1"/>
  <c r="G450" i="244"/>
  <c r="C450" i="244" s="1"/>
  <c r="G451" i="244"/>
  <c r="C451" i="244" s="1"/>
  <c r="L450" i="251"/>
  <c r="N450" i="251"/>
  <c r="H455" i="253"/>
  <c r="R455" i="253" s="1"/>
  <c r="P456" i="253" s="1"/>
  <c r="G455" i="253"/>
  <c r="C455" i="253" s="1"/>
  <c r="G458" i="253"/>
  <c r="C458" i="253" s="1"/>
  <c r="G459" i="253"/>
  <c r="C459" i="253" s="1"/>
  <c r="G457" i="253"/>
  <c r="C457" i="253" s="1"/>
  <c r="G456" i="253"/>
  <c r="C456" i="253" s="1"/>
  <c r="J462" i="253"/>
  <c r="S450" i="253"/>
  <c r="K451" i="253" s="1"/>
  <c r="A450" i="253" s="1"/>
  <c r="P451" i="253"/>
  <c r="M450" i="253" s="1"/>
  <c r="L438" i="242"/>
  <c r="N438" i="242"/>
  <c r="H449" i="247"/>
  <c r="R449" i="247" s="1"/>
  <c r="P450" i="247" s="1"/>
  <c r="G452" i="247"/>
  <c r="C452" i="247" s="1"/>
  <c r="G453" i="247"/>
  <c r="C453" i="247" s="1"/>
  <c r="G449" i="247"/>
  <c r="C449" i="247" s="1"/>
  <c r="G451" i="247"/>
  <c r="C451" i="247" s="1"/>
  <c r="G450" i="247"/>
  <c r="C450" i="247" s="1"/>
  <c r="J456" i="247"/>
  <c r="G464" i="251"/>
  <c r="C464" i="251" s="1"/>
  <c r="G465" i="251"/>
  <c r="C465" i="251" s="1"/>
  <c r="G463" i="251"/>
  <c r="C463" i="251" s="1"/>
  <c r="H461" i="251"/>
  <c r="R461" i="251" s="1"/>
  <c r="P462" i="251" s="1"/>
  <c r="G462" i="251"/>
  <c r="C462" i="251" s="1"/>
  <c r="G461" i="251"/>
  <c r="C461" i="251" s="1"/>
  <c r="J468" i="251"/>
  <c r="S456" i="250"/>
  <c r="K457" i="250" s="1"/>
  <c r="A456" i="250" s="1"/>
  <c r="P457" i="250"/>
  <c r="M456" i="250" s="1"/>
  <c r="S444" i="252"/>
  <c r="K445" i="252" s="1"/>
  <c r="A444" i="252" s="1"/>
  <c r="P445" i="252"/>
  <c r="M444" i="252" s="1"/>
  <c r="S444" i="244"/>
  <c r="K445" i="244" s="1"/>
  <c r="A444" i="244" s="1"/>
  <c r="P445" i="244"/>
  <c r="M444" i="244" s="1"/>
  <c r="J473" i="248"/>
  <c r="J456" i="245"/>
  <c r="J461" i="245"/>
  <c r="N450" i="241"/>
  <c r="L450" i="241"/>
  <c r="P451" i="246"/>
  <c r="M450" i="246" s="1"/>
  <c r="S450" i="246"/>
  <c r="K451" i="246" s="1"/>
  <c r="A450" i="246" s="1"/>
  <c r="N444" i="253"/>
  <c r="L444" i="253"/>
  <c r="L438" i="247"/>
  <c r="N438" i="247"/>
  <c r="L438" i="244"/>
  <c r="N438" i="244"/>
  <c r="H461" i="241"/>
  <c r="R461" i="241" s="1"/>
  <c r="P462" i="241" s="1"/>
  <c r="G461" i="241"/>
  <c r="C461" i="241" s="1"/>
  <c r="G464" i="241"/>
  <c r="C464" i="241" s="1"/>
  <c r="G465" i="241"/>
  <c r="C465" i="241" s="1"/>
  <c r="G463" i="241"/>
  <c r="C463" i="241" s="1"/>
  <c r="G462" i="241"/>
  <c r="C462" i="241" s="1"/>
  <c r="J468" i="241"/>
  <c r="S444" i="242"/>
  <c r="K445" i="242" s="1"/>
  <c r="A444" i="242" s="1"/>
  <c r="P445" i="242"/>
  <c r="M444" i="242" s="1"/>
  <c r="P445" i="247"/>
  <c r="M444" i="247" s="1"/>
  <c r="S444" i="247"/>
  <c r="K445" i="247" s="1"/>
  <c r="A444" i="247" s="1"/>
  <c r="G457" i="249"/>
  <c r="C457" i="249" s="1"/>
  <c r="G455" i="249"/>
  <c r="C455" i="249" s="1"/>
  <c r="G458" i="249"/>
  <c r="C458" i="249" s="1"/>
  <c r="J462" i="249"/>
  <c r="H455" i="249"/>
  <c r="R455" i="249" s="1"/>
  <c r="P456" i="249" s="1"/>
  <c r="G459" i="249"/>
  <c r="C459" i="249" s="1"/>
  <c r="G456" i="249"/>
  <c r="C456" i="249" s="1"/>
  <c r="N444" i="243"/>
  <c r="L444" i="243"/>
  <c r="N438" i="245"/>
  <c r="L438" i="245"/>
  <c r="N444" i="249"/>
  <c r="L444" i="249"/>
  <c r="G453" i="245"/>
  <c r="C453" i="245" s="1"/>
  <c r="G450" i="245"/>
  <c r="C450" i="245" s="1"/>
  <c r="G451" i="245"/>
  <c r="C451" i="245" s="1"/>
  <c r="G449" i="245"/>
  <c r="C449" i="245" s="1"/>
  <c r="G452" i="245"/>
  <c r="C452" i="245" s="1"/>
  <c r="H449" i="245"/>
  <c r="R449" i="245" s="1"/>
  <c r="P450" i="245" s="1"/>
  <c r="N438" i="252"/>
  <c r="L438" i="252"/>
  <c r="S456" i="241"/>
  <c r="K457" i="241" s="1"/>
  <c r="A456" i="241" s="1"/>
  <c r="P457" i="241"/>
  <c r="M456" i="241" s="1"/>
  <c r="P445" i="138"/>
  <c r="M444" i="138" s="1"/>
  <c r="S444" i="138"/>
  <c r="K445" i="138" s="1"/>
  <c r="A444" i="138" s="1"/>
  <c r="N438" i="138"/>
  <c r="L438" i="138"/>
  <c r="G453" i="138"/>
  <c r="C453" i="138" s="1"/>
  <c r="G451" i="138"/>
  <c r="C451" i="138" s="1"/>
  <c r="G449" i="138"/>
  <c r="C449" i="138" s="1"/>
  <c r="G450" i="138"/>
  <c r="C450" i="138" s="1"/>
  <c r="H449" i="138"/>
  <c r="R449" i="138" s="1"/>
  <c r="P450" i="138" s="1"/>
  <c r="J456" i="138"/>
  <c r="G452" i="138"/>
  <c r="C452" i="138" s="1"/>
  <c r="L444" i="248" l="1"/>
  <c r="N444" i="248"/>
  <c r="G456" i="248"/>
  <c r="C456" i="248" s="1"/>
  <c r="G458" i="248"/>
  <c r="C458" i="248" s="1"/>
  <c r="J462" i="248"/>
  <c r="G459" i="248"/>
  <c r="C459" i="248" s="1"/>
  <c r="G455" i="248"/>
  <c r="C455" i="248" s="1"/>
  <c r="H455" i="248"/>
  <c r="R455" i="248" s="1"/>
  <c r="P456" i="248" s="1"/>
  <c r="G457" i="248"/>
  <c r="C457" i="248" s="1"/>
  <c r="S450" i="248"/>
  <c r="K451" i="248" s="1"/>
  <c r="A450" i="248" s="1"/>
  <c r="P451" i="248"/>
  <c r="M450" i="248" s="1"/>
  <c r="L456" i="241"/>
  <c r="N456" i="241"/>
  <c r="G468" i="241"/>
  <c r="C468" i="241" s="1"/>
  <c r="H467" i="241"/>
  <c r="R467" i="241" s="1"/>
  <c r="P468" i="241" s="1"/>
  <c r="G467" i="241"/>
  <c r="C467" i="241" s="1"/>
  <c r="G470" i="241"/>
  <c r="C470" i="241" s="1"/>
  <c r="G471" i="241"/>
  <c r="C471" i="241" s="1"/>
  <c r="G469" i="241"/>
  <c r="C469" i="241" s="1"/>
  <c r="J474" i="241"/>
  <c r="N450" i="246"/>
  <c r="L450" i="246"/>
  <c r="G458" i="245"/>
  <c r="C458" i="245" s="1"/>
  <c r="G456" i="245"/>
  <c r="C456" i="245" s="1"/>
  <c r="G459" i="245"/>
  <c r="C459" i="245" s="1"/>
  <c r="H455" i="245"/>
  <c r="R455" i="245" s="1"/>
  <c r="P456" i="245" s="1"/>
  <c r="G457" i="245"/>
  <c r="C457" i="245" s="1"/>
  <c r="G455" i="245"/>
  <c r="C455" i="245" s="1"/>
  <c r="S462" i="251"/>
  <c r="K463" i="251" s="1"/>
  <c r="A462" i="251" s="1"/>
  <c r="P463" i="251"/>
  <c r="M462" i="251" s="1"/>
  <c r="G456" i="247"/>
  <c r="C456" i="247" s="1"/>
  <c r="H455" i="247"/>
  <c r="R455" i="247" s="1"/>
  <c r="P456" i="247" s="1"/>
  <c r="G455" i="247"/>
  <c r="C455" i="247" s="1"/>
  <c r="G458" i="247"/>
  <c r="C458" i="247" s="1"/>
  <c r="G459" i="247"/>
  <c r="C459" i="247" s="1"/>
  <c r="G457" i="247"/>
  <c r="C457" i="247" s="1"/>
  <c r="J462" i="247"/>
  <c r="N456" i="251"/>
  <c r="L456" i="251"/>
  <c r="S450" i="252"/>
  <c r="K451" i="252" s="1"/>
  <c r="A450" i="252" s="1"/>
  <c r="P451" i="252"/>
  <c r="M450" i="252" s="1"/>
  <c r="N444" i="245"/>
  <c r="L444" i="245"/>
  <c r="N450" i="249"/>
  <c r="L450" i="249"/>
  <c r="G459" i="242"/>
  <c r="C459" i="242" s="1"/>
  <c r="G456" i="242"/>
  <c r="C456" i="242" s="1"/>
  <c r="H455" i="242"/>
  <c r="R455" i="242" s="1"/>
  <c r="P456" i="242" s="1"/>
  <c r="G457" i="242"/>
  <c r="C457" i="242" s="1"/>
  <c r="G455" i="242"/>
  <c r="C455" i="242" s="1"/>
  <c r="J462" i="242"/>
  <c r="G458" i="242"/>
  <c r="C458" i="242" s="1"/>
  <c r="S456" i="249"/>
  <c r="K457" i="249" s="1"/>
  <c r="A456" i="249" s="1"/>
  <c r="P457" i="249"/>
  <c r="M456" i="249" s="1"/>
  <c r="N444" i="247"/>
  <c r="L444" i="247"/>
  <c r="J479" i="248"/>
  <c r="N444" i="252"/>
  <c r="L444" i="252"/>
  <c r="G470" i="251"/>
  <c r="C470" i="251" s="1"/>
  <c r="H467" i="251"/>
  <c r="R467" i="251" s="1"/>
  <c r="P468" i="251" s="1"/>
  <c r="G469" i="251"/>
  <c r="C469" i="251" s="1"/>
  <c r="G467" i="251"/>
  <c r="C467" i="251" s="1"/>
  <c r="G468" i="251"/>
  <c r="C468" i="251" s="1"/>
  <c r="G471" i="251"/>
  <c r="C471" i="251" s="1"/>
  <c r="J474" i="251"/>
  <c r="L450" i="253"/>
  <c r="N450" i="253"/>
  <c r="P457" i="253"/>
  <c r="M456" i="253" s="1"/>
  <c r="S456" i="253"/>
  <c r="K457" i="253" s="1"/>
  <c r="A456" i="253" s="1"/>
  <c r="S456" i="246"/>
  <c r="K457" i="246" s="1"/>
  <c r="A456" i="246" s="1"/>
  <c r="P457" i="246"/>
  <c r="M456" i="246" s="1"/>
  <c r="G461" i="243"/>
  <c r="C461" i="243" s="1"/>
  <c r="G464" i="243"/>
  <c r="C464" i="243" s="1"/>
  <c r="G465" i="243"/>
  <c r="C465" i="243" s="1"/>
  <c r="G463" i="243"/>
  <c r="C463" i="243" s="1"/>
  <c r="G462" i="243"/>
  <c r="C462" i="243" s="1"/>
  <c r="H461" i="243"/>
  <c r="R461" i="243" s="1"/>
  <c r="P462" i="243" s="1"/>
  <c r="J468" i="243"/>
  <c r="S450" i="245"/>
  <c r="K451" i="245" s="1"/>
  <c r="A450" i="245" s="1"/>
  <c r="P451" i="245"/>
  <c r="M450" i="245" s="1"/>
  <c r="H461" i="249"/>
  <c r="R461" i="249" s="1"/>
  <c r="P462" i="249" s="1"/>
  <c r="J468" i="249"/>
  <c r="G465" i="249"/>
  <c r="C465" i="249" s="1"/>
  <c r="G463" i="249"/>
  <c r="C463" i="249" s="1"/>
  <c r="G462" i="249"/>
  <c r="C462" i="249" s="1"/>
  <c r="G464" i="249"/>
  <c r="C464" i="249" s="1"/>
  <c r="G461" i="249"/>
  <c r="C461" i="249" s="1"/>
  <c r="L444" i="242"/>
  <c r="N444" i="242"/>
  <c r="P463" i="241"/>
  <c r="M462" i="241" s="1"/>
  <c r="S462" i="241"/>
  <c r="K463" i="241" s="1"/>
  <c r="A462" i="241" s="1"/>
  <c r="P451" i="247"/>
  <c r="M450" i="247" s="1"/>
  <c r="S450" i="247"/>
  <c r="K451" i="247" s="1"/>
  <c r="A450" i="247" s="1"/>
  <c r="P451" i="244"/>
  <c r="M450" i="244" s="1"/>
  <c r="S450" i="244"/>
  <c r="K451" i="244" s="1"/>
  <c r="A450" i="244" s="1"/>
  <c r="G458" i="244"/>
  <c r="C458" i="244" s="1"/>
  <c r="G459" i="244"/>
  <c r="C459" i="244" s="1"/>
  <c r="G455" i="244"/>
  <c r="C455" i="244" s="1"/>
  <c r="H455" i="244"/>
  <c r="R455" i="244" s="1"/>
  <c r="P456" i="244" s="1"/>
  <c r="J462" i="244"/>
  <c r="G456" i="244"/>
  <c r="C456" i="244" s="1"/>
  <c r="G457" i="244"/>
  <c r="C457" i="244" s="1"/>
  <c r="S462" i="250"/>
  <c r="K463" i="250" s="1"/>
  <c r="A462" i="250" s="1"/>
  <c r="P463" i="250"/>
  <c r="M462" i="250" s="1"/>
  <c r="N450" i="243"/>
  <c r="L450" i="243"/>
  <c r="G465" i="246"/>
  <c r="C465" i="246" s="1"/>
  <c r="G462" i="246"/>
  <c r="C462" i="246" s="1"/>
  <c r="G463" i="246"/>
  <c r="C463" i="246" s="1"/>
  <c r="H461" i="246"/>
  <c r="R461" i="246" s="1"/>
  <c r="P462" i="246" s="1"/>
  <c r="G461" i="246"/>
  <c r="C461" i="246" s="1"/>
  <c r="J468" i="246"/>
  <c r="G464" i="246"/>
  <c r="C464" i="246" s="1"/>
  <c r="H455" i="252"/>
  <c r="R455" i="252" s="1"/>
  <c r="P456" i="252" s="1"/>
  <c r="G458" i="252"/>
  <c r="C458" i="252" s="1"/>
  <c r="G459" i="252"/>
  <c r="C459" i="252" s="1"/>
  <c r="G456" i="252"/>
  <c r="C456" i="252" s="1"/>
  <c r="G457" i="252"/>
  <c r="C457" i="252" s="1"/>
  <c r="G455" i="252"/>
  <c r="C455" i="252" s="1"/>
  <c r="J462" i="252"/>
  <c r="J462" i="245"/>
  <c r="J467" i="245"/>
  <c r="N444" i="244"/>
  <c r="L444" i="244"/>
  <c r="N456" i="250"/>
  <c r="L456" i="250"/>
  <c r="G462" i="253"/>
  <c r="C462" i="253" s="1"/>
  <c r="H461" i="253"/>
  <c r="R461" i="253" s="1"/>
  <c r="P462" i="253" s="1"/>
  <c r="G461" i="253"/>
  <c r="C461" i="253" s="1"/>
  <c r="G464" i="253"/>
  <c r="C464" i="253" s="1"/>
  <c r="G465" i="253"/>
  <c r="C465" i="253" s="1"/>
  <c r="G463" i="253"/>
  <c r="C463" i="253" s="1"/>
  <c r="J468" i="253"/>
  <c r="G471" i="250"/>
  <c r="C471" i="250" s="1"/>
  <c r="G468" i="250"/>
  <c r="C468" i="250" s="1"/>
  <c r="G469" i="250"/>
  <c r="C469" i="250" s="1"/>
  <c r="G467" i="250"/>
  <c r="C467" i="250" s="1"/>
  <c r="G470" i="250"/>
  <c r="C470" i="250" s="1"/>
  <c r="H467" i="250"/>
  <c r="R467" i="250" s="1"/>
  <c r="P468" i="250" s="1"/>
  <c r="J474" i="250"/>
  <c r="P457" i="243"/>
  <c r="M456" i="243" s="1"/>
  <c r="S456" i="243"/>
  <c r="K457" i="243" s="1"/>
  <c r="A456" i="243" s="1"/>
  <c r="S450" i="242"/>
  <c r="K451" i="242" s="1"/>
  <c r="A450" i="242" s="1"/>
  <c r="P451" i="242"/>
  <c r="M450" i="242" s="1"/>
  <c r="G455" i="138"/>
  <c r="C455" i="138" s="1"/>
  <c r="G456" i="138"/>
  <c r="C456" i="138" s="1"/>
  <c r="G457" i="138"/>
  <c r="C457" i="138" s="1"/>
  <c r="G459" i="138"/>
  <c r="C459" i="138" s="1"/>
  <c r="J462" i="138"/>
  <c r="G458" i="138"/>
  <c r="C458" i="138" s="1"/>
  <c r="H455" i="138"/>
  <c r="R455" i="138" s="1"/>
  <c r="P456" i="138" s="1"/>
  <c r="P451" i="138"/>
  <c r="M450" i="138" s="1"/>
  <c r="S450" i="138"/>
  <c r="K451" i="138" s="1"/>
  <c r="A450" i="138" s="1"/>
  <c r="N444" i="138"/>
  <c r="L444" i="138"/>
  <c r="P457" i="248" l="1"/>
  <c r="M456" i="248" s="1"/>
  <c r="S456" i="248"/>
  <c r="K457" i="248" s="1"/>
  <c r="A456" i="248" s="1"/>
  <c r="L450" i="248"/>
  <c r="N450" i="248"/>
  <c r="G462" i="248"/>
  <c r="C462" i="248" s="1"/>
  <c r="J468" i="248"/>
  <c r="G465" i="248"/>
  <c r="C465" i="248" s="1"/>
  <c r="H461" i="248"/>
  <c r="R461" i="248" s="1"/>
  <c r="P462" i="248" s="1"/>
  <c r="G461" i="248"/>
  <c r="C461" i="248" s="1"/>
  <c r="G463" i="248"/>
  <c r="C463" i="248" s="1"/>
  <c r="G464" i="248"/>
  <c r="C464" i="248" s="1"/>
  <c r="G463" i="244"/>
  <c r="C463" i="244" s="1"/>
  <c r="H461" i="244"/>
  <c r="R461" i="244" s="1"/>
  <c r="P462" i="244" s="1"/>
  <c r="G461" i="244"/>
  <c r="C461" i="244" s="1"/>
  <c r="J468" i="244"/>
  <c r="G462" i="244"/>
  <c r="C462" i="244" s="1"/>
  <c r="G465" i="244"/>
  <c r="C465" i="244" s="1"/>
  <c r="G464" i="244"/>
  <c r="C464" i="244" s="1"/>
  <c r="N450" i="247"/>
  <c r="L450" i="247"/>
  <c r="N450" i="242"/>
  <c r="L450" i="242"/>
  <c r="J468" i="245"/>
  <c r="J473" i="245"/>
  <c r="G464" i="252"/>
  <c r="C464" i="252" s="1"/>
  <c r="G465" i="252"/>
  <c r="C465" i="252" s="1"/>
  <c r="G463" i="252"/>
  <c r="C463" i="252" s="1"/>
  <c r="H461" i="252"/>
  <c r="R461" i="252" s="1"/>
  <c r="P462" i="252" s="1"/>
  <c r="G462" i="252"/>
  <c r="C462" i="252" s="1"/>
  <c r="G461" i="252"/>
  <c r="C461" i="252" s="1"/>
  <c r="J468" i="252"/>
  <c r="G468" i="246"/>
  <c r="C468" i="246" s="1"/>
  <c r="H467" i="246"/>
  <c r="R467" i="246" s="1"/>
  <c r="P468" i="246" s="1"/>
  <c r="G471" i="246"/>
  <c r="C471" i="246" s="1"/>
  <c r="J474" i="246"/>
  <c r="G467" i="246"/>
  <c r="C467" i="246" s="1"/>
  <c r="G469" i="246"/>
  <c r="C469" i="246" s="1"/>
  <c r="G470" i="246"/>
  <c r="C470" i="246" s="1"/>
  <c r="S456" i="244"/>
  <c r="K457" i="244" s="1"/>
  <c r="A456" i="244" s="1"/>
  <c r="P457" i="244"/>
  <c r="M456" i="244" s="1"/>
  <c r="S462" i="249"/>
  <c r="K463" i="249" s="1"/>
  <c r="A462" i="249" s="1"/>
  <c r="P463" i="249"/>
  <c r="M462" i="249" s="1"/>
  <c r="L450" i="245"/>
  <c r="N450" i="245"/>
  <c r="N456" i="246"/>
  <c r="L456" i="246"/>
  <c r="G477" i="251"/>
  <c r="C477" i="251" s="1"/>
  <c r="H473" i="251"/>
  <c r="R473" i="251" s="1"/>
  <c r="P474" i="251" s="1"/>
  <c r="G475" i="251"/>
  <c r="C475" i="251" s="1"/>
  <c r="G473" i="251"/>
  <c r="C473" i="251" s="1"/>
  <c r="G476" i="251"/>
  <c r="C476" i="251" s="1"/>
  <c r="G474" i="251"/>
  <c r="C474" i="251" s="1"/>
  <c r="J480" i="251"/>
  <c r="L450" i="252"/>
  <c r="N450" i="252"/>
  <c r="G463" i="247"/>
  <c r="C463" i="247" s="1"/>
  <c r="G462" i="247"/>
  <c r="C462" i="247" s="1"/>
  <c r="H461" i="247"/>
  <c r="R461" i="247" s="1"/>
  <c r="P462" i="247" s="1"/>
  <c r="G461" i="247"/>
  <c r="C461" i="247" s="1"/>
  <c r="G464" i="247"/>
  <c r="C464" i="247" s="1"/>
  <c r="G465" i="247"/>
  <c r="C465" i="247" s="1"/>
  <c r="J468" i="247"/>
  <c r="S468" i="250"/>
  <c r="K469" i="250" s="1"/>
  <c r="A468" i="250" s="1"/>
  <c r="P469" i="250"/>
  <c r="M468" i="250" s="1"/>
  <c r="L462" i="250"/>
  <c r="N462" i="250"/>
  <c r="L462" i="241"/>
  <c r="N462" i="241"/>
  <c r="J474" i="249"/>
  <c r="H467" i="249"/>
  <c r="R467" i="249" s="1"/>
  <c r="P468" i="249" s="1"/>
  <c r="G470" i="249"/>
  <c r="C470" i="249" s="1"/>
  <c r="G468" i="249"/>
  <c r="C468" i="249" s="1"/>
  <c r="G469" i="249"/>
  <c r="C469" i="249" s="1"/>
  <c r="G467" i="249"/>
  <c r="C467" i="249" s="1"/>
  <c r="G471" i="249"/>
  <c r="C471" i="249" s="1"/>
  <c r="L456" i="243"/>
  <c r="N456" i="243"/>
  <c r="G470" i="253"/>
  <c r="C470" i="253" s="1"/>
  <c r="G468" i="253"/>
  <c r="C468" i="253" s="1"/>
  <c r="G471" i="253"/>
  <c r="C471" i="253" s="1"/>
  <c r="G469" i="253"/>
  <c r="C469" i="253" s="1"/>
  <c r="H467" i="253"/>
  <c r="R467" i="253" s="1"/>
  <c r="P468" i="253" s="1"/>
  <c r="G467" i="253"/>
  <c r="C467" i="253" s="1"/>
  <c r="J474" i="253"/>
  <c r="G462" i="245"/>
  <c r="C462" i="245" s="1"/>
  <c r="G461" i="245"/>
  <c r="C461" i="245" s="1"/>
  <c r="H461" i="245"/>
  <c r="R461" i="245" s="1"/>
  <c r="P462" i="245" s="1"/>
  <c r="G463" i="245"/>
  <c r="C463" i="245" s="1"/>
  <c r="G465" i="245"/>
  <c r="C465" i="245" s="1"/>
  <c r="G464" i="245"/>
  <c r="C464" i="245" s="1"/>
  <c r="N450" i="244"/>
  <c r="L450" i="244"/>
  <c r="G471" i="243"/>
  <c r="C471" i="243" s="1"/>
  <c r="G469" i="243"/>
  <c r="C469" i="243" s="1"/>
  <c r="H467" i="243"/>
  <c r="R467" i="243" s="1"/>
  <c r="P468" i="243" s="1"/>
  <c r="G467" i="243"/>
  <c r="C467" i="243" s="1"/>
  <c r="G470" i="243"/>
  <c r="C470" i="243" s="1"/>
  <c r="G468" i="243"/>
  <c r="C468" i="243" s="1"/>
  <c r="J474" i="243"/>
  <c r="L456" i="253"/>
  <c r="N456" i="253"/>
  <c r="P469" i="251"/>
  <c r="M468" i="251" s="1"/>
  <c r="S468" i="251"/>
  <c r="K469" i="251" s="1"/>
  <c r="A468" i="251" s="1"/>
  <c r="J485" i="248"/>
  <c r="P457" i="242"/>
  <c r="M456" i="242" s="1"/>
  <c r="S456" i="242"/>
  <c r="K457" i="242" s="1"/>
  <c r="A456" i="242" s="1"/>
  <c r="S456" i="247"/>
  <c r="K457" i="247" s="1"/>
  <c r="A456" i="247" s="1"/>
  <c r="P457" i="247"/>
  <c r="M456" i="247" s="1"/>
  <c r="H473" i="241"/>
  <c r="R473" i="241" s="1"/>
  <c r="P474" i="241" s="1"/>
  <c r="G474" i="241"/>
  <c r="C474" i="241" s="1"/>
  <c r="G477" i="241"/>
  <c r="C477" i="241" s="1"/>
  <c r="G475" i="241"/>
  <c r="C475" i="241" s="1"/>
  <c r="G473" i="241"/>
  <c r="C473" i="241" s="1"/>
  <c r="G476" i="241"/>
  <c r="C476" i="241" s="1"/>
  <c r="J480" i="241"/>
  <c r="H473" i="250"/>
  <c r="R473" i="250" s="1"/>
  <c r="P474" i="250" s="1"/>
  <c r="G477" i="250"/>
  <c r="C477" i="250" s="1"/>
  <c r="G476" i="250"/>
  <c r="C476" i="250" s="1"/>
  <c r="G473" i="250"/>
  <c r="C473" i="250" s="1"/>
  <c r="G475" i="250"/>
  <c r="C475" i="250" s="1"/>
  <c r="G474" i="250"/>
  <c r="C474" i="250" s="1"/>
  <c r="J480" i="250"/>
  <c r="S462" i="253"/>
  <c r="K463" i="253" s="1"/>
  <c r="A462" i="253" s="1"/>
  <c r="P463" i="253"/>
  <c r="M462" i="253" s="1"/>
  <c r="S456" i="252"/>
  <c r="K457" i="252" s="1"/>
  <c r="A456" i="252" s="1"/>
  <c r="P457" i="252"/>
  <c r="M456" i="252" s="1"/>
  <c r="S462" i="246"/>
  <c r="K463" i="246" s="1"/>
  <c r="A462" i="246" s="1"/>
  <c r="P463" i="246"/>
  <c r="M462" i="246" s="1"/>
  <c r="S462" i="243"/>
  <c r="K463" i="243" s="1"/>
  <c r="A462" i="243" s="1"/>
  <c r="P463" i="243"/>
  <c r="M462" i="243" s="1"/>
  <c r="G463" i="242"/>
  <c r="C463" i="242" s="1"/>
  <c r="H461" i="242"/>
  <c r="R461" i="242" s="1"/>
  <c r="P462" i="242" s="1"/>
  <c r="G462" i="242"/>
  <c r="C462" i="242" s="1"/>
  <c r="G464" i="242"/>
  <c r="C464" i="242" s="1"/>
  <c r="G461" i="242"/>
  <c r="C461" i="242" s="1"/>
  <c r="J468" i="242"/>
  <c r="G465" i="242"/>
  <c r="C465" i="242" s="1"/>
  <c r="S468" i="241"/>
  <c r="K469" i="241" s="1"/>
  <c r="A468" i="241" s="1"/>
  <c r="P469" i="241"/>
  <c r="M468" i="241" s="1"/>
  <c r="L456" i="249"/>
  <c r="N456" i="249"/>
  <c r="N462" i="251"/>
  <c r="L462" i="251"/>
  <c r="S456" i="245"/>
  <c r="K457" i="245" s="1"/>
  <c r="A456" i="245" s="1"/>
  <c r="P457" i="245"/>
  <c r="M456" i="245" s="1"/>
  <c r="L450" i="138"/>
  <c r="N450" i="138"/>
  <c r="P457" i="138"/>
  <c r="M456" i="138" s="1"/>
  <c r="S456" i="138"/>
  <c r="K457" i="138" s="1"/>
  <c r="A456" i="138" s="1"/>
  <c r="G464" i="138"/>
  <c r="C464" i="138" s="1"/>
  <c r="G465" i="138"/>
  <c r="C465" i="138" s="1"/>
  <c r="G462" i="138"/>
  <c r="C462" i="138" s="1"/>
  <c r="J468" i="138"/>
  <c r="H461" i="138"/>
  <c r="R461" i="138" s="1"/>
  <c r="P462" i="138" s="1"/>
  <c r="G463" i="138"/>
  <c r="C463" i="138" s="1"/>
  <c r="G461" i="138"/>
  <c r="C461" i="138" s="1"/>
  <c r="G468" i="248" l="1"/>
  <c r="C468" i="248" s="1"/>
  <c r="G469" i="248"/>
  <c r="C469" i="248" s="1"/>
  <c r="J474" i="248"/>
  <c r="G470" i="248"/>
  <c r="C470" i="248" s="1"/>
  <c r="G467" i="248"/>
  <c r="C467" i="248" s="1"/>
  <c r="G471" i="248"/>
  <c r="C471" i="248" s="1"/>
  <c r="H467" i="248"/>
  <c r="R467" i="248" s="1"/>
  <c r="P468" i="248" s="1"/>
  <c r="N456" i="248"/>
  <c r="L456" i="248"/>
  <c r="P463" i="248"/>
  <c r="M462" i="248" s="1"/>
  <c r="S462" i="248"/>
  <c r="K463" i="248" s="1"/>
  <c r="A462" i="248" s="1"/>
  <c r="L456" i="245"/>
  <c r="N456" i="245"/>
  <c r="G482" i="241"/>
  <c r="C482" i="241" s="1"/>
  <c r="G479" i="241"/>
  <c r="C479" i="241" s="1"/>
  <c r="G483" i="241"/>
  <c r="C483" i="241" s="1"/>
  <c r="G480" i="241"/>
  <c r="C480" i="241" s="1"/>
  <c r="H479" i="241"/>
  <c r="R479" i="241" s="1"/>
  <c r="P480" i="241" s="1"/>
  <c r="G481" i="241"/>
  <c r="C481" i="241" s="1"/>
  <c r="J486" i="241"/>
  <c r="N468" i="251"/>
  <c r="L468" i="251"/>
  <c r="G475" i="249"/>
  <c r="C475" i="249" s="1"/>
  <c r="H473" i="249"/>
  <c r="R473" i="249" s="1"/>
  <c r="P474" i="249" s="1"/>
  <c r="G473" i="249"/>
  <c r="C473" i="249" s="1"/>
  <c r="G476" i="249"/>
  <c r="C476" i="249" s="1"/>
  <c r="G477" i="249"/>
  <c r="C477" i="249" s="1"/>
  <c r="J480" i="249"/>
  <c r="G474" i="249"/>
  <c r="C474" i="249" s="1"/>
  <c r="H479" i="251"/>
  <c r="R479" i="251" s="1"/>
  <c r="P480" i="251" s="1"/>
  <c r="G481" i="251"/>
  <c r="C481" i="251" s="1"/>
  <c r="G480" i="251"/>
  <c r="C480" i="251" s="1"/>
  <c r="G482" i="251"/>
  <c r="C482" i="251" s="1"/>
  <c r="G479" i="251"/>
  <c r="C479" i="251" s="1"/>
  <c r="G483" i="251"/>
  <c r="C483" i="251" s="1"/>
  <c r="J486" i="251"/>
  <c r="G476" i="246"/>
  <c r="C476" i="246" s="1"/>
  <c r="G474" i="246"/>
  <c r="C474" i="246" s="1"/>
  <c r="G475" i="246"/>
  <c r="C475" i="246" s="1"/>
  <c r="G473" i="246"/>
  <c r="C473" i="246" s="1"/>
  <c r="H473" i="246"/>
  <c r="R473" i="246" s="1"/>
  <c r="P474" i="246" s="1"/>
  <c r="J480" i="246"/>
  <c r="G477" i="246"/>
  <c r="C477" i="246" s="1"/>
  <c r="G470" i="252"/>
  <c r="C470" i="252" s="1"/>
  <c r="H467" i="252"/>
  <c r="R467" i="252" s="1"/>
  <c r="P468" i="252" s="1"/>
  <c r="G469" i="252"/>
  <c r="C469" i="252" s="1"/>
  <c r="G467" i="252"/>
  <c r="C467" i="252" s="1"/>
  <c r="G468" i="252"/>
  <c r="C468" i="252" s="1"/>
  <c r="G471" i="252"/>
  <c r="C471" i="252" s="1"/>
  <c r="J474" i="252"/>
  <c r="G470" i="245"/>
  <c r="C470" i="245" s="1"/>
  <c r="G469" i="245"/>
  <c r="C469" i="245" s="1"/>
  <c r="G468" i="245"/>
  <c r="C468" i="245" s="1"/>
  <c r="G471" i="245"/>
  <c r="C471" i="245" s="1"/>
  <c r="G467" i="245"/>
  <c r="C467" i="245" s="1"/>
  <c r="H467" i="245"/>
  <c r="R467" i="245" s="1"/>
  <c r="P468" i="245" s="1"/>
  <c r="H467" i="244"/>
  <c r="R467" i="244" s="1"/>
  <c r="P468" i="244" s="1"/>
  <c r="G471" i="244"/>
  <c r="C471" i="244" s="1"/>
  <c r="J474" i="244"/>
  <c r="G467" i="244"/>
  <c r="C467" i="244" s="1"/>
  <c r="G469" i="244"/>
  <c r="C469" i="244" s="1"/>
  <c r="G470" i="244"/>
  <c r="C470" i="244" s="1"/>
  <c r="G468" i="244"/>
  <c r="C468" i="244" s="1"/>
  <c r="J474" i="242"/>
  <c r="G468" i="242"/>
  <c r="C468" i="242" s="1"/>
  <c r="H467" i="242"/>
  <c r="R467" i="242" s="1"/>
  <c r="P468" i="242" s="1"/>
  <c r="G467" i="242"/>
  <c r="C467" i="242" s="1"/>
  <c r="G470" i="242"/>
  <c r="C470" i="242" s="1"/>
  <c r="G471" i="242"/>
  <c r="C471" i="242" s="1"/>
  <c r="G469" i="242"/>
  <c r="C469" i="242" s="1"/>
  <c r="P463" i="242"/>
  <c r="M462" i="242" s="1"/>
  <c r="S462" i="242"/>
  <c r="K463" i="242" s="1"/>
  <c r="A462" i="242" s="1"/>
  <c r="L462" i="246"/>
  <c r="N462" i="246"/>
  <c r="G480" i="250"/>
  <c r="C480" i="250" s="1"/>
  <c r="G481" i="250"/>
  <c r="C481" i="250" s="1"/>
  <c r="G479" i="250"/>
  <c r="C479" i="250" s="1"/>
  <c r="H479" i="250"/>
  <c r="R479" i="250" s="1"/>
  <c r="P480" i="250" s="1"/>
  <c r="G482" i="250"/>
  <c r="C482" i="250" s="1"/>
  <c r="G483" i="250"/>
  <c r="C483" i="250" s="1"/>
  <c r="J486" i="250"/>
  <c r="J491" i="248"/>
  <c r="G477" i="253"/>
  <c r="C477" i="253" s="1"/>
  <c r="G473" i="253"/>
  <c r="C473" i="253" s="1"/>
  <c r="G475" i="253"/>
  <c r="C475" i="253" s="1"/>
  <c r="G474" i="253"/>
  <c r="C474" i="253" s="1"/>
  <c r="G476" i="253"/>
  <c r="C476" i="253" s="1"/>
  <c r="H473" i="253"/>
  <c r="R473" i="253" s="1"/>
  <c r="P474" i="253" s="1"/>
  <c r="J480" i="253"/>
  <c r="L468" i="250"/>
  <c r="N468" i="250"/>
  <c r="S474" i="251"/>
  <c r="K475" i="251" s="1"/>
  <c r="A474" i="251" s="1"/>
  <c r="P475" i="251"/>
  <c r="M474" i="251" s="1"/>
  <c r="N462" i="249"/>
  <c r="L462" i="249"/>
  <c r="L456" i="244"/>
  <c r="N456" i="244"/>
  <c r="N468" i="241"/>
  <c r="L468" i="241"/>
  <c r="S474" i="241"/>
  <c r="K475" i="241" s="1"/>
  <c r="A474" i="241" s="1"/>
  <c r="P475" i="241"/>
  <c r="M474" i="241" s="1"/>
  <c r="L456" i="242"/>
  <c r="N456" i="242"/>
  <c r="S462" i="245"/>
  <c r="K463" i="245" s="1"/>
  <c r="A462" i="245" s="1"/>
  <c r="P463" i="245"/>
  <c r="M462" i="245" s="1"/>
  <c r="S468" i="246"/>
  <c r="K469" i="246" s="1"/>
  <c r="A468" i="246" s="1"/>
  <c r="P469" i="246"/>
  <c r="M468" i="246" s="1"/>
  <c r="S462" i="244"/>
  <c r="K463" i="244" s="1"/>
  <c r="A462" i="244" s="1"/>
  <c r="P463" i="244"/>
  <c r="M462" i="244" s="1"/>
  <c r="N462" i="243"/>
  <c r="L462" i="243"/>
  <c r="N456" i="252"/>
  <c r="L456" i="252"/>
  <c r="N462" i="253"/>
  <c r="L462" i="253"/>
  <c r="P475" i="250"/>
  <c r="M474" i="250" s="1"/>
  <c r="S474" i="250"/>
  <c r="K475" i="250" s="1"/>
  <c r="A474" i="250" s="1"/>
  <c r="N456" i="247"/>
  <c r="L456" i="247"/>
  <c r="G475" i="243"/>
  <c r="C475" i="243" s="1"/>
  <c r="G474" i="243"/>
  <c r="C474" i="243" s="1"/>
  <c r="G476" i="243"/>
  <c r="C476" i="243" s="1"/>
  <c r="H473" i="243"/>
  <c r="R473" i="243" s="1"/>
  <c r="P474" i="243" s="1"/>
  <c r="G477" i="243"/>
  <c r="C477" i="243" s="1"/>
  <c r="G473" i="243"/>
  <c r="C473" i="243" s="1"/>
  <c r="J480" i="243"/>
  <c r="P469" i="243"/>
  <c r="M468" i="243" s="1"/>
  <c r="S468" i="243"/>
  <c r="K469" i="243" s="1"/>
  <c r="A468" i="243" s="1"/>
  <c r="S468" i="253"/>
  <c r="K469" i="253" s="1"/>
  <c r="A468" i="253" s="1"/>
  <c r="P469" i="253"/>
  <c r="M468" i="253" s="1"/>
  <c r="S468" i="249"/>
  <c r="K469" i="249" s="1"/>
  <c r="A468" i="249" s="1"/>
  <c r="P469" i="249"/>
  <c r="M468" i="249" s="1"/>
  <c r="G467" i="247"/>
  <c r="C467" i="247" s="1"/>
  <c r="G470" i="247"/>
  <c r="C470" i="247" s="1"/>
  <c r="G468" i="247"/>
  <c r="C468" i="247" s="1"/>
  <c r="G471" i="247"/>
  <c r="C471" i="247" s="1"/>
  <c r="G469" i="247"/>
  <c r="C469" i="247" s="1"/>
  <c r="H467" i="247"/>
  <c r="R467" i="247" s="1"/>
  <c r="P468" i="247" s="1"/>
  <c r="J474" i="247"/>
  <c r="P463" i="247"/>
  <c r="M462" i="247" s="1"/>
  <c r="S462" i="247"/>
  <c r="K463" i="247" s="1"/>
  <c r="A462" i="247" s="1"/>
  <c r="S462" i="252"/>
  <c r="K463" i="252" s="1"/>
  <c r="A462" i="252" s="1"/>
  <c r="P463" i="252"/>
  <c r="M462" i="252" s="1"/>
  <c r="J474" i="245"/>
  <c r="J479" i="245"/>
  <c r="J485" i="245" s="1"/>
  <c r="J491" i="245" s="1"/>
  <c r="J497" i="245" s="1"/>
  <c r="J503" i="245" s="1"/>
  <c r="J509" i="245" s="1"/>
  <c r="J515" i="245" s="1"/>
  <c r="J521" i="245" s="1"/>
  <c r="J527" i="245" s="1"/>
  <c r="J533" i="245" s="1"/>
  <c r="J539" i="245" s="1"/>
  <c r="J545" i="245" s="1"/>
  <c r="J551" i="245" s="1"/>
  <c r="J557" i="245" s="1"/>
  <c r="J563" i="245" s="1"/>
  <c r="J569" i="245" s="1"/>
  <c r="J575" i="245" s="1"/>
  <c r="J581" i="245" s="1"/>
  <c r="J587" i="245" s="1"/>
  <c r="J593" i="245" s="1"/>
  <c r="J599" i="245" s="1"/>
  <c r="N456" i="138"/>
  <c r="L456" i="138"/>
  <c r="S462" i="138"/>
  <c r="K463" i="138" s="1"/>
  <c r="A462" i="138" s="1"/>
  <c r="P463" i="138"/>
  <c r="M462" i="138" s="1"/>
  <c r="G471" i="138"/>
  <c r="C471" i="138" s="1"/>
  <c r="G468" i="138"/>
  <c r="C468" i="138" s="1"/>
  <c r="G469" i="138"/>
  <c r="C469" i="138" s="1"/>
  <c r="J474" i="138"/>
  <c r="G470" i="138"/>
  <c r="C470" i="138" s="1"/>
  <c r="G467" i="138"/>
  <c r="C467" i="138" s="1"/>
  <c r="H467" i="138"/>
  <c r="R467" i="138" s="1"/>
  <c r="P468" i="138" s="1"/>
  <c r="P469" i="248" l="1"/>
  <c r="M468" i="248" s="1"/>
  <c r="S468" i="248"/>
  <c r="K469" i="248" s="1"/>
  <c r="A468" i="248" s="1"/>
  <c r="H473" i="248"/>
  <c r="R473" i="248" s="1"/>
  <c r="P474" i="248" s="1"/>
  <c r="G473" i="248"/>
  <c r="C473" i="248" s="1"/>
  <c r="J480" i="248"/>
  <c r="G474" i="248"/>
  <c r="C474" i="248" s="1"/>
  <c r="G476" i="248"/>
  <c r="C476" i="248" s="1"/>
  <c r="G477" i="248"/>
  <c r="C477" i="248" s="1"/>
  <c r="G475" i="248"/>
  <c r="C475" i="248" s="1"/>
  <c r="L462" i="248"/>
  <c r="N462" i="248"/>
  <c r="N462" i="252"/>
  <c r="L462" i="252"/>
  <c r="J480" i="245"/>
  <c r="L468" i="246"/>
  <c r="N468" i="246"/>
  <c r="N462" i="245"/>
  <c r="L462" i="245"/>
  <c r="L462" i="242"/>
  <c r="N462" i="242"/>
  <c r="J480" i="244"/>
  <c r="G477" i="244"/>
  <c r="C477" i="244" s="1"/>
  <c r="G476" i="244"/>
  <c r="C476" i="244" s="1"/>
  <c r="G474" i="244"/>
  <c r="C474" i="244" s="1"/>
  <c r="G475" i="244"/>
  <c r="C475" i="244" s="1"/>
  <c r="G473" i="244"/>
  <c r="C473" i="244" s="1"/>
  <c r="H473" i="244"/>
  <c r="R473" i="244" s="1"/>
  <c r="P474" i="244" s="1"/>
  <c r="G474" i="245"/>
  <c r="C474" i="245" s="1"/>
  <c r="G477" i="245"/>
  <c r="C477" i="245" s="1"/>
  <c r="G476" i="245"/>
  <c r="C476" i="245" s="1"/>
  <c r="H473" i="245"/>
  <c r="R473" i="245" s="1"/>
  <c r="P474" i="245" s="1"/>
  <c r="G475" i="245"/>
  <c r="C475" i="245" s="1"/>
  <c r="G473" i="245"/>
  <c r="C473" i="245" s="1"/>
  <c r="L462" i="247"/>
  <c r="N462" i="247"/>
  <c r="L468" i="249"/>
  <c r="N468" i="249"/>
  <c r="L474" i="250"/>
  <c r="N474" i="250"/>
  <c r="L474" i="241"/>
  <c r="N474" i="241"/>
  <c r="J497" i="248"/>
  <c r="P469" i="242"/>
  <c r="M468" i="242" s="1"/>
  <c r="S468" i="242"/>
  <c r="K469" i="242" s="1"/>
  <c r="A468" i="242" s="1"/>
  <c r="G477" i="252"/>
  <c r="C477" i="252" s="1"/>
  <c r="H473" i="252"/>
  <c r="R473" i="252" s="1"/>
  <c r="P474" i="252" s="1"/>
  <c r="G475" i="252"/>
  <c r="C475" i="252" s="1"/>
  <c r="G473" i="252"/>
  <c r="C473" i="252" s="1"/>
  <c r="G476" i="252"/>
  <c r="C476" i="252" s="1"/>
  <c r="G474" i="252"/>
  <c r="C474" i="252" s="1"/>
  <c r="J480" i="252"/>
  <c r="H479" i="246"/>
  <c r="R479" i="246" s="1"/>
  <c r="P480" i="246" s="1"/>
  <c r="G480" i="246"/>
  <c r="C480" i="246" s="1"/>
  <c r="G482" i="246"/>
  <c r="C482" i="246" s="1"/>
  <c r="G479" i="246"/>
  <c r="C479" i="246" s="1"/>
  <c r="G481" i="246"/>
  <c r="C481" i="246" s="1"/>
  <c r="G483" i="246"/>
  <c r="C483" i="246" s="1"/>
  <c r="J486" i="246"/>
  <c r="P481" i="251"/>
  <c r="M480" i="251" s="1"/>
  <c r="S480" i="251"/>
  <c r="K481" i="251" s="1"/>
  <c r="A480" i="251" s="1"/>
  <c r="G489" i="241"/>
  <c r="C489" i="241" s="1"/>
  <c r="G486" i="241"/>
  <c r="C486" i="241" s="1"/>
  <c r="G487" i="241"/>
  <c r="C487" i="241" s="1"/>
  <c r="G485" i="241"/>
  <c r="C485" i="241" s="1"/>
  <c r="G488" i="241"/>
  <c r="C488" i="241" s="1"/>
  <c r="H485" i="241"/>
  <c r="R485" i="241" s="1"/>
  <c r="P486" i="241" s="1"/>
  <c r="J492" i="241"/>
  <c r="H473" i="247"/>
  <c r="R473" i="247" s="1"/>
  <c r="P474" i="247" s="1"/>
  <c r="G477" i="247"/>
  <c r="C477" i="247" s="1"/>
  <c r="G473" i="247"/>
  <c r="C473" i="247" s="1"/>
  <c r="G475" i="247"/>
  <c r="C475" i="247" s="1"/>
  <c r="G474" i="247"/>
  <c r="C474" i="247" s="1"/>
  <c r="G476" i="247"/>
  <c r="C476" i="247" s="1"/>
  <c r="J480" i="247"/>
  <c r="N468" i="243"/>
  <c r="L468" i="243"/>
  <c r="S474" i="243"/>
  <c r="K475" i="243" s="1"/>
  <c r="A474" i="243" s="1"/>
  <c r="P475" i="243"/>
  <c r="M474" i="243" s="1"/>
  <c r="L462" i="244"/>
  <c r="N462" i="244"/>
  <c r="L474" i="251"/>
  <c r="N474" i="251"/>
  <c r="H479" i="253"/>
  <c r="R479" i="253" s="1"/>
  <c r="P480" i="253" s="1"/>
  <c r="G483" i="253"/>
  <c r="C483" i="253" s="1"/>
  <c r="G480" i="253"/>
  <c r="C480" i="253" s="1"/>
  <c r="G482" i="253"/>
  <c r="C482" i="253" s="1"/>
  <c r="G479" i="253"/>
  <c r="C479" i="253" s="1"/>
  <c r="G481" i="253"/>
  <c r="C481" i="253" s="1"/>
  <c r="J486" i="253"/>
  <c r="P481" i="250"/>
  <c r="M480" i="250" s="1"/>
  <c r="S480" i="250"/>
  <c r="K481" i="250" s="1"/>
  <c r="A480" i="250" s="1"/>
  <c r="P469" i="244"/>
  <c r="M468" i="244" s="1"/>
  <c r="S468" i="244"/>
  <c r="K469" i="244" s="1"/>
  <c r="A468" i="244" s="1"/>
  <c r="P469" i="252"/>
  <c r="M468" i="252" s="1"/>
  <c r="S468" i="252"/>
  <c r="K469" i="252" s="1"/>
  <c r="A468" i="252" s="1"/>
  <c r="S474" i="246"/>
  <c r="K475" i="246" s="1"/>
  <c r="A474" i="246" s="1"/>
  <c r="P475" i="246"/>
  <c r="M474" i="246" s="1"/>
  <c r="S468" i="247"/>
  <c r="K469" i="247" s="1"/>
  <c r="A468" i="247" s="1"/>
  <c r="P469" i="247"/>
  <c r="M468" i="247" s="1"/>
  <c r="N468" i="253"/>
  <c r="L468" i="253"/>
  <c r="G482" i="243"/>
  <c r="C482" i="243" s="1"/>
  <c r="G479" i="243"/>
  <c r="C479" i="243" s="1"/>
  <c r="G481" i="243"/>
  <c r="C481" i="243" s="1"/>
  <c r="G480" i="243"/>
  <c r="C480" i="243" s="1"/>
  <c r="H479" i="243"/>
  <c r="R479" i="243" s="1"/>
  <c r="P480" i="243" s="1"/>
  <c r="G483" i="243"/>
  <c r="C483" i="243" s="1"/>
  <c r="J486" i="243"/>
  <c r="P475" i="253"/>
  <c r="M474" i="253" s="1"/>
  <c r="S474" i="253"/>
  <c r="K475" i="253" s="1"/>
  <c r="A474" i="253" s="1"/>
  <c r="G488" i="250"/>
  <c r="C488" i="250" s="1"/>
  <c r="G486" i="250"/>
  <c r="C486" i="250" s="1"/>
  <c r="H485" i="250"/>
  <c r="R485" i="250" s="1"/>
  <c r="P486" i="250" s="1"/>
  <c r="G489" i="250"/>
  <c r="C489" i="250" s="1"/>
  <c r="G485" i="250"/>
  <c r="C485" i="250" s="1"/>
  <c r="G487" i="250"/>
  <c r="C487" i="250" s="1"/>
  <c r="J492" i="250"/>
  <c r="G476" i="242"/>
  <c r="C476" i="242" s="1"/>
  <c r="H473" i="242"/>
  <c r="R473" i="242" s="1"/>
  <c r="P474" i="242" s="1"/>
  <c r="G474" i="242"/>
  <c r="C474" i="242" s="1"/>
  <c r="G475" i="242"/>
  <c r="C475" i="242" s="1"/>
  <c r="G473" i="242"/>
  <c r="C473" i="242" s="1"/>
  <c r="J480" i="242"/>
  <c r="G477" i="242"/>
  <c r="C477" i="242" s="1"/>
  <c r="S468" i="245"/>
  <c r="K469" i="245" s="1"/>
  <c r="A468" i="245" s="1"/>
  <c r="P469" i="245"/>
  <c r="M468" i="245" s="1"/>
  <c r="G486" i="251"/>
  <c r="C486" i="251" s="1"/>
  <c r="G487" i="251"/>
  <c r="C487" i="251" s="1"/>
  <c r="G485" i="251"/>
  <c r="C485" i="251" s="1"/>
  <c r="H485" i="251"/>
  <c r="R485" i="251" s="1"/>
  <c r="P486" i="251" s="1"/>
  <c r="G488" i="251"/>
  <c r="C488" i="251" s="1"/>
  <c r="G489" i="251"/>
  <c r="C489" i="251" s="1"/>
  <c r="J492" i="251"/>
  <c r="J486" i="249"/>
  <c r="H479" i="249"/>
  <c r="R479" i="249" s="1"/>
  <c r="P480" i="249" s="1"/>
  <c r="G483" i="249"/>
  <c r="C483" i="249" s="1"/>
  <c r="G479" i="249"/>
  <c r="C479" i="249" s="1"/>
  <c r="G481" i="249"/>
  <c r="C481" i="249" s="1"/>
  <c r="G482" i="249"/>
  <c r="C482" i="249" s="1"/>
  <c r="G480" i="249"/>
  <c r="C480" i="249" s="1"/>
  <c r="S474" i="249"/>
  <c r="K475" i="249" s="1"/>
  <c r="A474" i="249" s="1"/>
  <c r="P475" i="249"/>
  <c r="M474" i="249" s="1"/>
  <c r="S480" i="241"/>
  <c r="K481" i="241" s="1"/>
  <c r="A480" i="241" s="1"/>
  <c r="P481" i="241"/>
  <c r="M480" i="241" s="1"/>
  <c r="H473" i="138"/>
  <c r="R473" i="138" s="1"/>
  <c r="P474" i="138" s="1"/>
  <c r="G474" i="138"/>
  <c r="C474" i="138" s="1"/>
  <c r="G473" i="138"/>
  <c r="C473" i="138" s="1"/>
  <c r="G477" i="138"/>
  <c r="C477" i="138" s="1"/>
  <c r="J480" i="138"/>
  <c r="G475" i="138"/>
  <c r="C475" i="138" s="1"/>
  <c r="G476" i="138"/>
  <c r="C476" i="138" s="1"/>
  <c r="N462" i="138"/>
  <c r="L462" i="138"/>
  <c r="S468" i="138"/>
  <c r="K469" i="138" s="1"/>
  <c r="A468" i="138" s="1"/>
  <c r="P469" i="138"/>
  <c r="M468" i="138" s="1"/>
  <c r="P475" i="248" l="1"/>
  <c r="M474" i="248" s="1"/>
  <c r="S474" i="248"/>
  <c r="K475" i="248" s="1"/>
  <c r="A474" i="248" s="1"/>
  <c r="G479" i="248"/>
  <c r="C479" i="248" s="1"/>
  <c r="J486" i="248"/>
  <c r="H479" i="248"/>
  <c r="R479" i="248" s="1"/>
  <c r="P480" i="248" s="1"/>
  <c r="G481" i="248"/>
  <c r="C481" i="248" s="1"/>
  <c r="G483" i="248"/>
  <c r="C483" i="248" s="1"/>
  <c r="G480" i="248"/>
  <c r="C480" i="248" s="1"/>
  <c r="G482" i="248"/>
  <c r="C482" i="248" s="1"/>
  <c r="L468" i="248"/>
  <c r="N468" i="248"/>
  <c r="N474" i="246"/>
  <c r="L474" i="246"/>
  <c r="P475" i="247"/>
  <c r="M474" i="247" s="1"/>
  <c r="S474" i="247"/>
  <c r="K475" i="247" s="1"/>
  <c r="A474" i="247" s="1"/>
  <c r="G486" i="246"/>
  <c r="C486" i="246" s="1"/>
  <c r="J492" i="246"/>
  <c r="G488" i="246"/>
  <c r="C488" i="246" s="1"/>
  <c r="G487" i="246"/>
  <c r="C487" i="246" s="1"/>
  <c r="G489" i="246"/>
  <c r="C489" i="246" s="1"/>
  <c r="G485" i="246"/>
  <c r="C485" i="246" s="1"/>
  <c r="H485" i="246"/>
  <c r="R485" i="246" s="1"/>
  <c r="P486" i="246" s="1"/>
  <c r="S474" i="252"/>
  <c r="K475" i="252" s="1"/>
  <c r="A474" i="252" s="1"/>
  <c r="P475" i="252"/>
  <c r="M474" i="252" s="1"/>
  <c r="G480" i="244"/>
  <c r="C480" i="244" s="1"/>
  <c r="G482" i="244"/>
  <c r="C482" i="244" s="1"/>
  <c r="G479" i="244"/>
  <c r="C479" i="244" s="1"/>
  <c r="J486" i="244"/>
  <c r="G483" i="244"/>
  <c r="C483" i="244" s="1"/>
  <c r="G481" i="244"/>
  <c r="C481" i="244" s="1"/>
  <c r="H479" i="244"/>
  <c r="R479" i="244" s="1"/>
  <c r="P480" i="244" s="1"/>
  <c r="N480" i="241"/>
  <c r="L480" i="241"/>
  <c r="G485" i="243"/>
  <c r="C485" i="243" s="1"/>
  <c r="G488" i="243"/>
  <c r="C488" i="243" s="1"/>
  <c r="G489" i="243"/>
  <c r="C489" i="243" s="1"/>
  <c r="H485" i="243"/>
  <c r="R485" i="243" s="1"/>
  <c r="P486" i="243" s="1"/>
  <c r="G487" i="243"/>
  <c r="C487" i="243" s="1"/>
  <c r="G486" i="243"/>
  <c r="C486" i="243" s="1"/>
  <c r="J492" i="243"/>
  <c r="L468" i="244"/>
  <c r="N468" i="244"/>
  <c r="G486" i="253"/>
  <c r="C486" i="253" s="1"/>
  <c r="H485" i="253"/>
  <c r="R485" i="253" s="1"/>
  <c r="P486" i="253" s="1"/>
  <c r="G488" i="253"/>
  <c r="C488" i="253" s="1"/>
  <c r="G485" i="253"/>
  <c r="C485" i="253" s="1"/>
  <c r="G487" i="253"/>
  <c r="C487" i="253" s="1"/>
  <c r="G489" i="253"/>
  <c r="C489" i="253" s="1"/>
  <c r="J492" i="253"/>
  <c r="H491" i="241"/>
  <c r="R491" i="241" s="1"/>
  <c r="P492" i="241" s="1"/>
  <c r="J498" i="241"/>
  <c r="G494" i="241"/>
  <c r="C494" i="241" s="1"/>
  <c r="G493" i="241"/>
  <c r="C493" i="241" s="1"/>
  <c r="G491" i="241"/>
  <c r="C491" i="241" s="1"/>
  <c r="G495" i="241"/>
  <c r="C495" i="241" s="1"/>
  <c r="G492" i="241"/>
  <c r="C492" i="241" s="1"/>
  <c r="G480" i="245"/>
  <c r="C480" i="245" s="1"/>
  <c r="H479" i="245"/>
  <c r="R479" i="245" s="1"/>
  <c r="P480" i="245" s="1"/>
  <c r="G482" i="245"/>
  <c r="C482" i="245" s="1"/>
  <c r="G483" i="245"/>
  <c r="C483" i="245" s="1"/>
  <c r="G479" i="245"/>
  <c r="C479" i="245" s="1"/>
  <c r="G481" i="245"/>
  <c r="C481" i="245" s="1"/>
  <c r="J486" i="245"/>
  <c r="S480" i="249"/>
  <c r="K481" i="249" s="1"/>
  <c r="A480" i="249" s="1"/>
  <c r="P481" i="249"/>
  <c r="M480" i="249" s="1"/>
  <c r="P475" i="242"/>
  <c r="M474" i="242" s="1"/>
  <c r="S474" i="242"/>
  <c r="K475" i="242" s="1"/>
  <c r="A474" i="242" s="1"/>
  <c r="G495" i="250"/>
  <c r="C495" i="250" s="1"/>
  <c r="G492" i="250"/>
  <c r="C492" i="250" s="1"/>
  <c r="G493" i="250"/>
  <c r="C493" i="250" s="1"/>
  <c r="G491" i="250"/>
  <c r="C491" i="250" s="1"/>
  <c r="H491" i="250"/>
  <c r="R491" i="250" s="1"/>
  <c r="P492" i="250" s="1"/>
  <c r="G494" i="250"/>
  <c r="C494" i="250" s="1"/>
  <c r="J498" i="250"/>
  <c r="P487" i="250"/>
  <c r="M486" i="250" s="1"/>
  <c r="S486" i="250"/>
  <c r="K487" i="250" s="1"/>
  <c r="A486" i="250" s="1"/>
  <c r="L474" i="253"/>
  <c r="N474" i="253"/>
  <c r="L468" i="247"/>
  <c r="N468" i="247"/>
  <c r="N480" i="250"/>
  <c r="L480" i="250"/>
  <c r="N474" i="243"/>
  <c r="L474" i="243"/>
  <c r="G480" i="247"/>
  <c r="C480" i="247" s="1"/>
  <c r="G481" i="247"/>
  <c r="C481" i="247" s="1"/>
  <c r="H479" i="247"/>
  <c r="R479" i="247" s="1"/>
  <c r="P480" i="247" s="1"/>
  <c r="G483" i="247"/>
  <c r="C483" i="247" s="1"/>
  <c r="G482" i="247"/>
  <c r="C482" i="247" s="1"/>
  <c r="G479" i="247"/>
  <c r="C479" i="247" s="1"/>
  <c r="J486" i="247"/>
  <c r="P487" i="241"/>
  <c r="M486" i="241" s="1"/>
  <c r="S486" i="241"/>
  <c r="K487" i="241" s="1"/>
  <c r="A486" i="241" s="1"/>
  <c r="S480" i="246"/>
  <c r="K481" i="246" s="1"/>
  <c r="A480" i="246" s="1"/>
  <c r="P481" i="246"/>
  <c r="M480" i="246" s="1"/>
  <c r="J503" i="248"/>
  <c r="P475" i="245"/>
  <c r="M474" i="245" s="1"/>
  <c r="S474" i="245"/>
  <c r="K475" i="245" s="1"/>
  <c r="A474" i="245" s="1"/>
  <c r="P475" i="244"/>
  <c r="M474" i="244" s="1"/>
  <c r="S474" i="244"/>
  <c r="K475" i="244" s="1"/>
  <c r="A474" i="244" s="1"/>
  <c r="G494" i="251"/>
  <c r="C494" i="251" s="1"/>
  <c r="G491" i="251"/>
  <c r="C491" i="251" s="1"/>
  <c r="H491" i="251"/>
  <c r="R491" i="251" s="1"/>
  <c r="P492" i="251" s="1"/>
  <c r="G495" i="251"/>
  <c r="C495" i="251" s="1"/>
  <c r="G492" i="251"/>
  <c r="C492" i="251" s="1"/>
  <c r="G493" i="251"/>
  <c r="C493" i="251" s="1"/>
  <c r="J498" i="251"/>
  <c r="G481" i="242"/>
  <c r="C481" i="242" s="1"/>
  <c r="G482" i="242"/>
  <c r="C482" i="242" s="1"/>
  <c r="J486" i="242"/>
  <c r="G483" i="242"/>
  <c r="C483" i="242" s="1"/>
  <c r="G479" i="242"/>
  <c r="C479" i="242" s="1"/>
  <c r="H479" i="242"/>
  <c r="R479" i="242" s="1"/>
  <c r="P480" i="242" s="1"/>
  <c r="G480" i="242"/>
  <c r="C480" i="242" s="1"/>
  <c r="L474" i="249"/>
  <c r="N474" i="249"/>
  <c r="J492" i="249"/>
  <c r="G485" i="249"/>
  <c r="C485" i="249" s="1"/>
  <c r="G486" i="249"/>
  <c r="C486" i="249" s="1"/>
  <c r="G488" i="249"/>
  <c r="C488" i="249" s="1"/>
  <c r="G489" i="249"/>
  <c r="C489" i="249" s="1"/>
  <c r="H485" i="249"/>
  <c r="R485" i="249" s="1"/>
  <c r="P486" i="249" s="1"/>
  <c r="G487" i="249"/>
  <c r="C487" i="249" s="1"/>
  <c r="P487" i="251"/>
  <c r="M486" i="251" s="1"/>
  <c r="S486" i="251"/>
  <c r="K487" i="251" s="1"/>
  <c r="A486" i="251" s="1"/>
  <c r="N468" i="245"/>
  <c r="L468" i="245"/>
  <c r="S480" i="243"/>
  <c r="K481" i="243" s="1"/>
  <c r="A480" i="243" s="1"/>
  <c r="P481" i="243"/>
  <c r="M480" i="243" s="1"/>
  <c r="N468" i="252"/>
  <c r="L468" i="252"/>
  <c r="P481" i="253"/>
  <c r="M480" i="253" s="1"/>
  <c r="S480" i="253"/>
  <c r="K481" i="253" s="1"/>
  <c r="A480" i="253" s="1"/>
  <c r="L480" i="251"/>
  <c r="N480" i="251"/>
  <c r="H479" i="252"/>
  <c r="R479" i="252" s="1"/>
  <c r="P480" i="252" s="1"/>
  <c r="G481" i="252"/>
  <c r="C481" i="252" s="1"/>
  <c r="G480" i="252"/>
  <c r="C480" i="252" s="1"/>
  <c r="G482" i="252"/>
  <c r="C482" i="252" s="1"/>
  <c r="G479" i="252"/>
  <c r="C479" i="252" s="1"/>
  <c r="G483" i="252"/>
  <c r="C483" i="252" s="1"/>
  <c r="J486" i="252"/>
  <c r="N468" i="242"/>
  <c r="L468" i="242"/>
  <c r="L468" i="138"/>
  <c r="N468" i="138"/>
  <c r="G481" i="138"/>
  <c r="C481" i="138" s="1"/>
  <c r="G480" i="138"/>
  <c r="C480" i="138" s="1"/>
  <c r="G482" i="138"/>
  <c r="C482" i="138" s="1"/>
  <c r="G483" i="138"/>
  <c r="C483" i="138" s="1"/>
  <c r="H479" i="138"/>
  <c r="R479" i="138" s="1"/>
  <c r="P480" i="138" s="1"/>
  <c r="G479" i="138"/>
  <c r="C479" i="138" s="1"/>
  <c r="J486" i="138"/>
  <c r="S474" i="138"/>
  <c r="K475" i="138" s="1"/>
  <c r="A474" i="138" s="1"/>
  <c r="P475" i="138"/>
  <c r="M474" i="138" s="1"/>
  <c r="G488" i="248" l="1"/>
  <c r="C488" i="248" s="1"/>
  <c r="G487" i="248"/>
  <c r="C487" i="248" s="1"/>
  <c r="J492" i="248"/>
  <c r="G486" i="248"/>
  <c r="C486" i="248" s="1"/>
  <c r="G489" i="248"/>
  <c r="C489" i="248" s="1"/>
  <c r="H485" i="248"/>
  <c r="R485" i="248" s="1"/>
  <c r="P486" i="248" s="1"/>
  <c r="G485" i="248"/>
  <c r="C485" i="248" s="1"/>
  <c r="S480" i="248"/>
  <c r="K481" i="248" s="1"/>
  <c r="A480" i="248" s="1"/>
  <c r="P481" i="248"/>
  <c r="M480" i="248" s="1"/>
  <c r="N474" i="248"/>
  <c r="L474" i="248"/>
  <c r="L480" i="243"/>
  <c r="N480" i="243"/>
  <c r="S486" i="249"/>
  <c r="K487" i="249" s="1"/>
  <c r="A486" i="249" s="1"/>
  <c r="P487" i="249"/>
  <c r="M486" i="249" s="1"/>
  <c r="G489" i="242"/>
  <c r="C489" i="242" s="1"/>
  <c r="G486" i="242"/>
  <c r="C486" i="242" s="1"/>
  <c r="J492" i="242"/>
  <c r="G487" i="242"/>
  <c r="C487" i="242" s="1"/>
  <c r="G485" i="242"/>
  <c r="C485" i="242" s="1"/>
  <c r="G488" i="242"/>
  <c r="C488" i="242" s="1"/>
  <c r="H485" i="242"/>
  <c r="R485" i="242" s="1"/>
  <c r="P486" i="242" s="1"/>
  <c r="N480" i="246"/>
  <c r="L480" i="246"/>
  <c r="G487" i="247"/>
  <c r="C487" i="247" s="1"/>
  <c r="G486" i="247"/>
  <c r="C486" i="247" s="1"/>
  <c r="H485" i="247"/>
  <c r="R485" i="247" s="1"/>
  <c r="P486" i="247" s="1"/>
  <c r="G489" i="247"/>
  <c r="C489" i="247" s="1"/>
  <c r="G485" i="247"/>
  <c r="C485" i="247" s="1"/>
  <c r="G488" i="247"/>
  <c r="C488" i="247" s="1"/>
  <c r="J492" i="247"/>
  <c r="P481" i="247"/>
  <c r="M480" i="247" s="1"/>
  <c r="S480" i="247"/>
  <c r="K481" i="247" s="1"/>
  <c r="A480" i="247" s="1"/>
  <c r="P493" i="250"/>
  <c r="M492" i="250" s="1"/>
  <c r="S492" i="250"/>
  <c r="K493" i="250" s="1"/>
  <c r="A492" i="250" s="1"/>
  <c r="G498" i="241"/>
  <c r="C498" i="241" s="1"/>
  <c r="G500" i="241"/>
  <c r="C500" i="241" s="1"/>
  <c r="G497" i="241"/>
  <c r="C497" i="241" s="1"/>
  <c r="H497" i="241"/>
  <c r="R497" i="241" s="1"/>
  <c r="P498" i="241" s="1"/>
  <c r="G501" i="241"/>
  <c r="C501" i="241" s="1"/>
  <c r="J504" i="241"/>
  <c r="G499" i="241"/>
  <c r="C499" i="241" s="1"/>
  <c r="G486" i="252"/>
  <c r="C486" i="252" s="1"/>
  <c r="G487" i="252"/>
  <c r="C487" i="252" s="1"/>
  <c r="G485" i="252"/>
  <c r="C485" i="252" s="1"/>
  <c r="H485" i="252"/>
  <c r="R485" i="252" s="1"/>
  <c r="P486" i="252" s="1"/>
  <c r="G488" i="252"/>
  <c r="C488" i="252" s="1"/>
  <c r="G489" i="252"/>
  <c r="C489" i="252" s="1"/>
  <c r="J492" i="252"/>
  <c r="G492" i="249"/>
  <c r="C492" i="249" s="1"/>
  <c r="G493" i="249"/>
  <c r="C493" i="249" s="1"/>
  <c r="G494" i="249"/>
  <c r="C494" i="249" s="1"/>
  <c r="G491" i="249"/>
  <c r="C491" i="249" s="1"/>
  <c r="G495" i="249"/>
  <c r="C495" i="249" s="1"/>
  <c r="J498" i="249"/>
  <c r="H491" i="249"/>
  <c r="R491" i="249" s="1"/>
  <c r="P492" i="249" s="1"/>
  <c r="P481" i="242"/>
  <c r="M480" i="242" s="1"/>
  <c r="S480" i="242"/>
  <c r="K481" i="242" s="1"/>
  <c r="A480" i="242" s="1"/>
  <c r="N474" i="245"/>
  <c r="L474" i="245"/>
  <c r="L486" i="250"/>
  <c r="N486" i="250"/>
  <c r="S492" i="241"/>
  <c r="K493" i="241" s="1"/>
  <c r="A492" i="241" s="1"/>
  <c r="P493" i="241"/>
  <c r="M492" i="241" s="1"/>
  <c r="G487" i="244"/>
  <c r="C487" i="244" s="1"/>
  <c r="H485" i="244"/>
  <c r="R485" i="244" s="1"/>
  <c r="P486" i="244" s="1"/>
  <c r="G489" i="244"/>
  <c r="C489" i="244" s="1"/>
  <c r="G485" i="244"/>
  <c r="C485" i="244" s="1"/>
  <c r="G486" i="244"/>
  <c r="C486" i="244" s="1"/>
  <c r="G488" i="244"/>
  <c r="C488" i="244" s="1"/>
  <c r="J492" i="244"/>
  <c r="S486" i="246"/>
  <c r="K487" i="246" s="1"/>
  <c r="A486" i="246" s="1"/>
  <c r="P487" i="246"/>
  <c r="M486" i="246" s="1"/>
  <c r="L474" i="247"/>
  <c r="N474" i="247"/>
  <c r="N486" i="251"/>
  <c r="L486" i="251"/>
  <c r="J509" i="248"/>
  <c r="H497" i="250"/>
  <c r="R497" i="250" s="1"/>
  <c r="P498" i="250" s="1"/>
  <c r="G499" i="250"/>
  <c r="C499" i="250" s="1"/>
  <c r="G498" i="250"/>
  <c r="C498" i="250" s="1"/>
  <c r="G500" i="250"/>
  <c r="C500" i="250" s="1"/>
  <c r="G497" i="250"/>
  <c r="C497" i="250" s="1"/>
  <c r="G501" i="250"/>
  <c r="C501" i="250" s="1"/>
  <c r="J504" i="250"/>
  <c r="N474" i="242"/>
  <c r="L474" i="242"/>
  <c r="G485" i="245"/>
  <c r="C485" i="245" s="1"/>
  <c r="G486" i="245"/>
  <c r="C486" i="245" s="1"/>
  <c r="G488" i="245"/>
  <c r="C488" i="245" s="1"/>
  <c r="G489" i="245"/>
  <c r="C489" i="245" s="1"/>
  <c r="H485" i="245"/>
  <c r="R485" i="245" s="1"/>
  <c r="P486" i="245" s="1"/>
  <c r="G487" i="245"/>
  <c r="C487" i="245" s="1"/>
  <c r="J492" i="245"/>
  <c r="G494" i="253"/>
  <c r="C494" i="253" s="1"/>
  <c r="G492" i="253"/>
  <c r="C492" i="253" s="1"/>
  <c r="G495" i="253"/>
  <c r="C495" i="253" s="1"/>
  <c r="G493" i="253"/>
  <c r="C493" i="253" s="1"/>
  <c r="H491" i="253"/>
  <c r="R491" i="253" s="1"/>
  <c r="P492" i="253" s="1"/>
  <c r="G491" i="253"/>
  <c r="C491" i="253" s="1"/>
  <c r="J498" i="253"/>
  <c r="P487" i="243"/>
  <c r="M486" i="243" s="1"/>
  <c r="S486" i="243"/>
  <c r="K487" i="243" s="1"/>
  <c r="A486" i="243" s="1"/>
  <c r="P481" i="244"/>
  <c r="M480" i="244" s="1"/>
  <c r="S480" i="244"/>
  <c r="K481" i="244" s="1"/>
  <c r="A480" i="244" s="1"/>
  <c r="G492" i="246"/>
  <c r="C492" i="246" s="1"/>
  <c r="H491" i="246"/>
  <c r="R491" i="246" s="1"/>
  <c r="P492" i="246" s="1"/>
  <c r="J498" i="246"/>
  <c r="G491" i="246"/>
  <c r="C491" i="246" s="1"/>
  <c r="G493" i="246"/>
  <c r="C493" i="246" s="1"/>
  <c r="G495" i="246"/>
  <c r="C495" i="246" s="1"/>
  <c r="G494" i="246"/>
  <c r="C494" i="246" s="1"/>
  <c r="S480" i="252"/>
  <c r="K481" i="252" s="1"/>
  <c r="A480" i="252" s="1"/>
  <c r="P481" i="252"/>
  <c r="M480" i="252" s="1"/>
  <c r="N480" i="253"/>
  <c r="L480" i="253"/>
  <c r="G501" i="251"/>
  <c r="C501" i="251" s="1"/>
  <c r="G498" i="251"/>
  <c r="C498" i="251" s="1"/>
  <c r="G499" i="251"/>
  <c r="C499" i="251" s="1"/>
  <c r="G497" i="251"/>
  <c r="C497" i="251" s="1"/>
  <c r="H497" i="251"/>
  <c r="R497" i="251" s="1"/>
  <c r="P498" i="251" s="1"/>
  <c r="G500" i="251"/>
  <c r="C500" i="251" s="1"/>
  <c r="J504" i="251"/>
  <c r="P493" i="251"/>
  <c r="M492" i="251" s="1"/>
  <c r="S492" i="251"/>
  <c r="K493" i="251" s="1"/>
  <c r="A492" i="251" s="1"/>
  <c r="N474" i="244"/>
  <c r="L474" i="244"/>
  <c r="L486" i="241"/>
  <c r="N486" i="241"/>
  <c r="N480" i="249"/>
  <c r="L480" i="249"/>
  <c r="S480" i="245"/>
  <c r="K481" i="245" s="1"/>
  <c r="A480" i="245" s="1"/>
  <c r="P481" i="245"/>
  <c r="M480" i="245" s="1"/>
  <c r="S486" i="253"/>
  <c r="K487" i="253" s="1"/>
  <c r="A486" i="253" s="1"/>
  <c r="P487" i="253"/>
  <c r="M486" i="253" s="1"/>
  <c r="G495" i="243"/>
  <c r="C495" i="243" s="1"/>
  <c r="G493" i="243"/>
  <c r="C493" i="243" s="1"/>
  <c r="H491" i="243"/>
  <c r="R491" i="243" s="1"/>
  <c r="P492" i="243" s="1"/>
  <c r="G492" i="243"/>
  <c r="C492" i="243" s="1"/>
  <c r="G491" i="243"/>
  <c r="C491" i="243" s="1"/>
  <c r="G494" i="243"/>
  <c r="C494" i="243" s="1"/>
  <c r="J498" i="243"/>
  <c r="L474" i="252"/>
  <c r="N474" i="252"/>
  <c r="N474" i="138"/>
  <c r="L474" i="138"/>
  <c r="G485" i="138"/>
  <c r="C485" i="138" s="1"/>
  <c r="G488" i="138"/>
  <c r="C488" i="138" s="1"/>
  <c r="G487" i="138"/>
  <c r="C487" i="138" s="1"/>
  <c r="G486" i="138"/>
  <c r="C486" i="138" s="1"/>
  <c r="H485" i="138"/>
  <c r="R485" i="138" s="1"/>
  <c r="P486" i="138" s="1"/>
  <c r="G489" i="138"/>
  <c r="C489" i="138" s="1"/>
  <c r="J492" i="138"/>
  <c r="P481" i="138"/>
  <c r="M480" i="138" s="1"/>
  <c r="S480" i="138"/>
  <c r="K481" i="138" s="1"/>
  <c r="A480" i="138" s="1"/>
  <c r="G493" i="248" l="1"/>
  <c r="C493" i="248" s="1"/>
  <c r="G495" i="248"/>
  <c r="C495" i="248" s="1"/>
  <c r="G492" i="248"/>
  <c r="C492" i="248" s="1"/>
  <c r="G494" i="248"/>
  <c r="C494" i="248" s="1"/>
  <c r="G491" i="248"/>
  <c r="C491" i="248" s="1"/>
  <c r="H491" i="248"/>
  <c r="R491" i="248" s="1"/>
  <c r="P492" i="248" s="1"/>
  <c r="J498" i="248"/>
  <c r="N480" i="248"/>
  <c r="L480" i="248"/>
  <c r="S486" i="248"/>
  <c r="K487" i="248" s="1"/>
  <c r="A486" i="248" s="1"/>
  <c r="P487" i="248"/>
  <c r="M486" i="248" s="1"/>
  <c r="S498" i="251"/>
  <c r="K499" i="251" s="1"/>
  <c r="A498" i="251" s="1"/>
  <c r="P499" i="251"/>
  <c r="M498" i="251" s="1"/>
  <c r="G501" i="253"/>
  <c r="C501" i="253" s="1"/>
  <c r="G497" i="253"/>
  <c r="C497" i="253" s="1"/>
  <c r="G499" i="253"/>
  <c r="C499" i="253" s="1"/>
  <c r="G498" i="253"/>
  <c r="C498" i="253" s="1"/>
  <c r="G500" i="253"/>
  <c r="C500" i="253" s="1"/>
  <c r="H497" i="253"/>
  <c r="R497" i="253" s="1"/>
  <c r="P498" i="253" s="1"/>
  <c r="J504" i="253"/>
  <c r="L492" i="250"/>
  <c r="N492" i="250"/>
  <c r="H503" i="251"/>
  <c r="R503" i="251" s="1"/>
  <c r="P504" i="251" s="1"/>
  <c r="G506" i="251"/>
  <c r="C506" i="251" s="1"/>
  <c r="G504" i="251"/>
  <c r="C504" i="251" s="1"/>
  <c r="G505" i="251"/>
  <c r="C505" i="251" s="1"/>
  <c r="G503" i="251"/>
  <c r="C503" i="251" s="1"/>
  <c r="G507" i="251"/>
  <c r="C507" i="251" s="1"/>
  <c r="J510" i="251"/>
  <c r="S492" i="253"/>
  <c r="K493" i="253" s="1"/>
  <c r="A492" i="253" s="1"/>
  <c r="P493" i="253"/>
  <c r="M492" i="253" s="1"/>
  <c r="G504" i="250"/>
  <c r="C504" i="250" s="1"/>
  <c r="G505" i="250"/>
  <c r="C505" i="250" s="1"/>
  <c r="G503" i="250"/>
  <c r="C503" i="250" s="1"/>
  <c r="H503" i="250"/>
  <c r="R503" i="250" s="1"/>
  <c r="P504" i="250" s="1"/>
  <c r="G506" i="250"/>
  <c r="C506" i="250" s="1"/>
  <c r="G507" i="250"/>
  <c r="C507" i="250" s="1"/>
  <c r="J510" i="250"/>
  <c r="S492" i="249"/>
  <c r="K493" i="249" s="1"/>
  <c r="A492" i="249" s="1"/>
  <c r="P493" i="249"/>
  <c r="M492" i="249" s="1"/>
  <c r="N480" i="247"/>
  <c r="L480" i="247"/>
  <c r="N486" i="253"/>
  <c r="L486" i="253"/>
  <c r="P493" i="246"/>
  <c r="M492" i="246" s="1"/>
  <c r="S492" i="246"/>
  <c r="K493" i="246" s="1"/>
  <c r="A492" i="246" s="1"/>
  <c r="P499" i="250"/>
  <c r="M498" i="250" s="1"/>
  <c r="S498" i="250"/>
  <c r="K499" i="250" s="1"/>
  <c r="A498" i="250" s="1"/>
  <c r="L492" i="241"/>
  <c r="N492" i="241"/>
  <c r="P487" i="252"/>
  <c r="M486" i="252" s="1"/>
  <c r="S486" i="252"/>
  <c r="K487" i="252" s="1"/>
  <c r="A486" i="252" s="1"/>
  <c r="N480" i="245"/>
  <c r="L480" i="245"/>
  <c r="L480" i="252"/>
  <c r="N480" i="252"/>
  <c r="G497" i="246"/>
  <c r="C497" i="246" s="1"/>
  <c r="G500" i="246"/>
  <c r="C500" i="246" s="1"/>
  <c r="G501" i="246"/>
  <c r="C501" i="246" s="1"/>
  <c r="G499" i="246"/>
  <c r="C499" i="246" s="1"/>
  <c r="H497" i="246"/>
  <c r="R497" i="246" s="1"/>
  <c r="P498" i="246" s="1"/>
  <c r="J504" i="246"/>
  <c r="G498" i="246"/>
  <c r="C498" i="246" s="1"/>
  <c r="N480" i="244"/>
  <c r="L480" i="244"/>
  <c r="L486" i="243"/>
  <c r="N486" i="243"/>
  <c r="S486" i="245"/>
  <c r="K487" i="245" s="1"/>
  <c r="A486" i="245" s="1"/>
  <c r="P487" i="245"/>
  <c r="M486" i="245" s="1"/>
  <c r="J498" i="244"/>
  <c r="G491" i="244"/>
  <c r="C491" i="244" s="1"/>
  <c r="G495" i="244"/>
  <c r="C495" i="244" s="1"/>
  <c r="G494" i="244"/>
  <c r="C494" i="244" s="1"/>
  <c r="G493" i="244"/>
  <c r="C493" i="244" s="1"/>
  <c r="H491" i="244"/>
  <c r="R491" i="244" s="1"/>
  <c r="P492" i="244" s="1"/>
  <c r="G492" i="244"/>
  <c r="C492" i="244" s="1"/>
  <c r="G500" i="249"/>
  <c r="C500" i="249" s="1"/>
  <c r="G498" i="249"/>
  <c r="C498" i="249" s="1"/>
  <c r="J504" i="249"/>
  <c r="H497" i="249"/>
  <c r="R497" i="249" s="1"/>
  <c r="P498" i="249" s="1"/>
  <c r="G499" i="249"/>
  <c r="C499" i="249" s="1"/>
  <c r="G497" i="249"/>
  <c r="C497" i="249" s="1"/>
  <c r="G501" i="249"/>
  <c r="C501" i="249" s="1"/>
  <c r="P499" i="241"/>
  <c r="M498" i="241" s="1"/>
  <c r="S498" i="241"/>
  <c r="K499" i="241" s="1"/>
  <c r="A498" i="241" s="1"/>
  <c r="G491" i="247"/>
  <c r="C491" i="247" s="1"/>
  <c r="H491" i="247"/>
  <c r="R491" i="247" s="1"/>
  <c r="P492" i="247" s="1"/>
  <c r="G494" i="247"/>
  <c r="C494" i="247" s="1"/>
  <c r="G492" i="247"/>
  <c r="C492" i="247" s="1"/>
  <c r="G495" i="247"/>
  <c r="C495" i="247" s="1"/>
  <c r="G493" i="247"/>
  <c r="C493" i="247" s="1"/>
  <c r="J498" i="247"/>
  <c r="S486" i="247"/>
  <c r="K487" i="247" s="1"/>
  <c r="A486" i="247" s="1"/>
  <c r="P487" i="247"/>
  <c r="M486" i="247" s="1"/>
  <c r="L486" i="249"/>
  <c r="N486" i="249"/>
  <c r="P487" i="242"/>
  <c r="M486" i="242" s="1"/>
  <c r="S486" i="242"/>
  <c r="K487" i="242" s="1"/>
  <c r="A486" i="242" s="1"/>
  <c r="G491" i="242"/>
  <c r="C491" i="242" s="1"/>
  <c r="G492" i="242"/>
  <c r="C492" i="242" s="1"/>
  <c r="H491" i="242"/>
  <c r="R491" i="242" s="1"/>
  <c r="P492" i="242" s="1"/>
  <c r="J498" i="242"/>
  <c r="G494" i="242"/>
  <c r="C494" i="242" s="1"/>
  <c r="G493" i="242"/>
  <c r="C493" i="242" s="1"/>
  <c r="G495" i="242"/>
  <c r="C495" i="242" s="1"/>
  <c r="P487" i="244"/>
  <c r="M486" i="244" s="1"/>
  <c r="S486" i="244"/>
  <c r="K487" i="244" s="1"/>
  <c r="A486" i="244" s="1"/>
  <c r="G499" i="243"/>
  <c r="C499" i="243" s="1"/>
  <c r="G498" i="243"/>
  <c r="C498" i="243" s="1"/>
  <c r="G500" i="243"/>
  <c r="C500" i="243" s="1"/>
  <c r="G497" i="243"/>
  <c r="C497" i="243" s="1"/>
  <c r="H497" i="243"/>
  <c r="R497" i="243" s="1"/>
  <c r="P498" i="243" s="1"/>
  <c r="G501" i="243"/>
  <c r="C501" i="243" s="1"/>
  <c r="J504" i="243"/>
  <c r="S492" i="243"/>
  <c r="K493" i="243" s="1"/>
  <c r="A492" i="243" s="1"/>
  <c r="P493" i="243"/>
  <c r="M492" i="243" s="1"/>
  <c r="L492" i="251"/>
  <c r="N492" i="251"/>
  <c r="G494" i="245"/>
  <c r="C494" i="245" s="1"/>
  <c r="G493" i="245"/>
  <c r="C493" i="245" s="1"/>
  <c r="G491" i="245"/>
  <c r="C491" i="245" s="1"/>
  <c r="G492" i="245"/>
  <c r="C492" i="245" s="1"/>
  <c r="G495" i="245"/>
  <c r="C495" i="245" s="1"/>
  <c r="H491" i="245"/>
  <c r="R491" i="245" s="1"/>
  <c r="P492" i="245" s="1"/>
  <c r="J498" i="245"/>
  <c r="J515" i="248"/>
  <c r="J521" i="248" s="1"/>
  <c r="J527" i="248" s="1"/>
  <c r="L486" i="246"/>
  <c r="N486" i="246"/>
  <c r="L480" i="242"/>
  <c r="N480" i="242"/>
  <c r="G494" i="252"/>
  <c r="C494" i="252" s="1"/>
  <c r="G491" i="252"/>
  <c r="C491" i="252" s="1"/>
  <c r="G495" i="252"/>
  <c r="C495" i="252" s="1"/>
  <c r="G492" i="252"/>
  <c r="C492" i="252" s="1"/>
  <c r="H491" i="252"/>
  <c r="R491" i="252" s="1"/>
  <c r="P492" i="252" s="1"/>
  <c r="G493" i="252"/>
  <c r="C493" i="252" s="1"/>
  <c r="J498" i="252"/>
  <c r="G507" i="241"/>
  <c r="C507" i="241" s="1"/>
  <c r="G503" i="241"/>
  <c r="C503" i="241" s="1"/>
  <c r="H503" i="241"/>
  <c r="R503" i="241" s="1"/>
  <c r="P504" i="241" s="1"/>
  <c r="G505" i="241"/>
  <c r="C505" i="241" s="1"/>
  <c r="G506" i="241"/>
  <c r="C506" i="241" s="1"/>
  <c r="G504" i="241"/>
  <c r="C504" i="241" s="1"/>
  <c r="J510" i="241"/>
  <c r="S486" i="138"/>
  <c r="K487" i="138" s="1"/>
  <c r="A486" i="138" s="1"/>
  <c r="P487" i="138"/>
  <c r="M486" i="138" s="1"/>
  <c r="N480" i="138"/>
  <c r="L480" i="138"/>
  <c r="G493" i="138"/>
  <c r="C493" i="138" s="1"/>
  <c r="H491" i="138"/>
  <c r="R491" i="138" s="1"/>
  <c r="P492" i="138" s="1"/>
  <c r="G491" i="138"/>
  <c r="C491" i="138" s="1"/>
  <c r="G494" i="138"/>
  <c r="C494" i="138" s="1"/>
  <c r="J498" i="138"/>
  <c r="G495" i="138"/>
  <c r="C495" i="138" s="1"/>
  <c r="G492" i="138"/>
  <c r="C492" i="138" s="1"/>
  <c r="L486" i="248" l="1"/>
  <c r="N486" i="248"/>
  <c r="J504" i="248"/>
  <c r="H497" i="248"/>
  <c r="R497" i="248" s="1"/>
  <c r="P498" i="248" s="1"/>
  <c r="G498" i="248"/>
  <c r="C498" i="248" s="1"/>
  <c r="G501" i="248"/>
  <c r="C501" i="248" s="1"/>
  <c r="G497" i="248"/>
  <c r="C497" i="248" s="1"/>
  <c r="G500" i="248"/>
  <c r="C500" i="248" s="1"/>
  <c r="G499" i="248"/>
  <c r="C499" i="248" s="1"/>
  <c r="P493" i="248"/>
  <c r="M492" i="248" s="1"/>
  <c r="S492" i="248"/>
  <c r="K493" i="248" s="1"/>
  <c r="A492" i="248" s="1"/>
  <c r="G506" i="243"/>
  <c r="C506" i="243" s="1"/>
  <c r="G503" i="243"/>
  <c r="C503" i="243" s="1"/>
  <c r="G505" i="243"/>
  <c r="C505" i="243" s="1"/>
  <c r="G504" i="243"/>
  <c r="C504" i="243" s="1"/>
  <c r="H503" i="243"/>
  <c r="R503" i="243" s="1"/>
  <c r="P504" i="243" s="1"/>
  <c r="G507" i="243"/>
  <c r="C507" i="243" s="1"/>
  <c r="J510" i="243"/>
  <c r="S492" i="242"/>
  <c r="K493" i="242" s="1"/>
  <c r="A492" i="242" s="1"/>
  <c r="P493" i="242"/>
  <c r="M492" i="242" s="1"/>
  <c r="N486" i="242"/>
  <c r="L486" i="242"/>
  <c r="H497" i="247"/>
  <c r="R497" i="247" s="1"/>
  <c r="P498" i="247" s="1"/>
  <c r="G501" i="247"/>
  <c r="C501" i="247" s="1"/>
  <c r="G497" i="247"/>
  <c r="C497" i="247" s="1"/>
  <c r="G499" i="247"/>
  <c r="C499" i="247" s="1"/>
  <c r="G498" i="247"/>
  <c r="C498" i="247" s="1"/>
  <c r="G500" i="247"/>
  <c r="C500" i="247" s="1"/>
  <c r="J504" i="247"/>
  <c r="N498" i="241"/>
  <c r="L498" i="241"/>
  <c r="S498" i="249"/>
  <c r="K499" i="249" s="1"/>
  <c r="A498" i="249" s="1"/>
  <c r="P499" i="249"/>
  <c r="M498" i="249" s="1"/>
  <c r="S492" i="244"/>
  <c r="K493" i="244" s="1"/>
  <c r="A492" i="244" s="1"/>
  <c r="P493" i="244"/>
  <c r="M492" i="244" s="1"/>
  <c r="P499" i="246"/>
  <c r="M498" i="246" s="1"/>
  <c r="S498" i="246"/>
  <c r="K499" i="246" s="1"/>
  <c r="A498" i="246" s="1"/>
  <c r="L492" i="246"/>
  <c r="N492" i="246"/>
  <c r="S504" i="250"/>
  <c r="K505" i="250" s="1"/>
  <c r="A504" i="250" s="1"/>
  <c r="P505" i="250"/>
  <c r="M504" i="250" s="1"/>
  <c r="N492" i="253"/>
  <c r="L492" i="253"/>
  <c r="P505" i="251"/>
  <c r="M504" i="251" s="1"/>
  <c r="S504" i="251"/>
  <c r="K505" i="251" s="1"/>
  <c r="A504" i="251" s="1"/>
  <c r="S498" i="253"/>
  <c r="K499" i="253" s="1"/>
  <c r="A498" i="253" s="1"/>
  <c r="P499" i="253"/>
  <c r="M498" i="253" s="1"/>
  <c r="G498" i="245"/>
  <c r="C498" i="245" s="1"/>
  <c r="G501" i="245"/>
  <c r="C501" i="245" s="1"/>
  <c r="G500" i="245"/>
  <c r="C500" i="245" s="1"/>
  <c r="H497" i="245"/>
  <c r="R497" i="245" s="1"/>
  <c r="P498" i="245" s="1"/>
  <c r="G499" i="245"/>
  <c r="C499" i="245" s="1"/>
  <c r="G497" i="245"/>
  <c r="C497" i="245" s="1"/>
  <c r="J504" i="245"/>
  <c r="P493" i="247"/>
  <c r="M492" i="247" s="1"/>
  <c r="S492" i="247"/>
  <c r="K493" i="247" s="1"/>
  <c r="A492" i="247" s="1"/>
  <c r="J510" i="249"/>
  <c r="G503" i="249"/>
  <c r="C503" i="249" s="1"/>
  <c r="G507" i="249"/>
  <c r="C507" i="249" s="1"/>
  <c r="G504" i="249"/>
  <c r="C504" i="249" s="1"/>
  <c r="G505" i="249"/>
  <c r="C505" i="249" s="1"/>
  <c r="H503" i="249"/>
  <c r="R503" i="249" s="1"/>
  <c r="P504" i="249" s="1"/>
  <c r="G506" i="249"/>
  <c r="C506" i="249" s="1"/>
  <c r="G501" i="244"/>
  <c r="C501" i="244" s="1"/>
  <c r="G500" i="244"/>
  <c r="C500" i="244" s="1"/>
  <c r="J504" i="244"/>
  <c r="H497" i="244"/>
  <c r="R497" i="244" s="1"/>
  <c r="P498" i="244" s="1"/>
  <c r="G498" i="244"/>
  <c r="C498" i="244" s="1"/>
  <c r="G497" i="244"/>
  <c r="C497" i="244" s="1"/>
  <c r="G499" i="244"/>
  <c r="C499" i="244" s="1"/>
  <c r="G512" i="250"/>
  <c r="C512" i="250" s="1"/>
  <c r="G509" i="250"/>
  <c r="C509" i="250" s="1"/>
  <c r="G513" i="250"/>
  <c r="C513" i="250" s="1"/>
  <c r="G510" i="250"/>
  <c r="C510" i="250" s="1"/>
  <c r="G511" i="250"/>
  <c r="C511" i="250" s="1"/>
  <c r="H509" i="250"/>
  <c r="R509" i="250" s="1"/>
  <c r="P510" i="250" s="1"/>
  <c r="J516" i="250"/>
  <c r="P493" i="252"/>
  <c r="M492" i="252" s="1"/>
  <c r="S492" i="252"/>
  <c r="K493" i="252" s="1"/>
  <c r="A492" i="252" s="1"/>
  <c r="G501" i="252"/>
  <c r="C501" i="252" s="1"/>
  <c r="G498" i="252"/>
  <c r="C498" i="252" s="1"/>
  <c r="G499" i="252"/>
  <c r="C499" i="252" s="1"/>
  <c r="G497" i="252"/>
  <c r="C497" i="252" s="1"/>
  <c r="G500" i="252"/>
  <c r="C500" i="252" s="1"/>
  <c r="H497" i="252"/>
  <c r="R497" i="252" s="1"/>
  <c r="P498" i="252" s="1"/>
  <c r="J504" i="252"/>
  <c r="S492" i="245"/>
  <c r="K493" i="245" s="1"/>
  <c r="A492" i="245" s="1"/>
  <c r="P493" i="245"/>
  <c r="M492" i="245" s="1"/>
  <c r="N492" i="243"/>
  <c r="L492" i="243"/>
  <c r="S498" i="243"/>
  <c r="K499" i="243" s="1"/>
  <c r="A498" i="243" s="1"/>
  <c r="P499" i="243"/>
  <c r="M498" i="243" s="1"/>
  <c r="N486" i="247"/>
  <c r="L486" i="247"/>
  <c r="N486" i="245"/>
  <c r="L486" i="245"/>
  <c r="N486" i="252"/>
  <c r="L486" i="252"/>
  <c r="N498" i="250"/>
  <c r="L498" i="250"/>
  <c r="G510" i="251"/>
  <c r="C510" i="251" s="1"/>
  <c r="G511" i="251"/>
  <c r="C511" i="251" s="1"/>
  <c r="G509" i="251"/>
  <c r="C509" i="251" s="1"/>
  <c r="H509" i="251"/>
  <c r="R509" i="251" s="1"/>
  <c r="P510" i="251" s="1"/>
  <c r="G512" i="251"/>
  <c r="C512" i="251" s="1"/>
  <c r="G513" i="251"/>
  <c r="C513" i="251" s="1"/>
  <c r="J516" i="251"/>
  <c r="L498" i="251"/>
  <c r="N498" i="251"/>
  <c r="H509" i="241"/>
  <c r="R509" i="241" s="1"/>
  <c r="P510" i="241" s="1"/>
  <c r="G513" i="241"/>
  <c r="C513" i="241" s="1"/>
  <c r="G510" i="241"/>
  <c r="C510" i="241" s="1"/>
  <c r="G511" i="241"/>
  <c r="C511" i="241" s="1"/>
  <c r="G509" i="241"/>
  <c r="C509" i="241" s="1"/>
  <c r="G512" i="241"/>
  <c r="C512" i="241" s="1"/>
  <c r="J516" i="241"/>
  <c r="P505" i="241"/>
  <c r="M504" i="241" s="1"/>
  <c r="S504" i="241"/>
  <c r="K505" i="241" s="1"/>
  <c r="A504" i="241" s="1"/>
  <c r="J533" i="248"/>
  <c r="N486" i="244"/>
  <c r="L486" i="244"/>
  <c r="G497" i="242"/>
  <c r="C497" i="242" s="1"/>
  <c r="G500" i="242"/>
  <c r="C500" i="242" s="1"/>
  <c r="G499" i="242"/>
  <c r="C499" i="242" s="1"/>
  <c r="G501" i="242"/>
  <c r="C501" i="242" s="1"/>
  <c r="G498" i="242"/>
  <c r="C498" i="242" s="1"/>
  <c r="J504" i="242"/>
  <c r="H497" i="242"/>
  <c r="R497" i="242" s="1"/>
  <c r="P498" i="242" s="1"/>
  <c r="G503" i="246"/>
  <c r="C503" i="246" s="1"/>
  <c r="G505" i="246"/>
  <c r="C505" i="246" s="1"/>
  <c r="G507" i="246"/>
  <c r="C507" i="246" s="1"/>
  <c r="G506" i="246"/>
  <c r="C506" i="246" s="1"/>
  <c r="H503" i="246"/>
  <c r="R503" i="246" s="1"/>
  <c r="P504" i="246" s="1"/>
  <c r="G504" i="246"/>
  <c r="C504" i="246" s="1"/>
  <c r="J510" i="246"/>
  <c r="N492" i="249"/>
  <c r="L492" i="249"/>
  <c r="H503" i="253"/>
  <c r="R503" i="253" s="1"/>
  <c r="P504" i="253" s="1"/>
  <c r="G507" i="253"/>
  <c r="C507" i="253" s="1"/>
  <c r="G506" i="253"/>
  <c r="C506" i="253" s="1"/>
  <c r="G503" i="253"/>
  <c r="C503" i="253" s="1"/>
  <c r="G505" i="253"/>
  <c r="C505" i="253" s="1"/>
  <c r="G504" i="253"/>
  <c r="C504" i="253" s="1"/>
  <c r="J510" i="253"/>
  <c r="P493" i="138"/>
  <c r="M492" i="138" s="1"/>
  <c r="S492" i="138"/>
  <c r="K493" i="138" s="1"/>
  <c r="A492" i="138" s="1"/>
  <c r="H497" i="138"/>
  <c r="R497" i="138" s="1"/>
  <c r="P498" i="138" s="1"/>
  <c r="G501" i="138"/>
  <c r="C501" i="138" s="1"/>
  <c r="G500" i="138"/>
  <c r="C500" i="138" s="1"/>
  <c r="G497" i="138"/>
  <c r="C497" i="138" s="1"/>
  <c r="G498" i="138"/>
  <c r="C498" i="138" s="1"/>
  <c r="G499" i="138"/>
  <c r="C499" i="138" s="1"/>
  <c r="J504" i="138"/>
  <c r="N486" i="138"/>
  <c r="L486" i="138"/>
  <c r="N492" i="248" l="1"/>
  <c r="L492" i="248"/>
  <c r="P499" i="248"/>
  <c r="M498" i="248" s="1"/>
  <c r="S498" i="248"/>
  <c r="K499" i="248" s="1"/>
  <c r="A498" i="248" s="1"/>
  <c r="G504" i="248"/>
  <c r="C504" i="248" s="1"/>
  <c r="G503" i="248"/>
  <c r="C503" i="248" s="1"/>
  <c r="G507" i="248"/>
  <c r="C507" i="248" s="1"/>
  <c r="G506" i="248"/>
  <c r="C506" i="248" s="1"/>
  <c r="H503" i="248"/>
  <c r="R503" i="248" s="1"/>
  <c r="P504" i="248" s="1"/>
  <c r="G505" i="248"/>
  <c r="C505" i="248" s="1"/>
  <c r="J510" i="248"/>
  <c r="S498" i="242"/>
  <c r="K499" i="242" s="1"/>
  <c r="A498" i="242" s="1"/>
  <c r="P499" i="242"/>
  <c r="M498" i="242" s="1"/>
  <c r="J539" i="248"/>
  <c r="H515" i="241"/>
  <c r="R515" i="241" s="1"/>
  <c r="P516" i="241" s="1"/>
  <c r="G517" i="241"/>
  <c r="C517" i="241" s="1"/>
  <c r="G518" i="241"/>
  <c r="C518" i="241" s="1"/>
  <c r="G516" i="241"/>
  <c r="C516" i="241" s="1"/>
  <c r="G519" i="241"/>
  <c r="C519" i="241" s="1"/>
  <c r="G515" i="241"/>
  <c r="C515" i="241" s="1"/>
  <c r="J522" i="241"/>
  <c r="S510" i="251"/>
  <c r="K511" i="251" s="1"/>
  <c r="A510" i="251" s="1"/>
  <c r="P511" i="251"/>
  <c r="M510" i="251" s="1"/>
  <c r="H503" i="252"/>
  <c r="R503" i="252" s="1"/>
  <c r="P504" i="252" s="1"/>
  <c r="G506" i="252"/>
  <c r="C506" i="252" s="1"/>
  <c r="G504" i="252"/>
  <c r="C504" i="252" s="1"/>
  <c r="G505" i="252"/>
  <c r="C505" i="252" s="1"/>
  <c r="G503" i="252"/>
  <c r="C503" i="252" s="1"/>
  <c r="G507" i="252"/>
  <c r="C507" i="252" s="1"/>
  <c r="J510" i="252"/>
  <c r="L492" i="252"/>
  <c r="N492" i="252"/>
  <c r="H503" i="244"/>
  <c r="R503" i="244" s="1"/>
  <c r="P504" i="244" s="1"/>
  <c r="G504" i="244"/>
  <c r="C504" i="244" s="1"/>
  <c r="J510" i="244"/>
  <c r="G503" i="244"/>
  <c r="C503" i="244" s="1"/>
  <c r="G505" i="244"/>
  <c r="C505" i="244" s="1"/>
  <c r="G507" i="244"/>
  <c r="C507" i="244" s="1"/>
  <c r="G506" i="244"/>
  <c r="C506" i="244" s="1"/>
  <c r="S504" i="249"/>
  <c r="K505" i="249" s="1"/>
  <c r="A504" i="249" s="1"/>
  <c r="P505" i="249"/>
  <c r="M504" i="249" s="1"/>
  <c r="S498" i="245"/>
  <c r="K499" i="245" s="1"/>
  <c r="A498" i="245" s="1"/>
  <c r="P499" i="245"/>
  <c r="M498" i="245" s="1"/>
  <c r="N504" i="251"/>
  <c r="L504" i="251"/>
  <c r="L498" i="246"/>
  <c r="N498" i="246"/>
  <c r="L498" i="249"/>
  <c r="N498" i="249"/>
  <c r="G505" i="247"/>
  <c r="C505" i="247" s="1"/>
  <c r="G504" i="247"/>
  <c r="C504" i="247" s="1"/>
  <c r="H503" i="247"/>
  <c r="R503" i="247" s="1"/>
  <c r="P504" i="247" s="1"/>
  <c r="G507" i="247"/>
  <c r="C507" i="247" s="1"/>
  <c r="G506" i="247"/>
  <c r="C506" i="247" s="1"/>
  <c r="G503" i="247"/>
  <c r="C503" i="247" s="1"/>
  <c r="J510" i="247"/>
  <c r="G510" i="253"/>
  <c r="C510" i="253" s="1"/>
  <c r="G513" i="253"/>
  <c r="C513" i="253" s="1"/>
  <c r="G509" i="253"/>
  <c r="C509" i="253" s="1"/>
  <c r="H509" i="253"/>
  <c r="R509" i="253" s="1"/>
  <c r="P510" i="253" s="1"/>
  <c r="G512" i="253"/>
  <c r="C512" i="253" s="1"/>
  <c r="G511" i="253"/>
  <c r="C511" i="253" s="1"/>
  <c r="J516" i="253"/>
  <c r="G512" i="246"/>
  <c r="C512" i="246" s="1"/>
  <c r="H509" i="246"/>
  <c r="R509" i="246" s="1"/>
  <c r="P510" i="246" s="1"/>
  <c r="G510" i="246"/>
  <c r="C510" i="246" s="1"/>
  <c r="G511" i="246"/>
  <c r="C511" i="246" s="1"/>
  <c r="J516" i="246"/>
  <c r="G509" i="246"/>
  <c r="C509" i="246" s="1"/>
  <c r="G513" i="246"/>
  <c r="C513" i="246" s="1"/>
  <c r="G505" i="242"/>
  <c r="C505" i="242" s="1"/>
  <c r="G506" i="242"/>
  <c r="C506" i="242" s="1"/>
  <c r="J510" i="242"/>
  <c r="G507" i="242"/>
  <c r="C507" i="242" s="1"/>
  <c r="G503" i="242"/>
  <c r="C503" i="242" s="1"/>
  <c r="H503" i="242"/>
  <c r="R503" i="242" s="1"/>
  <c r="P504" i="242" s="1"/>
  <c r="G504" i="242"/>
  <c r="C504" i="242" s="1"/>
  <c r="G518" i="251"/>
  <c r="C518" i="251" s="1"/>
  <c r="G516" i="251"/>
  <c r="C516" i="251" s="1"/>
  <c r="G517" i="251"/>
  <c r="C517" i="251" s="1"/>
  <c r="G515" i="251"/>
  <c r="C515" i="251" s="1"/>
  <c r="G519" i="251"/>
  <c r="C519" i="251" s="1"/>
  <c r="H515" i="251"/>
  <c r="R515" i="251" s="1"/>
  <c r="P516" i="251" s="1"/>
  <c r="J522" i="251"/>
  <c r="S498" i="252"/>
  <c r="K499" i="252" s="1"/>
  <c r="A498" i="252" s="1"/>
  <c r="P499" i="252"/>
  <c r="M498" i="252" s="1"/>
  <c r="G519" i="250"/>
  <c r="C519" i="250" s="1"/>
  <c r="G516" i="250"/>
  <c r="C516" i="250" s="1"/>
  <c r="G517" i="250"/>
  <c r="C517" i="250" s="1"/>
  <c r="G515" i="250"/>
  <c r="C515" i="250" s="1"/>
  <c r="H515" i="250"/>
  <c r="R515" i="250" s="1"/>
  <c r="P516" i="250" s="1"/>
  <c r="G518" i="250"/>
  <c r="C518" i="250" s="1"/>
  <c r="J522" i="250"/>
  <c r="G510" i="249"/>
  <c r="C510" i="249" s="1"/>
  <c r="J516" i="249"/>
  <c r="G509" i="249"/>
  <c r="C509" i="249" s="1"/>
  <c r="H509" i="249"/>
  <c r="R509" i="249" s="1"/>
  <c r="P510" i="249" s="1"/>
  <c r="G512" i="249"/>
  <c r="C512" i="249" s="1"/>
  <c r="G513" i="249"/>
  <c r="C513" i="249" s="1"/>
  <c r="G511" i="249"/>
  <c r="C511" i="249" s="1"/>
  <c r="G505" i="245"/>
  <c r="C505" i="245" s="1"/>
  <c r="G503" i="245"/>
  <c r="C503" i="245" s="1"/>
  <c r="G504" i="245"/>
  <c r="C504" i="245" s="1"/>
  <c r="H503" i="245"/>
  <c r="R503" i="245" s="1"/>
  <c r="P504" i="245" s="1"/>
  <c r="G507" i="245"/>
  <c r="C507" i="245" s="1"/>
  <c r="G506" i="245"/>
  <c r="C506" i="245" s="1"/>
  <c r="J510" i="245"/>
  <c r="L498" i="253"/>
  <c r="N498" i="253"/>
  <c r="N492" i="242"/>
  <c r="L492" i="242"/>
  <c r="G510" i="243"/>
  <c r="C510" i="243" s="1"/>
  <c r="G511" i="243"/>
  <c r="C511" i="243" s="1"/>
  <c r="G509" i="243"/>
  <c r="C509" i="243" s="1"/>
  <c r="H509" i="243"/>
  <c r="R509" i="243" s="1"/>
  <c r="P510" i="243" s="1"/>
  <c r="G512" i="243"/>
  <c r="C512" i="243" s="1"/>
  <c r="G513" i="243"/>
  <c r="C513" i="243" s="1"/>
  <c r="J516" i="243"/>
  <c r="P505" i="253"/>
  <c r="M504" i="253" s="1"/>
  <c r="S504" i="253"/>
  <c r="K505" i="253" s="1"/>
  <c r="A504" i="253" s="1"/>
  <c r="S510" i="241"/>
  <c r="K511" i="241" s="1"/>
  <c r="A510" i="241" s="1"/>
  <c r="P511" i="241"/>
  <c r="M510" i="241" s="1"/>
  <c r="L498" i="243"/>
  <c r="N498" i="243"/>
  <c r="N492" i="245"/>
  <c r="L492" i="245"/>
  <c r="S510" i="250"/>
  <c r="K511" i="250" s="1"/>
  <c r="A510" i="250" s="1"/>
  <c r="P511" i="250"/>
  <c r="M510" i="250" s="1"/>
  <c r="S498" i="247"/>
  <c r="K499" i="247" s="1"/>
  <c r="A498" i="247" s="1"/>
  <c r="P499" i="247"/>
  <c r="M498" i="247" s="1"/>
  <c r="P505" i="246"/>
  <c r="M504" i="246" s="1"/>
  <c r="S504" i="246"/>
  <c r="K505" i="246" s="1"/>
  <c r="A504" i="246" s="1"/>
  <c r="N504" i="241"/>
  <c r="L504" i="241"/>
  <c r="P499" i="244"/>
  <c r="M498" i="244" s="1"/>
  <c r="S498" i="244"/>
  <c r="K499" i="244" s="1"/>
  <c r="A498" i="244" s="1"/>
  <c r="N492" i="247"/>
  <c r="L492" i="247"/>
  <c r="N504" i="250"/>
  <c r="L504" i="250"/>
  <c r="L492" i="244"/>
  <c r="N492" i="244"/>
  <c r="P505" i="243"/>
  <c r="M504" i="243" s="1"/>
  <c r="S504" i="243"/>
  <c r="K505" i="243" s="1"/>
  <c r="A504" i="243" s="1"/>
  <c r="S498" i="138"/>
  <c r="K499" i="138" s="1"/>
  <c r="A498" i="138" s="1"/>
  <c r="P499" i="138"/>
  <c r="M498" i="138" s="1"/>
  <c r="G505" i="138"/>
  <c r="C505" i="138" s="1"/>
  <c r="G504" i="138"/>
  <c r="C504" i="138" s="1"/>
  <c r="G506" i="138"/>
  <c r="C506" i="138" s="1"/>
  <c r="G507" i="138"/>
  <c r="C507" i="138" s="1"/>
  <c r="H503" i="138"/>
  <c r="R503" i="138" s="1"/>
  <c r="P504" i="138" s="1"/>
  <c r="G503" i="138"/>
  <c r="C503" i="138" s="1"/>
  <c r="J510" i="138"/>
  <c r="N492" i="138"/>
  <c r="L492" i="138"/>
  <c r="S504" i="248" l="1"/>
  <c r="K505" i="248" s="1"/>
  <c r="A504" i="248" s="1"/>
  <c r="P505" i="248"/>
  <c r="M504" i="248" s="1"/>
  <c r="L498" i="248"/>
  <c r="N498" i="248"/>
  <c r="J516" i="248"/>
  <c r="G512" i="248"/>
  <c r="C512" i="248" s="1"/>
  <c r="H509" i="248"/>
  <c r="R509" i="248" s="1"/>
  <c r="P510" i="248" s="1"/>
  <c r="G509" i="248"/>
  <c r="C509" i="248" s="1"/>
  <c r="G510" i="248"/>
  <c r="C510" i="248" s="1"/>
  <c r="G513" i="248"/>
  <c r="C513" i="248" s="1"/>
  <c r="G511" i="248"/>
  <c r="C511" i="248" s="1"/>
  <c r="S510" i="243"/>
  <c r="K511" i="243" s="1"/>
  <c r="A510" i="243" s="1"/>
  <c r="P511" i="243"/>
  <c r="M510" i="243" s="1"/>
  <c r="P505" i="252"/>
  <c r="M504" i="252" s="1"/>
  <c r="S504" i="252"/>
  <c r="K505" i="252" s="1"/>
  <c r="A504" i="252" s="1"/>
  <c r="J545" i="248"/>
  <c r="N498" i="242"/>
  <c r="L498" i="242"/>
  <c r="L498" i="247"/>
  <c r="N498" i="247"/>
  <c r="L498" i="252"/>
  <c r="N498" i="252"/>
  <c r="P511" i="246"/>
  <c r="M510" i="246" s="1"/>
  <c r="S510" i="246"/>
  <c r="K511" i="246" s="1"/>
  <c r="A510" i="246" s="1"/>
  <c r="L510" i="250"/>
  <c r="N510" i="250"/>
  <c r="G518" i="243"/>
  <c r="C518" i="243" s="1"/>
  <c r="G517" i="243"/>
  <c r="C517" i="243" s="1"/>
  <c r="H515" i="243"/>
  <c r="R515" i="243" s="1"/>
  <c r="P516" i="243" s="1"/>
  <c r="G516" i="243"/>
  <c r="C516" i="243" s="1"/>
  <c r="G519" i="243"/>
  <c r="C519" i="243" s="1"/>
  <c r="G515" i="243"/>
  <c r="C515" i="243" s="1"/>
  <c r="J522" i="243"/>
  <c r="S510" i="249"/>
  <c r="K511" i="249" s="1"/>
  <c r="A510" i="249" s="1"/>
  <c r="P511" i="249"/>
  <c r="M510" i="249" s="1"/>
  <c r="G524" i="250"/>
  <c r="C524" i="250" s="1"/>
  <c r="G521" i="250"/>
  <c r="C521" i="250" s="1"/>
  <c r="G525" i="250"/>
  <c r="C525" i="250" s="1"/>
  <c r="G522" i="250"/>
  <c r="C522" i="250" s="1"/>
  <c r="G523" i="250"/>
  <c r="C523" i="250" s="1"/>
  <c r="H521" i="250"/>
  <c r="R521" i="250" s="1"/>
  <c r="P522" i="250" s="1"/>
  <c r="J528" i="250"/>
  <c r="P505" i="242"/>
  <c r="M504" i="242" s="1"/>
  <c r="S504" i="242"/>
  <c r="K505" i="242" s="1"/>
  <c r="A504" i="242" s="1"/>
  <c r="G517" i="246"/>
  <c r="C517" i="246" s="1"/>
  <c r="G518" i="246"/>
  <c r="C518" i="246" s="1"/>
  <c r="G516" i="246"/>
  <c r="C516" i="246" s="1"/>
  <c r="J522" i="246"/>
  <c r="H515" i="246"/>
  <c r="R515" i="246" s="1"/>
  <c r="P516" i="246" s="1"/>
  <c r="G519" i="246"/>
  <c r="C519" i="246" s="1"/>
  <c r="G515" i="246"/>
  <c r="C515" i="246" s="1"/>
  <c r="S510" i="253"/>
  <c r="K511" i="253" s="1"/>
  <c r="A510" i="253" s="1"/>
  <c r="P511" i="253"/>
  <c r="M510" i="253" s="1"/>
  <c r="G512" i="247"/>
  <c r="C512" i="247" s="1"/>
  <c r="G513" i="247"/>
  <c r="C513" i="247" s="1"/>
  <c r="G510" i="247"/>
  <c r="C510" i="247" s="1"/>
  <c r="G511" i="247"/>
  <c r="C511" i="247" s="1"/>
  <c r="G509" i="247"/>
  <c r="C509" i="247" s="1"/>
  <c r="H509" i="247"/>
  <c r="R509" i="247" s="1"/>
  <c r="P510" i="247" s="1"/>
  <c r="J516" i="247"/>
  <c r="P505" i="247"/>
  <c r="M504" i="247" s="1"/>
  <c r="S504" i="247"/>
  <c r="K505" i="247" s="1"/>
  <c r="A504" i="247" s="1"/>
  <c r="G513" i="244"/>
  <c r="C513" i="244" s="1"/>
  <c r="G512" i="244"/>
  <c r="C512" i="244" s="1"/>
  <c r="H509" i="244"/>
  <c r="R509" i="244" s="1"/>
  <c r="P510" i="244" s="1"/>
  <c r="G510" i="244"/>
  <c r="C510" i="244" s="1"/>
  <c r="G511" i="244"/>
  <c r="C511" i="244" s="1"/>
  <c r="J516" i="244"/>
  <c r="G509" i="244"/>
  <c r="C509" i="244" s="1"/>
  <c r="G522" i="241"/>
  <c r="C522" i="241" s="1"/>
  <c r="G523" i="241"/>
  <c r="C523" i="241" s="1"/>
  <c r="G524" i="241"/>
  <c r="C524" i="241" s="1"/>
  <c r="G525" i="241"/>
  <c r="C525" i="241" s="1"/>
  <c r="H521" i="241"/>
  <c r="R521" i="241" s="1"/>
  <c r="P522" i="241" s="1"/>
  <c r="G521" i="241"/>
  <c r="C521" i="241" s="1"/>
  <c r="J528" i="241"/>
  <c r="L504" i="253"/>
  <c r="N504" i="253"/>
  <c r="G511" i="242"/>
  <c r="C511" i="242" s="1"/>
  <c r="G509" i="242"/>
  <c r="C509" i="242" s="1"/>
  <c r="G512" i="242"/>
  <c r="C512" i="242" s="1"/>
  <c r="J516" i="242"/>
  <c r="H509" i="242"/>
  <c r="R509" i="242" s="1"/>
  <c r="P510" i="242" s="1"/>
  <c r="G513" i="242"/>
  <c r="C513" i="242" s="1"/>
  <c r="G510" i="242"/>
  <c r="C510" i="242" s="1"/>
  <c r="L504" i="243"/>
  <c r="N504" i="243"/>
  <c r="S504" i="245"/>
  <c r="K505" i="245" s="1"/>
  <c r="A504" i="245" s="1"/>
  <c r="P505" i="245"/>
  <c r="M504" i="245" s="1"/>
  <c r="G522" i="251"/>
  <c r="C522" i="251" s="1"/>
  <c r="G523" i="251"/>
  <c r="C523" i="251" s="1"/>
  <c r="G521" i="251"/>
  <c r="C521" i="251" s="1"/>
  <c r="H521" i="251"/>
  <c r="R521" i="251" s="1"/>
  <c r="P522" i="251" s="1"/>
  <c r="G524" i="251"/>
  <c r="C524" i="251" s="1"/>
  <c r="G525" i="251"/>
  <c r="C525" i="251" s="1"/>
  <c r="J528" i="251"/>
  <c r="G518" i="253"/>
  <c r="C518" i="253" s="1"/>
  <c r="G517" i="253"/>
  <c r="C517" i="253" s="1"/>
  <c r="H515" i="253"/>
  <c r="R515" i="253" s="1"/>
  <c r="P516" i="253" s="1"/>
  <c r="G516" i="253"/>
  <c r="C516" i="253" s="1"/>
  <c r="G519" i="253"/>
  <c r="C519" i="253" s="1"/>
  <c r="G515" i="253"/>
  <c r="C515" i="253" s="1"/>
  <c r="J522" i="253"/>
  <c r="L498" i="245"/>
  <c r="N498" i="245"/>
  <c r="G510" i="252"/>
  <c r="C510" i="252" s="1"/>
  <c r="G511" i="252"/>
  <c r="C511" i="252" s="1"/>
  <c r="G509" i="252"/>
  <c r="C509" i="252" s="1"/>
  <c r="H509" i="252"/>
  <c r="R509" i="252" s="1"/>
  <c r="P510" i="252" s="1"/>
  <c r="G512" i="252"/>
  <c r="C512" i="252" s="1"/>
  <c r="G513" i="252"/>
  <c r="C513" i="252" s="1"/>
  <c r="J516" i="252"/>
  <c r="N498" i="244"/>
  <c r="L498" i="244"/>
  <c r="N504" i="246"/>
  <c r="L504" i="246"/>
  <c r="L510" i="241"/>
  <c r="N510" i="241"/>
  <c r="G513" i="245"/>
  <c r="C513" i="245" s="1"/>
  <c r="G510" i="245"/>
  <c r="C510" i="245" s="1"/>
  <c r="G509" i="245"/>
  <c r="C509" i="245" s="1"/>
  <c r="G512" i="245"/>
  <c r="C512" i="245" s="1"/>
  <c r="H509" i="245"/>
  <c r="R509" i="245" s="1"/>
  <c r="P510" i="245" s="1"/>
  <c r="G511" i="245"/>
  <c r="C511" i="245" s="1"/>
  <c r="J516" i="245"/>
  <c r="G516" i="249"/>
  <c r="C516" i="249" s="1"/>
  <c r="J522" i="249"/>
  <c r="G515" i="249"/>
  <c r="C515" i="249" s="1"/>
  <c r="H515" i="249"/>
  <c r="R515" i="249" s="1"/>
  <c r="P516" i="249" s="1"/>
  <c r="G518" i="249"/>
  <c r="C518" i="249" s="1"/>
  <c r="G519" i="249"/>
  <c r="C519" i="249" s="1"/>
  <c r="G517" i="249"/>
  <c r="C517" i="249" s="1"/>
  <c r="S516" i="250"/>
  <c r="K517" i="250" s="1"/>
  <c r="A516" i="250" s="1"/>
  <c r="P517" i="250"/>
  <c r="M516" i="250" s="1"/>
  <c r="S516" i="251"/>
  <c r="K517" i="251" s="1"/>
  <c r="A516" i="251" s="1"/>
  <c r="P517" i="251"/>
  <c r="M516" i="251" s="1"/>
  <c r="L504" i="249"/>
  <c r="N504" i="249"/>
  <c r="S504" i="244"/>
  <c r="K505" i="244" s="1"/>
  <c r="A504" i="244" s="1"/>
  <c r="P505" i="244"/>
  <c r="M504" i="244" s="1"/>
  <c r="N510" i="251"/>
  <c r="L510" i="251"/>
  <c r="P517" i="241"/>
  <c r="M516" i="241" s="1"/>
  <c r="S516" i="241"/>
  <c r="K517" i="241" s="1"/>
  <c r="A516" i="241" s="1"/>
  <c r="P505" i="138"/>
  <c r="M504" i="138" s="1"/>
  <c r="S504" i="138"/>
  <c r="K505" i="138" s="1"/>
  <c r="A504" i="138" s="1"/>
  <c r="L498" i="138"/>
  <c r="N498" i="138"/>
  <c r="H509" i="138"/>
  <c r="R509" i="138" s="1"/>
  <c r="P510" i="138" s="1"/>
  <c r="G509" i="138"/>
  <c r="C509" i="138" s="1"/>
  <c r="J516" i="138"/>
  <c r="G511" i="138"/>
  <c r="C511" i="138" s="1"/>
  <c r="G513" i="138"/>
  <c r="C513" i="138" s="1"/>
  <c r="G512" i="138"/>
  <c r="C512" i="138" s="1"/>
  <c r="G510" i="138"/>
  <c r="C510" i="138" s="1"/>
  <c r="P511" i="248" l="1"/>
  <c r="M510" i="248" s="1"/>
  <c r="S510" i="248"/>
  <c r="K511" i="248" s="1"/>
  <c r="A510" i="248" s="1"/>
  <c r="G516" i="248"/>
  <c r="C516" i="248" s="1"/>
  <c r="G518" i="248"/>
  <c r="C518" i="248" s="1"/>
  <c r="G519" i="248"/>
  <c r="C519" i="248" s="1"/>
  <c r="H515" i="248"/>
  <c r="R515" i="248" s="1"/>
  <c r="P516" i="248" s="1"/>
  <c r="G515" i="248"/>
  <c r="C515" i="248" s="1"/>
  <c r="J522" i="248"/>
  <c r="G517" i="248"/>
  <c r="C517" i="248" s="1"/>
  <c r="L504" i="248"/>
  <c r="N504" i="248"/>
  <c r="L516" i="250"/>
  <c r="N516" i="250"/>
  <c r="G518" i="252"/>
  <c r="C518" i="252" s="1"/>
  <c r="G516" i="252"/>
  <c r="C516" i="252" s="1"/>
  <c r="G517" i="252"/>
  <c r="C517" i="252" s="1"/>
  <c r="G515" i="252"/>
  <c r="C515" i="252" s="1"/>
  <c r="G519" i="252"/>
  <c r="C519" i="252" s="1"/>
  <c r="H515" i="252"/>
  <c r="R515" i="252" s="1"/>
  <c r="P516" i="252" s="1"/>
  <c r="J522" i="252"/>
  <c r="G530" i="251"/>
  <c r="C530" i="251" s="1"/>
  <c r="G528" i="251"/>
  <c r="C528" i="251" s="1"/>
  <c r="G531" i="251"/>
  <c r="C531" i="251" s="1"/>
  <c r="G527" i="251"/>
  <c r="C527" i="251" s="1"/>
  <c r="G529" i="251"/>
  <c r="C529" i="251" s="1"/>
  <c r="H527" i="251"/>
  <c r="R527" i="251" s="1"/>
  <c r="P528" i="251" s="1"/>
  <c r="J534" i="251"/>
  <c r="S510" i="242"/>
  <c r="K511" i="242" s="1"/>
  <c r="A510" i="242" s="1"/>
  <c r="P511" i="242"/>
  <c r="M510" i="242" s="1"/>
  <c r="N504" i="247"/>
  <c r="L504" i="247"/>
  <c r="N510" i="253"/>
  <c r="L510" i="253"/>
  <c r="P517" i="246"/>
  <c r="M516" i="246" s="1"/>
  <c r="S516" i="246"/>
  <c r="K517" i="246" s="1"/>
  <c r="A516" i="246" s="1"/>
  <c r="G530" i="250"/>
  <c r="C530" i="250" s="1"/>
  <c r="G528" i="250"/>
  <c r="C528" i="250" s="1"/>
  <c r="G531" i="250"/>
  <c r="C531" i="250" s="1"/>
  <c r="G527" i="250"/>
  <c r="C527" i="250" s="1"/>
  <c r="G529" i="250"/>
  <c r="C529" i="250" s="1"/>
  <c r="H527" i="250"/>
  <c r="R527" i="250" s="1"/>
  <c r="P528" i="250" s="1"/>
  <c r="J534" i="250"/>
  <c r="S516" i="249"/>
  <c r="K517" i="249" s="1"/>
  <c r="A516" i="249" s="1"/>
  <c r="P517" i="249"/>
  <c r="M516" i="249" s="1"/>
  <c r="G518" i="245"/>
  <c r="C518" i="245" s="1"/>
  <c r="G517" i="245"/>
  <c r="C517" i="245" s="1"/>
  <c r="G516" i="245"/>
  <c r="C516" i="245" s="1"/>
  <c r="H515" i="245"/>
  <c r="R515" i="245" s="1"/>
  <c r="P516" i="245" s="1"/>
  <c r="G515" i="245"/>
  <c r="C515" i="245" s="1"/>
  <c r="G519" i="245"/>
  <c r="C519" i="245" s="1"/>
  <c r="J522" i="245"/>
  <c r="G522" i="253"/>
  <c r="C522" i="253" s="1"/>
  <c r="G525" i="253"/>
  <c r="C525" i="253" s="1"/>
  <c r="G521" i="253"/>
  <c r="C521" i="253" s="1"/>
  <c r="G523" i="253"/>
  <c r="C523" i="253" s="1"/>
  <c r="G524" i="253"/>
  <c r="C524" i="253" s="1"/>
  <c r="H521" i="253"/>
  <c r="R521" i="253" s="1"/>
  <c r="P522" i="253" s="1"/>
  <c r="J528" i="253"/>
  <c r="S516" i="253"/>
  <c r="K517" i="253" s="1"/>
  <c r="A516" i="253" s="1"/>
  <c r="P517" i="253"/>
  <c r="M516" i="253" s="1"/>
  <c r="G518" i="242"/>
  <c r="C518" i="242" s="1"/>
  <c r="G516" i="242"/>
  <c r="C516" i="242" s="1"/>
  <c r="G519" i="242"/>
  <c r="C519" i="242" s="1"/>
  <c r="J522" i="242"/>
  <c r="G515" i="242"/>
  <c r="C515" i="242" s="1"/>
  <c r="H515" i="242"/>
  <c r="R515" i="242" s="1"/>
  <c r="P516" i="242" s="1"/>
  <c r="G517" i="242"/>
  <c r="C517" i="242" s="1"/>
  <c r="S522" i="241"/>
  <c r="K523" i="241" s="1"/>
  <c r="A522" i="241" s="1"/>
  <c r="P523" i="241"/>
  <c r="M522" i="241" s="1"/>
  <c r="G515" i="247"/>
  <c r="C515" i="247" s="1"/>
  <c r="G518" i="247"/>
  <c r="C518" i="247" s="1"/>
  <c r="G517" i="247"/>
  <c r="C517" i="247" s="1"/>
  <c r="H515" i="247"/>
  <c r="R515" i="247" s="1"/>
  <c r="P516" i="247" s="1"/>
  <c r="G516" i="247"/>
  <c r="C516" i="247" s="1"/>
  <c r="G519" i="247"/>
  <c r="C519" i="247" s="1"/>
  <c r="J522" i="247"/>
  <c r="G524" i="246"/>
  <c r="C524" i="246" s="1"/>
  <c r="G525" i="246"/>
  <c r="C525" i="246" s="1"/>
  <c r="H521" i="246"/>
  <c r="R521" i="246" s="1"/>
  <c r="P522" i="246" s="1"/>
  <c r="G521" i="246"/>
  <c r="C521" i="246" s="1"/>
  <c r="J528" i="246"/>
  <c r="G522" i="246"/>
  <c r="C522" i="246" s="1"/>
  <c r="G523" i="246"/>
  <c r="C523" i="246" s="1"/>
  <c r="S522" i="250"/>
  <c r="K523" i="250" s="1"/>
  <c r="A522" i="250" s="1"/>
  <c r="P523" i="250"/>
  <c r="M522" i="250" s="1"/>
  <c r="G521" i="243"/>
  <c r="C521" i="243" s="1"/>
  <c r="G525" i="243"/>
  <c r="C525" i="243" s="1"/>
  <c r="G524" i="243"/>
  <c r="C524" i="243" s="1"/>
  <c r="H521" i="243"/>
  <c r="R521" i="243" s="1"/>
  <c r="P522" i="243" s="1"/>
  <c r="G522" i="243"/>
  <c r="C522" i="243" s="1"/>
  <c r="G523" i="243"/>
  <c r="C523" i="243" s="1"/>
  <c r="J528" i="243"/>
  <c r="S516" i="243"/>
  <c r="K517" i="243" s="1"/>
  <c r="A516" i="243" s="1"/>
  <c r="P517" i="243"/>
  <c r="M516" i="243" s="1"/>
  <c r="N504" i="252"/>
  <c r="L504" i="252"/>
  <c r="N504" i="244"/>
  <c r="L504" i="244"/>
  <c r="L516" i="251"/>
  <c r="N516" i="251"/>
  <c r="P511" i="244"/>
  <c r="M510" i="244" s="1"/>
  <c r="S510" i="244"/>
  <c r="K511" i="244" s="1"/>
  <c r="A510" i="244" s="1"/>
  <c r="S510" i="247"/>
  <c r="K511" i="247" s="1"/>
  <c r="A510" i="247" s="1"/>
  <c r="P511" i="247"/>
  <c r="M510" i="247" s="1"/>
  <c r="L504" i="242"/>
  <c r="N504" i="242"/>
  <c r="N510" i="246"/>
  <c r="L510" i="246"/>
  <c r="J551" i="248"/>
  <c r="J557" i="248" s="1"/>
  <c r="J563" i="248" s="1"/>
  <c r="J569" i="248" s="1"/>
  <c r="J575" i="248" s="1"/>
  <c r="J581" i="248" s="1"/>
  <c r="J587" i="248" s="1"/>
  <c r="J593" i="248" s="1"/>
  <c r="J599" i="248" s="1"/>
  <c r="L510" i="243"/>
  <c r="N510" i="243"/>
  <c r="L516" i="241"/>
  <c r="N516" i="241"/>
  <c r="G525" i="249"/>
  <c r="C525" i="249" s="1"/>
  <c r="J528" i="249"/>
  <c r="H521" i="249"/>
  <c r="R521" i="249" s="1"/>
  <c r="P522" i="249" s="1"/>
  <c r="G522" i="249"/>
  <c r="C522" i="249" s="1"/>
  <c r="G523" i="249"/>
  <c r="C523" i="249" s="1"/>
  <c r="G521" i="249"/>
  <c r="C521" i="249" s="1"/>
  <c r="G524" i="249"/>
  <c r="C524" i="249" s="1"/>
  <c r="S510" i="245"/>
  <c r="K511" i="245" s="1"/>
  <c r="A510" i="245" s="1"/>
  <c r="P511" i="245"/>
  <c r="M510" i="245" s="1"/>
  <c r="S510" i="252"/>
  <c r="K511" i="252" s="1"/>
  <c r="A510" i="252" s="1"/>
  <c r="P511" i="252"/>
  <c r="M510" i="252" s="1"/>
  <c r="S522" i="251"/>
  <c r="K523" i="251" s="1"/>
  <c r="A522" i="251" s="1"/>
  <c r="P523" i="251"/>
  <c r="M522" i="251" s="1"/>
  <c r="L504" i="245"/>
  <c r="N504" i="245"/>
  <c r="G530" i="241"/>
  <c r="C530" i="241" s="1"/>
  <c r="G528" i="241"/>
  <c r="C528" i="241" s="1"/>
  <c r="H527" i="241"/>
  <c r="R527" i="241" s="1"/>
  <c r="P528" i="241" s="1"/>
  <c r="G531" i="241"/>
  <c r="C531" i="241" s="1"/>
  <c r="G527" i="241"/>
  <c r="C527" i="241" s="1"/>
  <c r="G529" i="241"/>
  <c r="C529" i="241" s="1"/>
  <c r="J534" i="241"/>
  <c r="J522" i="244"/>
  <c r="H515" i="244"/>
  <c r="R515" i="244" s="1"/>
  <c r="P516" i="244" s="1"/>
  <c r="G519" i="244"/>
  <c r="C519" i="244" s="1"/>
  <c r="G515" i="244"/>
  <c r="C515" i="244" s="1"/>
  <c r="G517" i="244"/>
  <c r="C517" i="244" s="1"/>
  <c r="G518" i="244"/>
  <c r="C518" i="244" s="1"/>
  <c r="G516" i="244"/>
  <c r="C516" i="244" s="1"/>
  <c r="N510" i="249"/>
  <c r="L510" i="249"/>
  <c r="G515" i="138"/>
  <c r="C515" i="138" s="1"/>
  <c r="G517" i="138"/>
  <c r="C517" i="138" s="1"/>
  <c r="G519" i="138"/>
  <c r="C519" i="138" s="1"/>
  <c r="G516" i="138"/>
  <c r="C516" i="138" s="1"/>
  <c r="G518" i="138"/>
  <c r="C518" i="138" s="1"/>
  <c r="H515" i="138"/>
  <c r="R515" i="138" s="1"/>
  <c r="P516" i="138" s="1"/>
  <c r="J522" i="138"/>
  <c r="P511" i="138"/>
  <c r="M510" i="138" s="1"/>
  <c r="S510" i="138"/>
  <c r="K511" i="138" s="1"/>
  <c r="A510" i="138" s="1"/>
  <c r="N504" i="138"/>
  <c r="L504" i="138"/>
  <c r="G524" i="248" l="1"/>
  <c r="C524" i="248" s="1"/>
  <c r="G523" i="248"/>
  <c r="C523" i="248" s="1"/>
  <c r="G525" i="248"/>
  <c r="C525" i="248" s="1"/>
  <c r="J528" i="248"/>
  <c r="H521" i="248"/>
  <c r="R521" i="248" s="1"/>
  <c r="P522" i="248" s="1"/>
  <c r="G521" i="248"/>
  <c r="C521" i="248" s="1"/>
  <c r="G522" i="248"/>
  <c r="C522" i="248" s="1"/>
  <c r="S516" i="248"/>
  <c r="K517" i="248" s="1"/>
  <c r="A516" i="248" s="1"/>
  <c r="P517" i="248"/>
  <c r="M516" i="248" s="1"/>
  <c r="L510" i="248"/>
  <c r="N510" i="248"/>
  <c r="N522" i="251"/>
  <c r="L522" i="251"/>
  <c r="N510" i="245"/>
  <c r="L510" i="245"/>
  <c r="N510" i="252"/>
  <c r="L510" i="252"/>
  <c r="S522" i="249"/>
  <c r="K523" i="249" s="1"/>
  <c r="A522" i="249" s="1"/>
  <c r="P523" i="249"/>
  <c r="M522" i="249" s="1"/>
  <c r="N510" i="247"/>
  <c r="L510" i="247"/>
  <c r="P523" i="243"/>
  <c r="M522" i="243" s="1"/>
  <c r="S522" i="243"/>
  <c r="K523" i="243" s="1"/>
  <c r="A522" i="243" s="1"/>
  <c r="L522" i="250"/>
  <c r="N522" i="250"/>
  <c r="H521" i="247"/>
  <c r="R521" i="247" s="1"/>
  <c r="P522" i="247" s="1"/>
  <c r="G522" i="247"/>
  <c r="C522" i="247" s="1"/>
  <c r="G523" i="247"/>
  <c r="C523" i="247" s="1"/>
  <c r="G521" i="247"/>
  <c r="C521" i="247" s="1"/>
  <c r="G525" i="247"/>
  <c r="C525" i="247" s="1"/>
  <c r="G524" i="247"/>
  <c r="C524" i="247" s="1"/>
  <c r="J528" i="247"/>
  <c r="P517" i="242"/>
  <c r="M516" i="242" s="1"/>
  <c r="S516" i="242"/>
  <c r="K517" i="242" s="1"/>
  <c r="A516" i="242" s="1"/>
  <c r="S522" i="253"/>
  <c r="K523" i="253" s="1"/>
  <c r="A522" i="253" s="1"/>
  <c r="P523" i="253"/>
  <c r="M522" i="253" s="1"/>
  <c r="G525" i="245"/>
  <c r="C525" i="245" s="1"/>
  <c r="H521" i="245"/>
  <c r="R521" i="245" s="1"/>
  <c r="P522" i="245" s="1"/>
  <c r="G522" i="245"/>
  <c r="C522" i="245" s="1"/>
  <c r="G524" i="245"/>
  <c r="C524" i="245" s="1"/>
  <c r="G521" i="245"/>
  <c r="C521" i="245" s="1"/>
  <c r="G523" i="245"/>
  <c r="C523" i="245" s="1"/>
  <c r="J528" i="245"/>
  <c r="P529" i="250"/>
  <c r="M528" i="250" s="1"/>
  <c r="S528" i="250"/>
  <c r="K529" i="250" s="1"/>
  <c r="A528" i="250" s="1"/>
  <c r="L510" i="242"/>
  <c r="N510" i="242"/>
  <c r="G537" i="251"/>
  <c r="C537" i="251" s="1"/>
  <c r="G533" i="251"/>
  <c r="C533" i="251" s="1"/>
  <c r="G535" i="251"/>
  <c r="C535" i="251" s="1"/>
  <c r="G536" i="251"/>
  <c r="C536" i="251" s="1"/>
  <c r="H533" i="251"/>
  <c r="R533" i="251" s="1"/>
  <c r="P534" i="251" s="1"/>
  <c r="G534" i="251"/>
  <c r="C534" i="251" s="1"/>
  <c r="J540" i="251"/>
  <c r="S516" i="252"/>
  <c r="K517" i="252" s="1"/>
  <c r="A516" i="252" s="1"/>
  <c r="P517" i="252"/>
  <c r="M516" i="252" s="1"/>
  <c r="G522" i="244"/>
  <c r="C522" i="244" s="1"/>
  <c r="G523" i="244"/>
  <c r="C523" i="244" s="1"/>
  <c r="G524" i="244"/>
  <c r="C524" i="244" s="1"/>
  <c r="G525" i="244"/>
  <c r="C525" i="244" s="1"/>
  <c r="H521" i="244"/>
  <c r="R521" i="244" s="1"/>
  <c r="P522" i="244" s="1"/>
  <c r="G521" i="244"/>
  <c r="C521" i="244" s="1"/>
  <c r="J528" i="244"/>
  <c r="G524" i="242"/>
  <c r="C524" i="242" s="1"/>
  <c r="G523" i="242"/>
  <c r="C523" i="242" s="1"/>
  <c r="H521" i="242"/>
  <c r="R521" i="242" s="1"/>
  <c r="P522" i="242" s="1"/>
  <c r="G525" i="242"/>
  <c r="C525" i="242" s="1"/>
  <c r="G521" i="242"/>
  <c r="C521" i="242" s="1"/>
  <c r="G522" i="242"/>
  <c r="C522" i="242" s="1"/>
  <c r="J528" i="242"/>
  <c r="P517" i="244"/>
  <c r="M516" i="244" s="1"/>
  <c r="S516" i="244"/>
  <c r="K517" i="244" s="1"/>
  <c r="A516" i="244" s="1"/>
  <c r="G530" i="249"/>
  <c r="C530" i="249" s="1"/>
  <c r="G529" i="249"/>
  <c r="C529" i="249" s="1"/>
  <c r="G527" i="249"/>
  <c r="C527" i="249" s="1"/>
  <c r="G528" i="249"/>
  <c r="C528" i="249" s="1"/>
  <c r="H527" i="249"/>
  <c r="R527" i="249" s="1"/>
  <c r="P528" i="249" s="1"/>
  <c r="G531" i="249"/>
  <c r="C531" i="249" s="1"/>
  <c r="J534" i="249"/>
  <c r="G531" i="243"/>
  <c r="C531" i="243" s="1"/>
  <c r="G528" i="243"/>
  <c r="C528" i="243" s="1"/>
  <c r="G529" i="243"/>
  <c r="C529" i="243" s="1"/>
  <c r="H527" i="243"/>
  <c r="R527" i="243" s="1"/>
  <c r="P528" i="243" s="1"/>
  <c r="G530" i="243"/>
  <c r="C530" i="243" s="1"/>
  <c r="G527" i="243"/>
  <c r="C527" i="243" s="1"/>
  <c r="J534" i="243"/>
  <c r="S522" i="246"/>
  <c r="K523" i="246" s="1"/>
  <c r="A522" i="246" s="1"/>
  <c r="P523" i="246"/>
  <c r="M522" i="246" s="1"/>
  <c r="L522" i="241"/>
  <c r="N522" i="241"/>
  <c r="N516" i="253"/>
  <c r="L516" i="253"/>
  <c r="S528" i="251"/>
  <c r="K529" i="251" s="1"/>
  <c r="A528" i="251" s="1"/>
  <c r="P529" i="251"/>
  <c r="M528" i="251" s="1"/>
  <c r="G535" i="241"/>
  <c r="C535" i="241" s="1"/>
  <c r="G533" i="241"/>
  <c r="C533" i="241" s="1"/>
  <c r="G537" i="241"/>
  <c r="C537" i="241" s="1"/>
  <c r="H533" i="241"/>
  <c r="R533" i="241" s="1"/>
  <c r="P534" i="241" s="1"/>
  <c r="G536" i="241"/>
  <c r="C536" i="241" s="1"/>
  <c r="G534" i="241"/>
  <c r="C534" i="241" s="1"/>
  <c r="J540" i="241"/>
  <c r="S528" i="241"/>
  <c r="K529" i="241" s="1"/>
  <c r="A528" i="241" s="1"/>
  <c r="P529" i="241"/>
  <c r="M528" i="241" s="1"/>
  <c r="L510" i="244"/>
  <c r="N510" i="244"/>
  <c r="N516" i="243"/>
  <c r="L516" i="243"/>
  <c r="G529" i="246"/>
  <c r="C529" i="246" s="1"/>
  <c r="G530" i="246"/>
  <c r="C530" i="246" s="1"/>
  <c r="H527" i="246"/>
  <c r="R527" i="246" s="1"/>
  <c r="P528" i="246" s="1"/>
  <c r="J534" i="246"/>
  <c r="G528" i="246"/>
  <c r="C528" i="246" s="1"/>
  <c r="G531" i="246"/>
  <c r="C531" i="246" s="1"/>
  <c r="G527" i="246"/>
  <c r="C527" i="246" s="1"/>
  <c r="P517" i="247"/>
  <c r="M516" i="247" s="1"/>
  <c r="S516" i="247"/>
  <c r="K517" i="247" s="1"/>
  <c r="A516" i="247" s="1"/>
  <c r="G530" i="253"/>
  <c r="C530" i="253" s="1"/>
  <c r="G527" i="253"/>
  <c r="C527" i="253" s="1"/>
  <c r="G531" i="253"/>
  <c r="C531" i="253" s="1"/>
  <c r="G528" i="253"/>
  <c r="C528" i="253" s="1"/>
  <c r="G529" i="253"/>
  <c r="C529" i="253" s="1"/>
  <c r="H527" i="253"/>
  <c r="R527" i="253" s="1"/>
  <c r="P528" i="253" s="1"/>
  <c r="J534" i="253"/>
  <c r="S516" i="245"/>
  <c r="K517" i="245" s="1"/>
  <c r="A516" i="245" s="1"/>
  <c r="P517" i="245"/>
  <c r="M516" i="245" s="1"/>
  <c r="N516" i="249"/>
  <c r="L516" i="249"/>
  <c r="G537" i="250"/>
  <c r="C537" i="250" s="1"/>
  <c r="G533" i="250"/>
  <c r="C533" i="250" s="1"/>
  <c r="G535" i="250"/>
  <c r="C535" i="250" s="1"/>
  <c r="G536" i="250"/>
  <c r="C536" i="250" s="1"/>
  <c r="G534" i="250"/>
  <c r="C534" i="250" s="1"/>
  <c r="H533" i="250"/>
  <c r="R533" i="250" s="1"/>
  <c r="P534" i="250" s="1"/>
  <c r="J540" i="250"/>
  <c r="L516" i="246"/>
  <c r="N516" i="246"/>
  <c r="G522" i="252"/>
  <c r="C522" i="252" s="1"/>
  <c r="G523" i="252"/>
  <c r="C523" i="252" s="1"/>
  <c r="G521" i="252"/>
  <c r="C521" i="252" s="1"/>
  <c r="H521" i="252"/>
  <c r="R521" i="252" s="1"/>
  <c r="P522" i="252" s="1"/>
  <c r="G524" i="252"/>
  <c r="C524" i="252" s="1"/>
  <c r="G525" i="252"/>
  <c r="C525" i="252" s="1"/>
  <c r="J528" i="252"/>
  <c r="P517" i="138"/>
  <c r="M516" i="138" s="1"/>
  <c r="S516" i="138"/>
  <c r="K517" i="138" s="1"/>
  <c r="A516" i="138" s="1"/>
  <c r="L510" i="138"/>
  <c r="N510" i="138"/>
  <c r="H521" i="138"/>
  <c r="R521" i="138" s="1"/>
  <c r="P522" i="138" s="1"/>
  <c r="G521" i="138"/>
  <c r="C521" i="138" s="1"/>
  <c r="G522" i="138"/>
  <c r="C522" i="138" s="1"/>
  <c r="J528" i="138"/>
  <c r="G525" i="138"/>
  <c r="C525" i="138" s="1"/>
  <c r="G524" i="138"/>
  <c r="C524" i="138" s="1"/>
  <c r="G523" i="138"/>
  <c r="C523" i="138" s="1"/>
  <c r="G528" i="248" l="1"/>
  <c r="C528" i="248" s="1"/>
  <c r="G531" i="248"/>
  <c r="C531" i="248" s="1"/>
  <c r="H527" i="248"/>
  <c r="R527" i="248" s="1"/>
  <c r="P528" i="248" s="1"/>
  <c r="G527" i="248"/>
  <c r="C527" i="248" s="1"/>
  <c r="G529" i="248"/>
  <c r="C529" i="248" s="1"/>
  <c r="J534" i="248"/>
  <c r="G530" i="248"/>
  <c r="C530" i="248" s="1"/>
  <c r="N516" i="248"/>
  <c r="L516" i="248"/>
  <c r="P523" i="248"/>
  <c r="M522" i="248" s="1"/>
  <c r="S522" i="248"/>
  <c r="K523" i="248" s="1"/>
  <c r="A522" i="248" s="1"/>
  <c r="S534" i="250"/>
  <c r="K535" i="250" s="1"/>
  <c r="A534" i="250" s="1"/>
  <c r="P535" i="250"/>
  <c r="M534" i="250" s="1"/>
  <c r="N516" i="245"/>
  <c r="L516" i="245"/>
  <c r="S522" i="252"/>
  <c r="K523" i="252" s="1"/>
  <c r="A522" i="252" s="1"/>
  <c r="P523" i="252"/>
  <c r="M522" i="252" s="1"/>
  <c r="P535" i="241"/>
  <c r="M534" i="241" s="1"/>
  <c r="S534" i="241"/>
  <c r="K535" i="241" s="1"/>
  <c r="A534" i="241" s="1"/>
  <c r="L528" i="251"/>
  <c r="N528" i="251"/>
  <c r="G535" i="243"/>
  <c r="C535" i="243" s="1"/>
  <c r="G533" i="243"/>
  <c r="C533" i="243" s="1"/>
  <c r="G534" i="243"/>
  <c r="C534" i="243" s="1"/>
  <c r="H533" i="243"/>
  <c r="R533" i="243" s="1"/>
  <c r="P534" i="243" s="1"/>
  <c r="G537" i="243"/>
  <c r="C537" i="243" s="1"/>
  <c r="G536" i="243"/>
  <c r="C536" i="243" s="1"/>
  <c r="J540" i="243"/>
  <c r="P523" i="244"/>
  <c r="M522" i="244" s="1"/>
  <c r="S522" i="244"/>
  <c r="K523" i="244" s="1"/>
  <c r="A522" i="244" s="1"/>
  <c r="G530" i="252"/>
  <c r="C530" i="252" s="1"/>
  <c r="G528" i="252"/>
  <c r="C528" i="252" s="1"/>
  <c r="G531" i="252"/>
  <c r="C531" i="252" s="1"/>
  <c r="G527" i="252"/>
  <c r="C527" i="252" s="1"/>
  <c r="G529" i="252"/>
  <c r="C529" i="252" s="1"/>
  <c r="H527" i="252"/>
  <c r="R527" i="252" s="1"/>
  <c r="P528" i="252" s="1"/>
  <c r="J534" i="252"/>
  <c r="G537" i="253"/>
  <c r="C537" i="253" s="1"/>
  <c r="G534" i="253"/>
  <c r="C534" i="253" s="1"/>
  <c r="G535" i="253"/>
  <c r="C535" i="253" s="1"/>
  <c r="G533" i="253"/>
  <c r="C533" i="253" s="1"/>
  <c r="H533" i="253"/>
  <c r="R533" i="253" s="1"/>
  <c r="P534" i="253" s="1"/>
  <c r="G536" i="253"/>
  <c r="C536" i="253" s="1"/>
  <c r="J540" i="253"/>
  <c r="L516" i="247"/>
  <c r="N516" i="247"/>
  <c r="H533" i="246"/>
  <c r="R533" i="246" s="1"/>
  <c r="P534" i="246" s="1"/>
  <c r="J540" i="246"/>
  <c r="G536" i="246"/>
  <c r="C536" i="246" s="1"/>
  <c r="G535" i="246"/>
  <c r="C535" i="246" s="1"/>
  <c r="G537" i="246"/>
  <c r="C537" i="246" s="1"/>
  <c r="G534" i="246"/>
  <c r="C534" i="246" s="1"/>
  <c r="G533" i="246"/>
  <c r="C533" i="246" s="1"/>
  <c r="H539" i="241"/>
  <c r="R539" i="241" s="1"/>
  <c r="P540" i="241" s="1"/>
  <c r="G541" i="241"/>
  <c r="C541" i="241" s="1"/>
  <c r="G540" i="241"/>
  <c r="C540" i="241" s="1"/>
  <c r="G543" i="241"/>
  <c r="C543" i="241" s="1"/>
  <c r="G539" i="241"/>
  <c r="C539" i="241" s="1"/>
  <c r="G542" i="241"/>
  <c r="C542" i="241" s="1"/>
  <c r="J546" i="241"/>
  <c r="G535" i="249"/>
  <c r="C535" i="249" s="1"/>
  <c r="G533" i="249"/>
  <c r="C533" i="249" s="1"/>
  <c r="G534" i="249"/>
  <c r="C534" i="249" s="1"/>
  <c r="J540" i="249"/>
  <c r="G536" i="249"/>
  <c r="C536" i="249" s="1"/>
  <c r="G537" i="249"/>
  <c r="C537" i="249" s="1"/>
  <c r="H533" i="249"/>
  <c r="R533" i="249" s="1"/>
  <c r="P534" i="249" s="1"/>
  <c r="L516" i="244"/>
  <c r="N516" i="244"/>
  <c r="G529" i="242"/>
  <c r="C529" i="242" s="1"/>
  <c r="G530" i="242"/>
  <c r="C530" i="242" s="1"/>
  <c r="H527" i="242"/>
  <c r="R527" i="242" s="1"/>
  <c r="P528" i="242" s="1"/>
  <c r="J534" i="242"/>
  <c r="G528" i="242"/>
  <c r="C528" i="242" s="1"/>
  <c r="G531" i="242"/>
  <c r="C531" i="242" s="1"/>
  <c r="G527" i="242"/>
  <c r="C527" i="242" s="1"/>
  <c r="S522" i="242"/>
  <c r="K523" i="242" s="1"/>
  <c r="A522" i="242" s="1"/>
  <c r="P523" i="242"/>
  <c r="M522" i="242" s="1"/>
  <c r="L516" i="252"/>
  <c r="N516" i="252"/>
  <c r="P535" i="251"/>
  <c r="M534" i="251" s="1"/>
  <c r="S534" i="251"/>
  <c r="K535" i="251" s="1"/>
  <c r="A534" i="251" s="1"/>
  <c r="L528" i="250"/>
  <c r="N528" i="250"/>
  <c r="N522" i="253"/>
  <c r="L522" i="253"/>
  <c r="S522" i="247"/>
  <c r="K523" i="247" s="1"/>
  <c r="A522" i="247" s="1"/>
  <c r="P523" i="247"/>
  <c r="M522" i="247" s="1"/>
  <c r="L522" i="249"/>
  <c r="N522" i="249"/>
  <c r="H539" i="250"/>
  <c r="R539" i="250" s="1"/>
  <c r="P540" i="250" s="1"/>
  <c r="G541" i="250"/>
  <c r="C541" i="250" s="1"/>
  <c r="G540" i="250"/>
  <c r="C540" i="250" s="1"/>
  <c r="G543" i="250"/>
  <c r="C543" i="250" s="1"/>
  <c r="G539" i="250"/>
  <c r="C539" i="250" s="1"/>
  <c r="G542" i="250"/>
  <c r="C542" i="250" s="1"/>
  <c r="J546" i="250"/>
  <c r="S528" i="253"/>
  <c r="K529" i="253" s="1"/>
  <c r="A528" i="253" s="1"/>
  <c r="P529" i="253"/>
  <c r="M528" i="253" s="1"/>
  <c r="S528" i="246"/>
  <c r="K529" i="246" s="1"/>
  <c r="A528" i="246" s="1"/>
  <c r="P529" i="246"/>
  <c r="M528" i="246" s="1"/>
  <c r="L522" i="246"/>
  <c r="N522" i="246"/>
  <c r="G531" i="244"/>
  <c r="C531" i="244" s="1"/>
  <c r="G527" i="244"/>
  <c r="C527" i="244" s="1"/>
  <c r="G529" i="244"/>
  <c r="C529" i="244" s="1"/>
  <c r="J534" i="244"/>
  <c r="G530" i="244"/>
  <c r="C530" i="244" s="1"/>
  <c r="H527" i="244"/>
  <c r="R527" i="244" s="1"/>
  <c r="P528" i="244" s="1"/>
  <c r="G528" i="244"/>
  <c r="C528" i="244" s="1"/>
  <c r="H527" i="245"/>
  <c r="R527" i="245" s="1"/>
  <c r="P528" i="245" s="1"/>
  <c r="G531" i="245"/>
  <c r="C531" i="245" s="1"/>
  <c r="G528" i="245"/>
  <c r="C528" i="245" s="1"/>
  <c r="G530" i="245"/>
  <c r="C530" i="245" s="1"/>
  <c r="G527" i="245"/>
  <c r="C527" i="245" s="1"/>
  <c r="G529" i="245"/>
  <c r="C529" i="245" s="1"/>
  <c r="J534" i="245"/>
  <c r="N516" i="242"/>
  <c r="L516" i="242"/>
  <c r="L528" i="241"/>
  <c r="N528" i="241"/>
  <c r="S528" i="243"/>
  <c r="K529" i="243" s="1"/>
  <c r="A528" i="243" s="1"/>
  <c r="P529" i="243"/>
  <c r="M528" i="243" s="1"/>
  <c r="S528" i="249"/>
  <c r="K529" i="249" s="1"/>
  <c r="A528" i="249" s="1"/>
  <c r="P529" i="249"/>
  <c r="M528" i="249" s="1"/>
  <c r="H539" i="251"/>
  <c r="R539" i="251" s="1"/>
  <c r="P540" i="251" s="1"/>
  <c r="G541" i="251"/>
  <c r="C541" i="251" s="1"/>
  <c r="G540" i="251"/>
  <c r="C540" i="251" s="1"/>
  <c r="G543" i="251"/>
  <c r="C543" i="251" s="1"/>
  <c r="G539" i="251"/>
  <c r="C539" i="251" s="1"/>
  <c r="G542" i="251"/>
  <c r="C542" i="251" s="1"/>
  <c r="J546" i="251"/>
  <c r="S522" i="245"/>
  <c r="K523" i="245" s="1"/>
  <c r="A522" i="245" s="1"/>
  <c r="P523" i="245"/>
  <c r="M522" i="245" s="1"/>
  <c r="H527" i="247"/>
  <c r="R527" i="247" s="1"/>
  <c r="P528" i="247" s="1"/>
  <c r="G530" i="247"/>
  <c r="C530" i="247" s="1"/>
  <c r="G527" i="247"/>
  <c r="C527" i="247" s="1"/>
  <c r="G529" i="247"/>
  <c r="C529" i="247" s="1"/>
  <c r="G531" i="247"/>
  <c r="C531" i="247" s="1"/>
  <c r="G528" i="247"/>
  <c r="C528" i="247" s="1"/>
  <c r="J534" i="247"/>
  <c r="L522" i="243"/>
  <c r="N522" i="243"/>
  <c r="S522" i="138"/>
  <c r="K523" i="138" s="1"/>
  <c r="A522" i="138" s="1"/>
  <c r="P523" i="138"/>
  <c r="M522" i="138" s="1"/>
  <c r="G530" i="138"/>
  <c r="C530" i="138" s="1"/>
  <c r="G528" i="138"/>
  <c r="C528" i="138" s="1"/>
  <c r="G529" i="138"/>
  <c r="C529" i="138" s="1"/>
  <c r="J534" i="138"/>
  <c r="G531" i="138"/>
  <c r="C531" i="138" s="1"/>
  <c r="G527" i="138"/>
  <c r="C527" i="138" s="1"/>
  <c r="H527" i="138"/>
  <c r="R527" i="138" s="1"/>
  <c r="P528" i="138" s="1"/>
  <c r="N516" i="138"/>
  <c r="L516" i="138"/>
  <c r="L522" i="248" l="1"/>
  <c r="N522" i="248"/>
  <c r="P529" i="248"/>
  <c r="M528" i="248" s="1"/>
  <c r="S528" i="248"/>
  <c r="K529" i="248" s="1"/>
  <c r="A528" i="248" s="1"/>
  <c r="G537" i="248"/>
  <c r="C537" i="248" s="1"/>
  <c r="J540" i="248"/>
  <c r="H533" i="248"/>
  <c r="R533" i="248" s="1"/>
  <c r="P534" i="248" s="1"/>
  <c r="G536" i="248"/>
  <c r="C536" i="248" s="1"/>
  <c r="G535" i="248"/>
  <c r="C535" i="248" s="1"/>
  <c r="G534" i="248"/>
  <c r="C534" i="248" s="1"/>
  <c r="G533" i="248"/>
  <c r="C533" i="248" s="1"/>
  <c r="L522" i="244"/>
  <c r="N522" i="244"/>
  <c r="S540" i="251"/>
  <c r="K541" i="251" s="1"/>
  <c r="A540" i="251" s="1"/>
  <c r="P541" i="251"/>
  <c r="M540" i="251" s="1"/>
  <c r="G534" i="245"/>
  <c r="C534" i="245" s="1"/>
  <c r="G536" i="245"/>
  <c r="C536" i="245" s="1"/>
  <c r="G537" i="245"/>
  <c r="C537" i="245" s="1"/>
  <c r="H533" i="245"/>
  <c r="R533" i="245" s="1"/>
  <c r="P534" i="245" s="1"/>
  <c r="G535" i="245"/>
  <c r="C535" i="245" s="1"/>
  <c r="G533" i="245"/>
  <c r="C533" i="245" s="1"/>
  <c r="J540" i="245"/>
  <c r="L522" i="242"/>
  <c r="N522" i="242"/>
  <c r="S534" i="253"/>
  <c r="K535" i="253" s="1"/>
  <c r="A534" i="253" s="1"/>
  <c r="P535" i="253"/>
  <c r="M534" i="253" s="1"/>
  <c r="P529" i="247"/>
  <c r="M528" i="247" s="1"/>
  <c r="S528" i="247"/>
  <c r="K529" i="247" s="1"/>
  <c r="A528" i="247" s="1"/>
  <c r="L528" i="243"/>
  <c r="N528" i="243"/>
  <c r="L528" i="253"/>
  <c r="N528" i="253"/>
  <c r="S540" i="250"/>
  <c r="K541" i="250" s="1"/>
  <c r="A540" i="250" s="1"/>
  <c r="P541" i="250"/>
  <c r="M540" i="250" s="1"/>
  <c r="L534" i="251"/>
  <c r="N534" i="251"/>
  <c r="G537" i="242"/>
  <c r="C537" i="242" s="1"/>
  <c r="G534" i="242"/>
  <c r="C534" i="242" s="1"/>
  <c r="G536" i="242"/>
  <c r="C536" i="242" s="1"/>
  <c r="G535" i="242"/>
  <c r="C535" i="242" s="1"/>
  <c r="G533" i="242"/>
  <c r="C533" i="242" s="1"/>
  <c r="H533" i="242"/>
  <c r="R533" i="242" s="1"/>
  <c r="P534" i="242" s="1"/>
  <c r="J540" i="242"/>
  <c r="G537" i="252"/>
  <c r="C537" i="252" s="1"/>
  <c r="G533" i="252"/>
  <c r="C533" i="252" s="1"/>
  <c r="G535" i="252"/>
  <c r="C535" i="252" s="1"/>
  <c r="G536" i="252"/>
  <c r="C536" i="252" s="1"/>
  <c r="H533" i="252"/>
  <c r="R533" i="252" s="1"/>
  <c r="P534" i="252" s="1"/>
  <c r="G534" i="252"/>
  <c r="C534" i="252" s="1"/>
  <c r="J540" i="252"/>
  <c r="L534" i="241"/>
  <c r="N534" i="241"/>
  <c r="L522" i="245"/>
  <c r="N522" i="245"/>
  <c r="S528" i="244"/>
  <c r="K529" i="244" s="1"/>
  <c r="A528" i="244" s="1"/>
  <c r="P529" i="244"/>
  <c r="M528" i="244" s="1"/>
  <c r="P541" i="241"/>
  <c r="M540" i="241" s="1"/>
  <c r="S540" i="241"/>
  <c r="K541" i="241" s="1"/>
  <c r="A540" i="241" s="1"/>
  <c r="J552" i="251"/>
  <c r="G546" i="251"/>
  <c r="C546" i="251" s="1"/>
  <c r="G549" i="251"/>
  <c r="C549" i="251" s="1"/>
  <c r="G545" i="251"/>
  <c r="C545" i="251" s="1"/>
  <c r="G547" i="251"/>
  <c r="C547" i="251" s="1"/>
  <c r="G548" i="251"/>
  <c r="C548" i="251" s="1"/>
  <c r="H545" i="251"/>
  <c r="R545" i="251" s="1"/>
  <c r="P546" i="251" s="1"/>
  <c r="S528" i="245"/>
  <c r="K529" i="245" s="1"/>
  <c r="A528" i="245" s="1"/>
  <c r="P529" i="245"/>
  <c r="M528" i="245" s="1"/>
  <c r="G535" i="244"/>
  <c r="C535" i="244" s="1"/>
  <c r="H533" i="244"/>
  <c r="R533" i="244" s="1"/>
  <c r="P534" i="244" s="1"/>
  <c r="G533" i="244"/>
  <c r="C533" i="244" s="1"/>
  <c r="J540" i="244"/>
  <c r="G536" i="244"/>
  <c r="C536" i="244" s="1"/>
  <c r="G537" i="244"/>
  <c r="C537" i="244" s="1"/>
  <c r="G534" i="244"/>
  <c r="C534" i="244" s="1"/>
  <c r="N522" i="247"/>
  <c r="L522" i="247"/>
  <c r="S528" i="242"/>
  <c r="K529" i="242" s="1"/>
  <c r="A528" i="242" s="1"/>
  <c r="P529" i="242"/>
  <c r="M528" i="242" s="1"/>
  <c r="G539" i="249"/>
  <c r="C539" i="249" s="1"/>
  <c r="G541" i="249"/>
  <c r="C541" i="249" s="1"/>
  <c r="J546" i="249"/>
  <c r="G543" i="249"/>
  <c r="C543" i="249" s="1"/>
  <c r="G540" i="249"/>
  <c r="C540" i="249" s="1"/>
  <c r="H539" i="249"/>
  <c r="R539" i="249" s="1"/>
  <c r="P540" i="249" s="1"/>
  <c r="G542" i="249"/>
  <c r="C542" i="249" s="1"/>
  <c r="G546" i="241"/>
  <c r="C546" i="241" s="1"/>
  <c r="J552" i="241"/>
  <c r="G545" i="241"/>
  <c r="C545" i="241" s="1"/>
  <c r="G547" i="241"/>
  <c r="C547" i="241" s="1"/>
  <c r="G548" i="241"/>
  <c r="C548" i="241" s="1"/>
  <c r="G549" i="241"/>
  <c r="C549" i="241" s="1"/>
  <c r="H545" i="241"/>
  <c r="R545" i="241" s="1"/>
  <c r="P546" i="241" s="1"/>
  <c r="G540" i="246"/>
  <c r="C540" i="246" s="1"/>
  <c r="G541" i="246"/>
  <c r="C541" i="246" s="1"/>
  <c r="G539" i="246"/>
  <c r="C539" i="246" s="1"/>
  <c r="G543" i="246"/>
  <c r="C543" i="246" s="1"/>
  <c r="J546" i="246"/>
  <c r="H539" i="246"/>
  <c r="R539" i="246" s="1"/>
  <c r="P540" i="246" s="1"/>
  <c r="G542" i="246"/>
  <c r="C542" i="246" s="1"/>
  <c r="H539" i="253"/>
  <c r="R539" i="253" s="1"/>
  <c r="P540" i="253" s="1"/>
  <c r="G541" i="253"/>
  <c r="C541" i="253" s="1"/>
  <c r="G540" i="253"/>
  <c r="C540" i="253" s="1"/>
  <c r="G543" i="253"/>
  <c r="C543" i="253" s="1"/>
  <c r="G539" i="253"/>
  <c r="C539" i="253" s="1"/>
  <c r="G542" i="253"/>
  <c r="C542" i="253" s="1"/>
  <c r="J546" i="253"/>
  <c r="P529" i="252"/>
  <c r="M528" i="252" s="1"/>
  <c r="S528" i="252"/>
  <c r="K529" i="252" s="1"/>
  <c r="A528" i="252" s="1"/>
  <c r="S534" i="243"/>
  <c r="K535" i="243" s="1"/>
  <c r="A534" i="243" s="1"/>
  <c r="P535" i="243"/>
  <c r="M534" i="243" s="1"/>
  <c r="N522" i="252"/>
  <c r="L522" i="252"/>
  <c r="N534" i="250"/>
  <c r="L534" i="250"/>
  <c r="G536" i="247"/>
  <c r="C536" i="247" s="1"/>
  <c r="G537" i="247"/>
  <c r="C537" i="247" s="1"/>
  <c r="G534" i="247"/>
  <c r="C534" i="247" s="1"/>
  <c r="G535" i="247"/>
  <c r="C535" i="247" s="1"/>
  <c r="G533" i="247"/>
  <c r="C533" i="247" s="1"/>
  <c r="H533" i="247"/>
  <c r="R533" i="247" s="1"/>
  <c r="P534" i="247" s="1"/>
  <c r="J540" i="247"/>
  <c r="N528" i="249"/>
  <c r="L528" i="249"/>
  <c r="L528" i="246"/>
  <c r="N528" i="246"/>
  <c r="G548" i="250"/>
  <c r="C548" i="250" s="1"/>
  <c r="H545" i="250"/>
  <c r="R545" i="250" s="1"/>
  <c r="P546" i="250" s="1"/>
  <c r="J552" i="250"/>
  <c r="G546" i="250"/>
  <c r="C546" i="250" s="1"/>
  <c r="G549" i="250"/>
  <c r="C549" i="250" s="1"/>
  <c r="G545" i="250"/>
  <c r="C545" i="250" s="1"/>
  <c r="G547" i="250"/>
  <c r="C547" i="250" s="1"/>
  <c r="S534" i="249"/>
  <c r="K535" i="249" s="1"/>
  <c r="A534" i="249" s="1"/>
  <c r="P535" i="249"/>
  <c r="M534" i="249" s="1"/>
  <c r="S534" i="246"/>
  <c r="K535" i="246" s="1"/>
  <c r="A534" i="246" s="1"/>
  <c r="P535" i="246"/>
  <c r="M534" i="246" s="1"/>
  <c r="G539" i="243"/>
  <c r="C539" i="243" s="1"/>
  <c r="H539" i="243"/>
  <c r="R539" i="243" s="1"/>
  <c r="P540" i="243" s="1"/>
  <c r="G543" i="243"/>
  <c r="C543" i="243" s="1"/>
  <c r="G542" i="243"/>
  <c r="C542" i="243" s="1"/>
  <c r="G541" i="243"/>
  <c r="C541" i="243" s="1"/>
  <c r="G540" i="243"/>
  <c r="C540" i="243" s="1"/>
  <c r="J546" i="243"/>
  <c r="G533" i="138"/>
  <c r="C533" i="138" s="1"/>
  <c r="G537" i="138"/>
  <c r="C537" i="138" s="1"/>
  <c r="J540" i="138"/>
  <c r="G534" i="138"/>
  <c r="C534" i="138" s="1"/>
  <c r="G536" i="138"/>
  <c r="C536" i="138" s="1"/>
  <c r="G535" i="138"/>
  <c r="C535" i="138" s="1"/>
  <c r="H533" i="138"/>
  <c r="R533" i="138" s="1"/>
  <c r="P534" i="138" s="1"/>
  <c r="L522" i="138"/>
  <c r="N522" i="138"/>
  <c r="P529" i="138"/>
  <c r="M528" i="138" s="1"/>
  <c r="S528" i="138"/>
  <c r="K529" i="138" s="1"/>
  <c r="A528" i="138" s="1"/>
  <c r="P535" i="248" l="1"/>
  <c r="M534" i="248" s="1"/>
  <c r="S534" i="248"/>
  <c r="K535" i="248" s="1"/>
  <c r="A534" i="248" s="1"/>
  <c r="G539" i="248"/>
  <c r="C539" i="248" s="1"/>
  <c r="G541" i="248"/>
  <c r="C541" i="248" s="1"/>
  <c r="G543" i="248"/>
  <c r="C543" i="248" s="1"/>
  <c r="H539" i="248"/>
  <c r="R539" i="248" s="1"/>
  <c r="P540" i="248" s="1"/>
  <c r="G542" i="248"/>
  <c r="C542" i="248" s="1"/>
  <c r="G540" i="248"/>
  <c r="C540" i="248" s="1"/>
  <c r="J546" i="248"/>
  <c r="L528" i="248"/>
  <c r="N528" i="248"/>
  <c r="L534" i="246"/>
  <c r="N534" i="246"/>
  <c r="G553" i="250"/>
  <c r="C553" i="250" s="1"/>
  <c r="G554" i="250"/>
  <c r="C554" i="250" s="1"/>
  <c r="H551" i="250"/>
  <c r="R551" i="250" s="1"/>
  <c r="P552" i="250" s="1"/>
  <c r="J558" i="250"/>
  <c r="G552" i="250"/>
  <c r="C552" i="250" s="1"/>
  <c r="G555" i="250"/>
  <c r="C555" i="250" s="1"/>
  <c r="G551" i="250"/>
  <c r="C551" i="250" s="1"/>
  <c r="G548" i="243"/>
  <c r="C548" i="243" s="1"/>
  <c r="G549" i="243"/>
  <c r="C549" i="243" s="1"/>
  <c r="H545" i="243"/>
  <c r="R545" i="243" s="1"/>
  <c r="P546" i="243" s="1"/>
  <c r="G546" i="243"/>
  <c r="C546" i="243" s="1"/>
  <c r="J552" i="243"/>
  <c r="G545" i="243"/>
  <c r="C545" i="243" s="1"/>
  <c r="G547" i="243"/>
  <c r="C547" i="243" s="1"/>
  <c r="S546" i="250"/>
  <c r="K547" i="250" s="1"/>
  <c r="A546" i="250" s="1"/>
  <c r="P547" i="250"/>
  <c r="M546" i="250" s="1"/>
  <c r="H539" i="247"/>
  <c r="R539" i="247" s="1"/>
  <c r="P540" i="247" s="1"/>
  <c r="G541" i="247"/>
  <c r="C541" i="247" s="1"/>
  <c r="G540" i="247"/>
  <c r="C540" i="247" s="1"/>
  <c r="G543" i="247"/>
  <c r="C543" i="247" s="1"/>
  <c r="G539" i="247"/>
  <c r="C539" i="247" s="1"/>
  <c r="G542" i="247"/>
  <c r="C542" i="247" s="1"/>
  <c r="J546" i="247"/>
  <c r="L528" i="252"/>
  <c r="N528" i="252"/>
  <c r="G555" i="241"/>
  <c r="C555" i="241" s="1"/>
  <c r="G552" i="241"/>
  <c r="C552" i="241" s="1"/>
  <c r="G553" i="241"/>
  <c r="C553" i="241" s="1"/>
  <c r="G554" i="241"/>
  <c r="C554" i="241" s="1"/>
  <c r="H551" i="241"/>
  <c r="R551" i="241" s="1"/>
  <c r="P552" i="241" s="1"/>
  <c r="J558" i="241"/>
  <c r="G551" i="241"/>
  <c r="C551" i="241" s="1"/>
  <c r="N540" i="241"/>
  <c r="L540" i="241"/>
  <c r="H539" i="242"/>
  <c r="R539" i="242" s="1"/>
  <c r="P540" i="242" s="1"/>
  <c r="G542" i="242"/>
  <c r="C542" i="242" s="1"/>
  <c r="G543" i="242"/>
  <c r="C543" i="242" s="1"/>
  <c r="G540" i="242"/>
  <c r="C540" i="242" s="1"/>
  <c r="G541" i="242"/>
  <c r="C541" i="242" s="1"/>
  <c r="G539" i="242"/>
  <c r="C539" i="242" s="1"/>
  <c r="J546" i="242"/>
  <c r="S540" i="243"/>
  <c r="K541" i="243" s="1"/>
  <c r="A540" i="243" s="1"/>
  <c r="P541" i="243"/>
  <c r="M540" i="243" s="1"/>
  <c r="N534" i="249"/>
  <c r="L534" i="249"/>
  <c r="S534" i="247"/>
  <c r="K535" i="247" s="1"/>
  <c r="A534" i="247" s="1"/>
  <c r="P535" i="247"/>
  <c r="M534" i="247" s="1"/>
  <c r="N534" i="243"/>
  <c r="L534" i="243"/>
  <c r="G546" i="253"/>
  <c r="C546" i="253" s="1"/>
  <c r="J552" i="253"/>
  <c r="G545" i="253"/>
  <c r="C545" i="253" s="1"/>
  <c r="G547" i="253"/>
  <c r="C547" i="253" s="1"/>
  <c r="G548" i="253"/>
  <c r="C548" i="253" s="1"/>
  <c r="G549" i="253"/>
  <c r="C549" i="253" s="1"/>
  <c r="H545" i="253"/>
  <c r="R545" i="253" s="1"/>
  <c r="P546" i="253" s="1"/>
  <c r="S540" i="246"/>
  <c r="K541" i="246" s="1"/>
  <c r="A540" i="246" s="1"/>
  <c r="P541" i="246"/>
  <c r="M540" i="246" s="1"/>
  <c r="L528" i="242"/>
  <c r="N528" i="242"/>
  <c r="J546" i="244"/>
  <c r="H539" i="244"/>
  <c r="R539" i="244" s="1"/>
  <c r="P540" i="244" s="1"/>
  <c r="G542" i="244"/>
  <c r="C542" i="244" s="1"/>
  <c r="G540" i="244"/>
  <c r="C540" i="244" s="1"/>
  <c r="G541" i="244"/>
  <c r="C541" i="244" s="1"/>
  <c r="G539" i="244"/>
  <c r="C539" i="244" s="1"/>
  <c r="G543" i="244"/>
  <c r="C543" i="244" s="1"/>
  <c r="L528" i="245"/>
  <c r="N528" i="245"/>
  <c r="P547" i="251"/>
  <c r="M546" i="251" s="1"/>
  <c r="S546" i="251"/>
  <c r="K547" i="251" s="1"/>
  <c r="A546" i="251" s="1"/>
  <c r="N528" i="244"/>
  <c r="L528" i="244"/>
  <c r="H539" i="252"/>
  <c r="R539" i="252" s="1"/>
  <c r="P540" i="252" s="1"/>
  <c r="G541" i="252"/>
  <c r="C541" i="252" s="1"/>
  <c r="G540" i="252"/>
  <c r="C540" i="252" s="1"/>
  <c r="G543" i="252"/>
  <c r="C543" i="252" s="1"/>
  <c r="G539" i="252"/>
  <c r="C539" i="252" s="1"/>
  <c r="G542" i="252"/>
  <c r="C542" i="252" s="1"/>
  <c r="J546" i="252"/>
  <c r="P535" i="242"/>
  <c r="M534" i="242" s="1"/>
  <c r="S534" i="242"/>
  <c r="K535" i="242" s="1"/>
  <c r="A534" i="242" s="1"/>
  <c r="N540" i="250"/>
  <c r="L540" i="250"/>
  <c r="L528" i="247"/>
  <c r="N528" i="247"/>
  <c r="S534" i="245"/>
  <c r="K535" i="245" s="1"/>
  <c r="A534" i="245" s="1"/>
  <c r="P535" i="245"/>
  <c r="M534" i="245" s="1"/>
  <c r="N540" i="251"/>
  <c r="L540" i="251"/>
  <c r="G546" i="246"/>
  <c r="C546" i="246" s="1"/>
  <c r="J552" i="246"/>
  <c r="G545" i="246"/>
  <c r="C545" i="246" s="1"/>
  <c r="G547" i="246"/>
  <c r="C547" i="246" s="1"/>
  <c r="G548" i="246"/>
  <c r="C548" i="246" s="1"/>
  <c r="G549" i="246"/>
  <c r="C549" i="246" s="1"/>
  <c r="H545" i="246"/>
  <c r="R545" i="246" s="1"/>
  <c r="P546" i="246" s="1"/>
  <c r="G546" i="249"/>
  <c r="C546" i="249" s="1"/>
  <c r="G548" i="249"/>
  <c r="C548" i="249" s="1"/>
  <c r="G545" i="249"/>
  <c r="C545" i="249" s="1"/>
  <c r="G547" i="249"/>
  <c r="C547" i="249" s="1"/>
  <c r="G549" i="249"/>
  <c r="C549" i="249" s="1"/>
  <c r="J552" i="249"/>
  <c r="H545" i="249"/>
  <c r="R545" i="249" s="1"/>
  <c r="P546" i="249" s="1"/>
  <c r="L534" i="253"/>
  <c r="N534" i="253"/>
  <c r="G542" i="245"/>
  <c r="C542" i="245" s="1"/>
  <c r="H539" i="245"/>
  <c r="R539" i="245" s="1"/>
  <c r="P540" i="245" s="1"/>
  <c r="G541" i="245"/>
  <c r="C541" i="245" s="1"/>
  <c r="G539" i="245"/>
  <c r="C539" i="245" s="1"/>
  <c r="G543" i="245"/>
  <c r="C543" i="245" s="1"/>
  <c r="G540" i="245"/>
  <c r="C540" i="245" s="1"/>
  <c r="J546" i="245"/>
  <c r="P541" i="253"/>
  <c r="M540" i="253" s="1"/>
  <c r="S540" i="253"/>
  <c r="K541" i="253" s="1"/>
  <c r="A540" i="253" s="1"/>
  <c r="S546" i="241"/>
  <c r="K547" i="241" s="1"/>
  <c r="A546" i="241" s="1"/>
  <c r="P547" i="241"/>
  <c r="M546" i="241" s="1"/>
  <c r="P541" i="249"/>
  <c r="M540" i="249" s="1"/>
  <c r="S540" i="249"/>
  <c r="K541" i="249" s="1"/>
  <c r="A540" i="249" s="1"/>
  <c r="P535" i="244"/>
  <c r="M534" i="244" s="1"/>
  <c r="S534" i="244"/>
  <c r="K535" i="244" s="1"/>
  <c r="A534" i="244" s="1"/>
  <c r="G554" i="251"/>
  <c r="C554" i="251" s="1"/>
  <c r="H551" i="251"/>
  <c r="R551" i="251" s="1"/>
  <c r="P552" i="251" s="1"/>
  <c r="J558" i="251"/>
  <c r="G552" i="251"/>
  <c r="C552" i="251" s="1"/>
  <c r="G555" i="251"/>
  <c r="C555" i="251" s="1"/>
  <c r="G551" i="251"/>
  <c r="C551" i="251" s="1"/>
  <c r="G553" i="251"/>
  <c r="C553" i="251" s="1"/>
  <c r="P535" i="252"/>
  <c r="M534" i="252" s="1"/>
  <c r="S534" i="252"/>
  <c r="K535" i="252" s="1"/>
  <c r="A534" i="252" s="1"/>
  <c r="L528" i="138"/>
  <c r="N528" i="138"/>
  <c r="P535" i="138"/>
  <c r="M534" i="138" s="1"/>
  <c r="S534" i="138"/>
  <c r="K535" i="138" s="1"/>
  <c r="A534" i="138" s="1"/>
  <c r="G542" i="138"/>
  <c r="C542" i="138" s="1"/>
  <c r="G543" i="138"/>
  <c r="C543" i="138" s="1"/>
  <c r="J546" i="138"/>
  <c r="G541" i="138"/>
  <c r="C541" i="138" s="1"/>
  <c r="G540" i="138"/>
  <c r="C540" i="138" s="1"/>
  <c r="H539" i="138"/>
  <c r="R539" i="138" s="1"/>
  <c r="P540" i="138" s="1"/>
  <c r="G539" i="138"/>
  <c r="C539" i="138" s="1"/>
  <c r="N534" i="248" l="1"/>
  <c r="L534" i="248"/>
  <c r="S540" i="248"/>
  <c r="K541" i="248" s="1"/>
  <c r="A540" i="248" s="1"/>
  <c r="P541" i="248"/>
  <c r="M540" i="248" s="1"/>
  <c r="G548" i="248"/>
  <c r="C548" i="248" s="1"/>
  <c r="G546" i="248"/>
  <c r="C546" i="248" s="1"/>
  <c r="G549" i="248"/>
  <c r="C549" i="248" s="1"/>
  <c r="G547" i="248"/>
  <c r="C547" i="248" s="1"/>
  <c r="H545" i="248"/>
  <c r="R545" i="248" s="1"/>
  <c r="P546" i="248" s="1"/>
  <c r="G545" i="248"/>
  <c r="C545" i="248" s="1"/>
  <c r="J552" i="248"/>
  <c r="G559" i="251"/>
  <c r="C559" i="251" s="1"/>
  <c r="G560" i="251"/>
  <c r="C560" i="251" s="1"/>
  <c r="H557" i="251"/>
  <c r="R557" i="251" s="1"/>
  <c r="P558" i="251" s="1"/>
  <c r="J564" i="251"/>
  <c r="G558" i="251"/>
  <c r="C558" i="251" s="1"/>
  <c r="G561" i="251"/>
  <c r="C561" i="251" s="1"/>
  <c r="G557" i="251"/>
  <c r="C557" i="251" s="1"/>
  <c r="L534" i="244"/>
  <c r="N534" i="244"/>
  <c r="G553" i="249"/>
  <c r="C553" i="249" s="1"/>
  <c r="H551" i="249"/>
  <c r="R551" i="249" s="1"/>
  <c r="P552" i="249" s="1"/>
  <c r="G551" i="249"/>
  <c r="C551" i="249" s="1"/>
  <c r="G554" i="249"/>
  <c r="C554" i="249" s="1"/>
  <c r="G555" i="249"/>
  <c r="C555" i="249" s="1"/>
  <c r="G552" i="249"/>
  <c r="C552" i="249" s="1"/>
  <c r="J558" i="249"/>
  <c r="P541" i="252"/>
  <c r="M540" i="252" s="1"/>
  <c r="S540" i="252"/>
  <c r="K541" i="252" s="1"/>
  <c r="A540" i="252" s="1"/>
  <c r="N546" i="251"/>
  <c r="L546" i="251"/>
  <c r="S540" i="244"/>
  <c r="K541" i="244" s="1"/>
  <c r="A540" i="244" s="1"/>
  <c r="P541" i="244"/>
  <c r="M540" i="244" s="1"/>
  <c r="L540" i="246"/>
  <c r="N540" i="246"/>
  <c r="S552" i="241"/>
  <c r="K553" i="241" s="1"/>
  <c r="A552" i="241" s="1"/>
  <c r="P553" i="241"/>
  <c r="M552" i="241" s="1"/>
  <c r="S546" i="243"/>
  <c r="K547" i="243" s="1"/>
  <c r="A546" i="243" s="1"/>
  <c r="P547" i="243"/>
  <c r="M546" i="243" s="1"/>
  <c r="L540" i="249"/>
  <c r="N540" i="249"/>
  <c r="N540" i="253"/>
  <c r="L540" i="253"/>
  <c r="L534" i="252"/>
  <c r="N534" i="252"/>
  <c r="N546" i="241"/>
  <c r="L546" i="241"/>
  <c r="G546" i="245"/>
  <c r="C546" i="245" s="1"/>
  <c r="G548" i="245"/>
  <c r="C548" i="245" s="1"/>
  <c r="G545" i="245"/>
  <c r="C545" i="245" s="1"/>
  <c r="G547" i="245"/>
  <c r="C547" i="245" s="1"/>
  <c r="G549" i="245"/>
  <c r="C549" i="245" s="1"/>
  <c r="J552" i="245"/>
  <c r="H545" i="245"/>
  <c r="R545" i="245" s="1"/>
  <c r="P546" i="245" s="1"/>
  <c r="L534" i="242"/>
  <c r="N534" i="242"/>
  <c r="G545" i="244"/>
  <c r="C545" i="244" s="1"/>
  <c r="G547" i="244"/>
  <c r="C547" i="244" s="1"/>
  <c r="G548" i="244"/>
  <c r="C548" i="244" s="1"/>
  <c r="G549" i="244"/>
  <c r="C549" i="244" s="1"/>
  <c r="H545" i="244"/>
  <c r="R545" i="244" s="1"/>
  <c r="P546" i="244" s="1"/>
  <c r="G546" i="244"/>
  <c r="C546" i="244" s="1"/>
  <c r="J552" i="244"/>
  <c r="N540" i="243"/>
  <c r="L540" i="243"/>
  <c r="H545" i="242"/>
  <c r="R545" i="242" s="1"/>
  <c r="P546" i="242" s="1"/>
  <c r="G546" i="242"/>
  <c r="C546" i="242" s="1"/>
  <c r="J552" i="242"/>
  <c r="G545" i="242"/>
  <c r="C545" i="242" s="1"/>
  <c r="G547" i="242"/>
  <c r="C547" i="242" s="1"/>
  <c r="G548" i="242"/>
  <c r="C548" i="242" s="1"/>
  <c r="G549" i="242"/>
  <c r="C549" i="242" s="1"/>
  <c r="S540" i="247"/>
  <c r="K541" i="247" s="1"/>
  <c r="A540" i="247" s="1"/>
  <c r="P541" i="247"/>
  <c r="M540" i="247" s="1"/>
  <c r="S540" i="245"/>
  <c r="K541" i="245" s="1"/>
  <c r="A540" i="245" s="1"/>
  <c r="P541" i="245"/>
  <c r="M540" i="245" s="1"/>
  <c r="S546" i="246"/>
  <c r="K547" i="246" s="1"/>
  <c r="A546" i="246" s="1"/>
  <c r="P547" i="246"/>
  <c r="M546" i="246" s="1"/>
  <c r="N534" i="245"/>
  <c r="L534" i="245"/>
  <c r="G546" i="252"/>
  <c r="C546" i="252" s="1"/>
  <c r="G549" i="252"/>
  <c r="C549" i="252" s="1"/>
  <c r="G545" i="252"/>
  <c r="C545" i="252" s="1"/>
  <c r="G547" i="252"/>
  <c r="C547" i="252" s="1"/>
  <c r="G548" i="252"/>
  <c r="C548" i="252" s="1"/>
  <c r="H545" i="252"/>
  <c r="R545" i="252" s="1"/>
  <c r="P546" i="252" s="1"/>
  <c r="J552" i="252"/>
  <c r="S546" i="253"/>
  <c r="K547" i="253" s="1"/>
  <c r="A546" i="253" s="1"/>
  <c r="P547" i="253"/>
  <c r="M546" i="253" s="1"/>
  <c r="N546" i="250"/>
  <c r="L546" i="250"/>
  <c r="G554" i="243"/>
  <c r="C554" i="243" s="1"/>
  <c r="H551" i="243"/>
  <c r="R551" i="243" s="1"/>
  <c r="P552" i="243" s="1"/>
  <c r="J558" i="243"/>
  <c r="G551" i="243"/>
  <c r="C551" i="243" s="1"/>
  <c r="G555" i="243"/>
  <c r="C555" i="243" s="1"/>
  <c r="G552" i="243"/>
  <c r="C552" i="243" s="1"/>
  <c r="G553" i="243"/>
  <c r="C553" i="243" s="1"/>
  <c r="G561" i="250"/>
  <c r="C561" i="250" s="1"/>
  <c r="G557" i="250"/>
  <c r="C557" i="250" s="1"/>
  <c r="G559" i="250"/>
  <c r="C559" i="250" s="1"/>
  <c r="G560" i="250"/>
  <c r="C560" i="250" s="1"/>
  <c r="H557" i="250"/>
  <c r="R557" i="250" s="1"/>
  <c r="P558" i="250" s="1"/>
  <c r="J564" i="250"/>
  <c r="G558" i="250"/>
  <c r="C558" i="250" s="1"/>
  <c r="P553" i="251"/>
  <c r="M552" i="251" s="1"/>
  <c r="S552" i="251"/>
  <c r="K553" i="251" s="1"/>
  <c r="A552" i="251" s="1"/>
  <c r="S546" i="249"/>
  <c r="K547" i="249" s="1"/>
  <c r="A546" i="249" s="1"/>
  <c r="P547" i="249"/>
  <c r="M546" i="249" s="1"/>
  <c r="G553" i="246"/>
  <c r="C553" i="246" s="1"/>
  <c r="G554" i="246"/>
  <c r="C554" i="246" s="1"/>
  <c r="H551" i="246"/>
  <c r="R551" i="246" s="1"/>
  <c r="P552" i="246" s="1"/>
  <c r="J558" i="246"/>
  <c r="G551" i="246"/>
  <c r="C551" i="246" s="1"/>
  <c r="G555" i="246"/>
  <c r="C555" i="246" s="1"/>
  <c r="G552" i="246"/>
  <c r="C552" i="246" s="1"/>
  <c r="G555" i="253"/>
  <c r="C555" i="253" s="1"/>
  <c r="G552" i="253"/>
  <c r="C552" i="253" s="1"/>
  <c r="G553" i="253"/>
  <c r="C553" i="253" s="1"/>
  <c r="G554" i="253"/>
  <c r="C554" i="253" s="1"/>
  <c r="H551" i="253"/>
  <c r="R551" i="253" s="1"/>
  <c r="P552" i="253" s="1"/>
  <c r="J558" i="253"/>
  <c r="G551" i="253"/>
  <c r="C551" i="253" s="1"/>
  <c r="N534" i="247"/>
  <c r="L534" i="247"/>
  <c r="P541" i="242"/>
  <c r="M540" i="242" s="1"/>
  <c r="S540" i="242"/>
  <c r="K541" i="242" s="1"/>
  <c r="A540" i="242" s="1"/>
  <c r="G561" i="241"/>
  <c r="C561" i="241" s="1"/>
  <c r="G557" i="241"/>
  <c r="C557" i="241" s="1"/>
  <c r="G559" i="241"/>
  <c r="C559" i="241" s="1"/>
  <c r="G558" i="241"/>
  <c r="C558" i="241" s="1"/>
  <c r="G560" i="241"/>
  <c r="C560" i="241" s="1"/>
  <c r="H557" i="241"/>
  <c r="R557" i="241" s="1"/>
  <c r="P558" i="241" s="1"/>
  <c r="J564" i="241"/>
  <c r="G548" i="247"/>
  <c r="C548" i="247" s="1"/>
  <c r="G549" i="247"/>
  <c r="C549" i="247" s="1"/>
  <c r="H545" i="247"/>
  <c r="R545" i="247" s="1"/>
  <c r="P546" i="247" s="1"/>
  <c r="G546" i="247"/>
  <c r="C546" i="247" s="1"/>
  <c r="J552" i="247"/>
  <c r="G545" i="247"/>
  <c r="C545" i="247" s="1"/>
  <c r="G547" i="247"/>
  <c r="C547" i="247" s="1"/>
  <c r="S552" i="250"/>
  <c r="K553" i="250" s="1"/>
  <c r="A552" i="250" s="1"/>
  <c r="P553" i="250"/>
  <c r="M552" i="250" s="1"/>
  <c r="P541" i="138"/>
  <c r="M540" i="138" s="1"/>
  <c r="S540" i="138"/>
  <c r="K541" i="138" s="1"/>
  <c r="A540" i="138" s="1"/>
  <c r="G549" i="138"/>
  <c r="C549" i="138" s="1"/>
  <c r="G545" i="138"/>
  <c r="C545" i="138" s="1"/>
  <c r="G548" i="138"/>
  <c r="C548" i="138" s="1"/>
  <c r="G546" i="138"/>
  <c r="C546" i="138" s="1"/>
  <c r="H545" i="138"/>
  <c r="R545" i="138" s="1"/>
  <c r="P546" i="138" s="1"/>
  <c r="J552" i="138"/>
  <c r="G547" i="138"/>
  <c r="C547" i="138" s="1"/>
  <c r="N534" i="138"/>
  <c r="L534" i="138"/>
  <c r="G553" i="248" l="1"/>
  <c r="C553" i="248" s="1"/>
  <c r="G552" i="248"/>
  <c r="C552" i="248" s="1"/>
  <c r="H551" i="248"/>
  <c r="R551" i="248" s="1"/>
  <c r="P552" i="248" s="1"/>
  <c r="G551" i="248"/>
  <c r="C551" i="248" s="1"/>
  <c r="G554" i="248"/>
  <c r="C554" i="248" s="1"/>
  <c r="G555" i="248"/>
  <c r="C555" i="248" s="1"/>
  <c r="J558" i="248"/>
  <c r="N540" i="248"/>
  <c r="L540" i="248"/>
  <c r="S546" i="248"/>
  <c r="K547" i="248" s="1"/>
  <c r="A546" i="248" s="1"/>
  <c r="P547" i="248"/>
  <c r="M546" i="248" s="1"/>
  <c r="S546" i="247"/>
  <c r="K547" i="247" s="1"/>
  <c r="A546" i="247" s="1"/>
  <c r="P547" i="247"/>
  <c r="M546" i="247" s="1"/>
  <c r="L552" i="251"/>
  <c r="N552" i="251"/>
  <c r="G553" i="245"/>
  <c r="C553" i="245" s="1"/>
  <c r="G555" i="245"/>
  <c r="C555" i="245" s="1"/>
  <c r="G551" i="245"/>
  <c r="C551" i="245" s="1"/>
  <c r="G554" i="245"/>
  <c r="C554" i="245" s="1"/>
  <c r="H551" i="245"/>
  <c r="R551" i="245" s="1"/>
  <c r="P552" i="245" s="1"/>
  <c r="G552" i="245"/>
  <c r="C552" i="245" s="1"/>
  <c r="J558" i="245"/>
  <c r="L552" i="241"/>
  <c r="N552" i="241"/>
  <c r="N540" i="244"/>
  <c r="L540" i="244"/>
  <c r="G564" i="251"/>
  <c r="C564" i="251" s="1"/>
  <c r="J570" i="251"/>
  <c r="G563" i="251"/>
  <c r="C563" i="251" s="1"/>
  <c r="G567" i="251"/>
  <c r="C567" i="251" s="1"/>
  <c r="G566" i="251"/>
  <c r="C566" i="251" s="1"/>
  <c r="H563" i="251"/>
  <c r="R563" i="251" s="1"/>
  <c r="P564" i="251" s="1"/>
  <c r="G565" i="251"/>
  <c r="C565" i="251" s="1"/>
  <c r="S558" i="241"/>
  <c r="K559" i="241" s="1"/>
  <c r="A558" i="241" s="1"/>
  <c r="P559" i="241"/>
  <c r="M558" i="241" s="1"/>
  <c r="S546" i="252"/>
  <c r="K547" i="252" s="1"/>
  <c r="A546" i="252" s="1"/>
  <c r="P547" i="252"/>
  <c r="M546" i="252" s="1"/>
  <c r="N546" i="246"/>
  <c r="L546" i="246"/>
  <c r="N540" i="247"/>
  <c r="L540" i="247"/>
  <c r="P553" i="243"/>
  <c r="M552" i="243" s="1"/>
  <c r="S552" i="243"/>
  <c r="K553" i="243" s="1"/>
  <c r="A552" i="243" s="1"/>
  <c r="N546" i="253"/>
  <c r="L546" i="253"/>
  <c r="J558" i="244"/>
  <c r="G551" i="244"/>
  <c r="C551" i="244" s="1"/>
  <c r="G555" i="244"/>
  <c r="C555" i="244" s="1"/>
  <c r="G552" i="244"/>
  <c r="C552" i="244" s="1"/>
  <c r="G553" i="244"/>
  <c r="C553" i="244" s="1"/>
  <c r="G554" i="244"/>
  <c r="C554" i="244" s="1"/>
  <c r="H551" i="244"/>
  <c r="R551" i="244" s="1"/>
  <c r="P552" i="244" s="1"/>
  <c r="N540" i="252"/>
  <c r="L540" i="252"/>
  <c r="S558" i="251"/>
  <c r="K559" i="251" s="1"/>
  <c r="A558" i="251" s="1"/>
  <c r="P559" i="251"/>
  <c r="M558" i="251" s="1"/>
  <c r="G553" i="242"/>
  <c r="C553" i="242" s="1"/>
  <c r="G554" i="242"/>
  <c r="C554" i="242" s="1"/>
  <c r="H551" i="242"/>
  <c r="R551" i="242" s="1"/>
  <c r="P552" i="242" s="1"/>
  <c r="J558" i="242"/>
  <c r="G551" i="242"/>
  <c r="C551" i="242" s="1"/>
  <c r="G555" i="242"/>
  <c r="C555" i="242" s="1"/>
  <c r="G552" i="242"/>
  <c r="C552" i="242" s="1"/>
  <c r="L552" i="250"/>
  <c r="N552" i="250"/>
  <c r="G554" i="247"/>
  <c r="C554" i="247" s="1"/>
  <c r="H551" i="247"/>
  <c r="R551" i="247" s="1"/>
  <c r="P552" i="247" s="1"/>
  <c r="J558" i="247"/>
  <c r="G551" i="247"/>
  <c r="C551" i="247" s="1"/>
  <c r="G555" i="247"/>
  <c r="C555" i="247" s="1"/>
  <c r="G552" i="247"/>
  <c r="C552" i="247" s="1"/>
  <c r="G553" i="247"/>
  <c r="C553" i="247" s="1"/>
  <c r="G561" i="246"/>
  <c r="C561" i="246" s="1"/>
  <c r="G557" i="246"/>
  <c r="C557" i="246" s="1"/>
  <c r="G559" i="246"/>
  <c r="C559" i="246" s="1"/>
  <c r="G558" i="246"/>
  <c r="C558" i="246" s="1"/>
  <c r="H557" i="246"/>
  <c r="R557" i="246" s="1"/>
  <c r="P558" i="246" s="1"/>
  <c r="J564" i="246"/>
  <c r="G560" i="246"/>
  <c r="C560" i="246" s="1"/>
  <c r="N546" i="249"/>
  <c r="L546" i="249"/>
  <c r="H563" i="250"/>
  <c r="R563" i="250" s="1"/>
  <c r="P564" i="250" s="1"/>
  <c r="G565" i="250"/>
  <c r="C565" i="250" s="1"/>
  <c r="G564" i="250"/>
  <c r="C564" i="250" s="1"/>
  <c r="J570" i="250"/>
  <c r="G563" i="250"/>
  <c r="C563" i="250" s="1"/>
  <c r="G567" i="250"/>
  <c r="C567" i="250" s="1"/>
  <c r="G566" i="250"/>
  <c r="C566" i="250" s="1"/>
  <c r="L540" i="245"/>
  <c r="N540" i="245"/>
  <c r="S546" i="242"/>
  <c r="K547" i="242" s="1"/>
  <c r="A546" i="242" s="1"/>
  <c r="P547" i="242"/>
  <c r="M546" i="242" s="1"/>
  <c r="N546" i="243"/>
  <c r="L546" i="243"/>
  <c r="G558" i="249"/>
  <c r="C558" i="249" s="1"/>
  <c r="J564" i="249"/>
  <c r="G557" i="249"/>
  <c r="C557" i="249" s="1"/>
  <c r="G561" i="249"/>
  <c r="C561" i="249" s="1"/>
  <c r="H557" i="249"/>
  <c r="R557" i="249" s="1"/>
  <c r="P558" i="249" s="1"/>
  <c r="G559" i="249"/>
  <c r="C559" i="249" s="1"/>
  <c r="G560" i="249"/>
  <c r="C560" i="249" s="1"/>
  <c r="S552" i="253"/>
  <c r="K553" i="253" s="1"/>
  <c r="A552" i="253" s="1"/>
  <c r="P553" i="253"/>
  <c r="M552" i="253" s="1"/>
  <c r="G559" i="243"/>
  <c r="C559" i="243" s="1"/>
  <c r="G558" i="243"/>
  <c r="C558" i="243" s="1"/>
  <c r="H557" i="243"/>
  <c r="R557" i="243" s="1"/>
  <c r="P558" i="243" s="1"/>
  <c r="J564" i="243"/>
  <c r="G560" i="243"/>
  <c r="C560" i="243" s="1"/>
  <c r="G561" i="243"/>
  <c r="C561" i="243" s="1"/>
  <c r="G557" i="243"/>
  <c r="C557" i="243" s="1"/>
  <c r="J570" i="241"/>
  <c r="H563" i="241"/>
  <c r="R563" i="241" s="1"/>
  <c r="P564" i="241" s="1"/>
  <c r="G566" i="241"/>
  <c r="C566" i="241" s="1"/>
  <c r="G564" i="241"/>
  <c r="C564" i="241" s="1"/>
  <c r="G565" i="241"/>
  <c r="C565" i="241" s="1"/>
  <c r="G567" i="241"/>
  <c r="C567" i="241" s="1"/>
  <c r="G563" i="241"/>
  <c r="C563" i="241" s="1"/>
  <c r="N540" i="242"/>
  <c r="L540" i="242"/>
  <c r="G561" i="253"/>
  <c r="C561" i="253" s="1"/>
  <c r="G557" i="253"/>
  <c r="C557" i="253" s="1"/>
  <c r="G559" i="253"/>
  <c r="C559" i="253" s="1"/>
  <c r="G558" i="253"/>
  <c r="C558" i="253" s="1"/>
  <c r="H557" i="253"/>
  <c r="R557" i="253" s="1"/>
  <c r="P558" i="253" s="1"/>
  <c r="J564" i="253"/>
  <c r="G560" i="253"/>
  <c r="C560" i="253" s="1"/>
  <c r="S552" i="246"/>
  <c r="K553" i="246" s="1"/>
  <c r="A552" i="246" s="1"/>
  <c r="P553" i="246"/>
  <c r="M552" i="246" s="1"/>
  <c r="S558" i="250"/>
  <c r="K559" i="250" s="1"/>
  <c r="A558" i="250" s="1"/>
  <c r="P559" i="250"/>
  <c r="M558" i="250" s="1"/>
  <c r="J558" i="252"/>
  <c r="G552" i="252"/>
  <c r="C552" i="252" s="1"/>
  <c r="G555" i="252"/>
  <c r="C555" i="252" s="1"/>
  <c r="G551" i="252"/>
  <c r="C551" i="252" s="1"/>
  <c r="G553" i="252"/>
  <c r="C553" i="252" s="1"/>
  <c r="G554" i="252"/>
  <c r="C554" i="252" s="1"/>
  <c r="H551" i="252"/>
  <c r="R551" i="252" s="1"/>
  <c r="P552" i="252" s="1"/>
  <c r="S546" i="244"/>
  <c r="K547" i="244" s="1"/>
  <c r="A546" i="244" s="1"/>
  <c r="P547" i="244"/>
  <c r="M546" i="244" s="1"/>
  <c r="S546" i="245"/>
  <c r="K547" i="245" s="1"/>
  <c r="A546" i="245" s="1"/>
  <c r="P547" i="245"/>
  <c r="M546" i="245" s="1"/>
  <c r="P553" i="249"/>
  <c r="M552" i="249" s="1"/>
  <c r="S552" i="249"/>
  <c r="K553" i="249" s="1"/>
  <c r="A552" i="249" s="1"/>
  <c r="G555" i="138"/>
  <c r="C555" i="138" s="1"/>
  <c r="G554" i="138"/>
  <c r="C554" i="138" s="1"/>
  <c r="G553" i="138"/>
  <c r="C553" i="138" s="1"/>
  <c r="J558" i="138"/>
  <c r="G551" i="138"/>
  <c r="C551" i="138" s="1"/>
  <c r="H551" i="138"/>
  <c r="R551" i="138" s="1"/>
  <c r="P552" i="138" s="1"/>
  <c r="G552" i="138"/>
  <c r="C552" i="138" s="1"/>
  <c r="S546" i="138"/>
  <c r="K547" i="138" s="1"/>
  <c r="A546" i="138" s="1"/>
  <c r="P547" i="138"/>
  <c r="M546" i="138" s="1"/>
  <c r="L540" i="138"/>
  <c r="N540" i="138"/>
  <c r="N546" i="248" l="1"/>
  <c r="L546" i="248"/>
  <c r="H557" i="248"/>
  <c r="R557" i="248" s="1"/>
  <c r="P558" i="248" s="1"/>
  <c r="J564" i="248"/>
  <c r="G559" i="248"/>
  <c r="C559" i="248" s="1"/>
  <c r="G560" i="248"/>
  <c r="C560" i="248" s="1"/>
  <c r="G561" i="248"/>
  <c r="C561" i="248" s="1"/>
  <c r="G557" i="248"/>
  <c r="C557" i="248" s="1"/>
  <c r="G558" i="248"/>
  <c r="C558" i="248" s="1"/>
  <c r="S552" i="248"/>
  <c r="K553" i="248" s="1"/>
  <c r="A552" i="248" s="1"/>
  <c r="P553" i="248"/>
  <c r="M552" i="248" s="1"/>
  <c r="P559" i="253"/>
  <c r="M558" i="253" s="1"/>
  <c r="S558" i="253"/>
  <c r="K559" i="253" s="1"/>
  <c r="A558" i="253" s="1"/>
  <c r="S564" i="241"/>
  <c r="K565" i="241" s="1"/>
  <c r="A564" i="241" s="1"/>
  <c r="P565" i="241"/>
  <c r="M564" i="241" s="1"/>
  <c r="G563" i="249"/>
  <c r="C563" i="249" s="1"/>
  <c r="G565" i="249"/>
  <c r="C565" i="249" s="1"/>
  <c r="G567" i="249"/>
  <c r="C567" i="249" s="1"/>
  <c r="G566" i="249"/>
  <c r="C566" i="249" s="1"/>
  <c r="G564" i="249"/>
  <c r="C564" i="249" s="1"/>
  <c r="H563" i="249"/>
  <c r="R563" i="249" s="1"/>
  <c r="P564" i="249" s="1"/>
  <c r="J570" i="249"/>
  <c r="L546" i="242"/>
  <c r="N546" i="242"/>
  <c r="P553" i="247"/>
  <c r="M552" i="247" s="1"/>
  <c r="S552" i="247"/>
  <c r="K553" i="247" s="1"/>
  <c r="A552" i="247" s="1"/>
  <c r="S552" i="242"/>
  <c r="K553" i="242" s="1"/>
  <c r="A552" i="242" s="1"/>
  <c r="P553" i="242"/>
  <c r="M552" i="242" s="1"/>
  <c r="G559" i="244"/>
  <c r="C559" i="244" s="1"/>
  <c r="G558" i="244"/>
  <c r="C558" i="244" s="1"/>
  <c r="H557" i="244"/>
  <c r="R557" i="244" s="1"/>
  <c r="P558" i="244" s="1"/>
  <c r="G561" i="244"/>
  <c r="C561" i="244" s="1"/>
  <c r="J564" i="244"/>
  <c r="G560" i="244"/>
  <c r="C560" i="244" s="1"/>
  <c r="G557" i="244"/>
  <c r="C557" i="244" s="1"/>
  <c r="N552" i="243"/>
  <c r="L552" i="243"/>
  <c r="S564" i="251"/>
  <c r="K565" i="251" s="1"/>
  <c r="A564" i="251" s="1"/>
  <c r="P565" i="251"/>
  <c r="M564" i="251" s="1"/>
  <c r="J576" i="251"/>
  <c r="G570" i="251"/>
  <c r="C570" i="251" s="1"/>
  <c r="G573" i="251"/>
  <c r="C573" i="251" s="1"/>
  <c r="G569" i="251"/>
  <c r="C569" i="251" s="1"/>
  <c r="G571" i="251"/>
  <c r="C571" i="251" s="1"/>
  <c r="G572" i="251"/>
  <c r="C572" i="251" s="1"/>
  <c r="H569" i="251"/>
  <c r="R569" i="251" s="1"/>
  <c r="P570" i="251" s="1"/>
  <c r="S552" i="245"/>
  <c r="K553" i="245" s="1"/>
  <c r="A552" i="245" s="1"/>
  <c r="P553" i="245"/>
  <c r="M552" i="245" s="1"/>
  <c r="L552" i="246"/>
  <c r="N552" i="246"/>
  <c r="L552" i="249"/>
  <c r="N552" i="249"/>
  <c r="N546" i="244"/>
  <c r="L546" i="244"/>
  <c r="H557" i="252"/>
  <c r="R557" i="252" s="1"/>
  <c r="P558" i="252" s="1"/>
  <c r="J564" i="252"/>
  <c r="G558" i="252"/>
  <c r="C558" i="252" s="1"/>
  <c r="G561" i="252"/>
  <c r="C561" i="252" s="1"/>
  <c r="G557" i="252"/>
  <c r="C557" i="252" s="1"/>
  <c r="G559" i="252"/>
  <c r="C559" i="252" s="1"/>
  <c r="G560" i="252"/>
  <c r="C560" i="252" s="1"/>
  <c r="G572" i="241"/>
  <c r="C572" i="241" s="1"/>
  <c r="J576" i="241"/>
  <c r="H569" i="241"/>
  <c r="R569" i="241" s="1"/>
  <c r="P570" i="241" s="1"/>
  <c r="G570" i="241"/>
  <c r="C570" i="241" s="1"/>
  <c r="G571" i="241"/>
  <c r="C571" i="241" s="1"/>
  <c r="G569" i="241"/>
  <c r="C569" i="241" s="1"/>
  <c r="G573" i="241"/>
  <c r="C573" i="241" s="1"/>
  <c r="G564" i="243"/>
  <c r="C564" i="243" s="1"/>
  <c r="G565" i="243"/>
  <c r="C565" i="243" s="1"/>
  <c r="G563" i="243"/>
  <c r="C563" i="243" s="1"/>
  <c r="G567" i="243"/>
  <c r="C567" i="243" s="1"/>
  <c r="G566" i="243"/>
  <c r="C566" i="243" s="1"/>
  <c r="J570" i="243"/>
  <c r="H563" i="243"/>
  <c r="R563" i="243" s="1"/>
  <c r="P564" i="243" s="1"/>
  <c r="L552" i="253"/>
  <c r="N552" i="253"/>
  <c r="P559" i="249"/>
  <c r="M558" i="249" s="1"/>
  <c r="S558" i="249"/>
  <c r="K559" i="249" s="1"/>
  <c r="A558" i="249" s="1"/>
  <c r="H563" i="246"/>
  <c r="R563" i="246" s="1"/>
  <c r="P564" i="246" s="1"/>
  <c r="G566" i="246"/>
  <c r="C566" i="246" s="1"/>
  <c r="G564" i="246"/>
  <c r="C564" i="246" s="1"/>
  <c r="G565" i="246"/>
  <c r="C565" i="246" s="1"/>
  <c r="G563" i="246"/>
  <c r="C563" i="246" s="1"/>
  <c r="G567" i="246"/>
  <c r="C567" i="246" s="1"/>
  <c r="J570" i="246"/>
  <c r="N558" i="241"/>
  <c r="L558" i="241"/>
  <c r="N546" i="245"/>
  <c r="L546" i="245"/>
  <c r="L558" i="250"/>
  <c r="N558" i="250"/>
  <c r="P559" i="243"/>
  <c r="M558" i="243" s="1"/>
  <c r="S558" i="243"/>
  <c r="K559" i="243" s="1"/>
  <c r="A558" i="243" s="1"/>
  <c r="P565" i="250"/>
  <c r="M564" i="250" s="1"/>
  <c r="S564" i="250"/>
  <c r="K565" i="250" s="1"/>
  <c r="A564" i="250" s="1"/>
  <c r="P559" i="246"/>
  <c r="M558" i="246" s="1"/>
  <c r="S558" i="246"/>
  <c r="K559" i="246" s="1"/>
  <c r="A558" i="246" s="1"/>
  <c r="P553" i="244"/>
  <c r="M552" i="244" s="1"/>
  <c r="S552" i="244"/>
  <c r="K553" i="244" s="1"/>
  <c r="A552" i="244" s="1"/>
  <c r="G561" i="245"/>
  <c r="C561" i="245" s="1"/>
  <c r="G560" i="245"/>
  <c r="C560" i="245" s="1"/>
  <c r="G559" i="245"/>
  <c r="C559" i="245" s="1"/>
  <c r="H557" i="245"/>
  <c r="R557" i="245" s="1"/>
  <c r="P558" i="245" s="1"/>
  <c r="G557" i="245"/>
  <c r="C557" i="245" s="1"/>
  <c r="G558" i="245"/>
  <c r="C558" i="245" s="1"/>
  <c r="J564" i="245"/>
  <c r="N546" i="247"/>
  <c r="L546" i="247"/>
  <c r="S552" i="252"/>
  <c r="K553" i="252" s="1"/>
  <c r="A552" i="252" s="1"/>
  <c r="P553" i="252"/>
  <c r="M552" i="252" s="1"/>
  <c r="J570" i="253"/>
  <c r="H563" i="253"/>
  <c r="R563" i="253" s="1"/>
  <c r="P564" i="253" s="1"/>
  <c r="G566" i="253"/>
  <c r="C566" i="253" s="1"/>
  <c r="G564" i="253"/>
  <c r="C564" i="253" s="1"/>
  <c r="G565" i="253"/>
  <c r="C565" i="253" s="1"/>
  <c r="G563" i="253"/>
  <c r="C563" i="253" s="1"/>
  <c r="G567" i="253"/>
  <c r="C567" i="253" s="1"/>
  <c r="G572" i="250"/>
  <c r="C572" i="250" s="1"/>
  <c r="H569" i="250"/>
  <c r="R569" i="250" s="1"/>
  <c r="P570" i="250" s="1"/>
  <c r="J576" i="250"/>
  <c r="G570" i="250"/>
  <c r="C570" i="250" s="1"/>
  <c r="G573" i="250"/>
  <c r="C573" i="250" s="1"/>
  <c r="G569" i="250"/>
  <c r="C569" i="250" s="1"/>
  <c r="G571" i="250"/>
  <c r="C571" i="250" s="1"/>
  <c r="H557" i="247"/>
  <c r="R557" i="247" s="1"/>
  <c r="P558" i="247" s="1"/>
  <c r="J564" i="247"/>
  <c r="G560" i="247"/>
  <c r="C560" i="247" s="1"/>
  <c r="G559" i="247"/>
  <c r="C559" i="247" s="1"/>
  <c r="G561" i="247"/>
  <c r="C561" i="247" s="1"/>
  <c r="G557" i="247"/>
  <c r="C557" i="247" s="1"/>
  <c r="G558" i="247"/>
  <c r="C558" i="247" s="1"/>
  <c r="G561" i="242"/>
  <c r="C561" i="242" s="1"/>
  <c r="G557" i="242"/>
  <c r="C557" i="242" s="1"/>
  <c r="G559" i="242"/>
  <c r="C559" i="242" s="1"/>
  <c r="G558" i="242"/>
  <c r="C558" i="242" s="1"/>
  <c r="H557" i="242"/>
  <c r="R557" i="242" s="1"/>
  <c r="P558" i="242" s="1"/>
  <c r="J564" i="242"/>
  <c r="G560" i="242"/>
  <c r="C560" i="242" s="1"/>
  <c r="L558" i="251"/>
  <c r="N558" i="251"/>
  <c r="N546" i="252"/>
  <c r="L546" i="252"/>
  <c r="G558" i="138"/>
  <c r="C558" i="138" s="1"/>
  <c r="G557" i="138"/>
  <c r="C557" i="138" s="1"/>
  <c r="G560" i="138"/>
  <c r="C560" i="138" s="1"/>
  <c r="J564" i="138"/>
  <c r="G561" i="138"/>
  <c r="C561" i="138" s="1"/>
  <c r="H557" i="138"/>
  <c r="R557" i="138" s="1"/>
  <c r="P558" i="138" s="1"/>
  <c r="G559" i="138"/>
  <c r="C559" i="138" s="1"/>
  <c r="L546" i="138"/>
  <c r="N546" i="138"/>
  <c r="S552" i="138"/>
  <c r="K553" i="138" s="1"/>
  <c r="A552" i="138" s="1"/>
  <c r="P553" i="138"/>
  <c r="M552" i="138" s="1"/>
  <c r="G565" i="248" l="1"/>
  <c r="C565" i="248" s="1"/>
  <c r="J570" i="248"/>
  <c r="G563" i="248"/>
  <c r="C563" i="248" s="1"/>
  <c r="G564" i="248"/>
  <c r="C564" i="248" s="1"/>
  <c r="G567" i="248"/>
  <c r="C567" i="248" s="1"/>
  <c r="H563" i="248"/>
  <c r="R563" i="248" s="1"/>
  <c r="P564" i="248" s="1"/>
  <c r="G566" i="248"/>
  <c r="C566" i="248" s="1"/>
  <c r="N552" i="248"/>
  <c r="L552" i="248"/>
  <c r="P559" i="248"/>
  <c r="M558" i="248" s="1"/>
  <c r="S558" i="248"/>
  <c r="K559" i="248" s="1"/>
  <c r="A558" i="248" s="1"/>
  <c r="G564" i="247"/>
  <c r="C564" i="247" s="1"/>
  <c r="G565" i="247"/>
  <c r="C565" i="247" s="1"/>
  <c r="G563" i="247"/>
  <c r="C563" i="247" s="1"/>
  <c r="G567" i="247"/>
  <c r="C567" i="247" s="1"/>
  <c r="J570" i="247"/>
  <c r="H563" i="247"/>
  <c r="R563" i="247" s="1"/>
  <c r="P564" i="247" s="1"/>
  <c r="G566" i="247"/>
  <c r="C566" i="247" s="1"/>
  <c r="P559" i="245"/>
  <c r="M558" i="245" s="1"/>
  <c r="S558" i="245"/>
  <c r="K559" i="245" s="1"/>
  <c r="A558" i="245" s="1"/>
  <c r="G572" i="246"/>
  <c r="C572" i="246" s="1"/>
  <c r="J576" i="246"/>
  <c r="H569" i="246"/>
  <c r="R569" i="246" s="1"/>
  <c r="P570" i="246" s="1"/>
  <c r="G570" i="246"/>
  <c r="C570" i="246" s="1"/>
  <c r="G571" i="246"/>
  <c r="C571" i="246" s="1"/>
  <c r="G569" i="246"/>
  <c r="C569" i="246" s="1"/>
  <c r="G573" i="246"/>
  <c r="C573" i="246" s="1"/>
  <c r="L558" i="249"/>
  <c r="N558" i="249"/>
  <c r="G569" i="243"/>
  <c r="C569" i="243" s="1"/>
  <c r="G571" i="243"/>
  <c r="C571" i="243" s="1"/>
  <c r="G572" i="243"/>
  <c r="C572" i="243" s="1"/>
  <c r="G573" i="243"/>
  <c r="C573" i="243" s="1"/>
  <c r="H569" i="243"/>
  <c r="R569" i="243" s="1"/>
  <c r="P570" i="243" s="1"/>
  <c r="G570" i="243"/>
  <c r="C570" i="243" s="1"/>
  <c r="J576" i="243"/>
  <c r="P571" i="251"/>
  <c r="M570" i="251" s="1"/>
  <c r="S570" i="251"/>
  <c r="K571" i="251" s="1"/>
  <c r="A570" i="251" s="1"/>
  <c r="L552" i="242"/>
  <c r="N552" i="242"/>
  <c r="G570" i="249"/>
  <c r="C570" i="249" s="1"/>
  <c r="J576" i="249"/>
  <c r="G569" i="249"/>
  <c r="C569" i="249" s="1"/>
  <c r="G571" i="249"/>
  <c r="C571" i="249" s="1"/>
  <c r="G573" i="249"/>
  <c r="C573" i="249" s="1"/>
  <c r="G572" i="249"/>
  <c r="C572" i="249" s="1"/>
  <c r="H569" i="249"/>
  <c r="R569" i="249" s="1"/>
  <c r="P570" i="249" s="1"/>
  <c r="H563" i="242"/>
  <c r="R563" i="242" s="1"/>
  <c r="P564" i="242" s="1"/>
  <c r="G566" i="242"/>
  <c r="C566" i="242" s="1"/>
  <c r="G564" i="242"/>
  <c r="C564" i="242" s="1"/>
  <c r="G565" i="242"/>
  <c r="C565" i="242" s="1"/>
  <c r="J570" i="242"/>
  <c r="G563" i="242"/>
  <c r="C563" i="242" s="1"/>
  <c r="G567" i="242"/>
  <c r="C567" i="242" s="1"/>
  <c r="P559" i="247"/>
  <c r="M558" i="247" s="1"/>
  <c r="S558" i="247"/>
  <c r="K559" i="247" s="1"/>
  <c r="A558" i="247" s="1"/>
  <c r="G577" i="250"/>
  <c r="C577" i="250" s="1"/>
  <c r="G578" i="250"/>
  <c r="C578" i="250" s="1"/>
  <c r="H575" i="250"/>
  <c r="R575" i="250" s="1"/>
  <c r="P576" i="250" s="1"/>
  <c r="J582" i="250"/>
  <c r="G576" i="250"/>
  <c r="C576" i="250" s="1"/>
  <c r="G579" i="250"/>
  <c r="C579" i="250" s="1"/>
  <c r="G575" i="250"/>
  <c r="C575" i="250" s="1"/>
  <c r="S564" i="253"/>
  <c r="K565" i="253" s="1"/>
  <c r="A564" i="253" s="1"/>
  <c r="P565" i="253"/>
  <c r="M564" i="253" s="1"/>
  <c r="J570" i="245"/>
  <c r="H563" i="245"/>
  <c r="R563" i="245" s="1"/>
  <c r="P564" i="245" s="1"/>
  <c r="G564" i="245"/>
  <c r="C564" i="245" s="1"/>
  <c r="G563" i="245"/>
  <c r="C563" i="245" s="1"/>
  <c r="G566" i="245"/>
  <c r="C566" i="245" s="1"/>
  <c r="G567" i="245"/>
  <c r="C567" i="245" s="1"/>
  <c r="G565" i="245"/>
  <c r="C565" i="245" s="1"/>
  <c r="L552" i="244"/>
  <c r="N552" i="244"/>
  <c r="L558" i="246"/>
  <c r="N558" i="246"/>
  <c r="H563" i="244"/>
  <c r="R563" i="244" s="1"/>
  <c r="P564" i="244" s="1"/>
  <c r="G566" i="244"/>
  <c r="C566" i="244" s="1"/>
  <c r="G564" i="244"/>
  <c r="C564" i="244" s="1"/>
  <c r="G565" i="244"/>
  <c r="C565" i="244" s="1"/>
  <c r="G563" i="244"/>
  <c r="C563" i="244" s="1"/>
  <c r="G567" i="244"/>
  <c r="C567" i="244" s="1"/>
  <c r="J570" i="244"/>
  <c r="S564" i="249"/>
  <c r="K565" i="249" s="1"/>
  <c r="A564" i="249" s="1"/>
  <c r="P565" i="249"/>
  <c r="M564" i="249" s="1"/>
  <c r="P559" i="242"/>
  <c r="M558" i="242" s="1"/>
  <c r="S558" i="242"/>
  <c r="K559" i="242" s="1"/>
  <c r="A558" i="242" s="1"/>
  <c r="S570" i="250"/>
  <c r="K571" i="250" s="1"/>
  <c r="A570" i="250" s="1"/>
  <c r="P571" i="250"/>
  <c r="M570" i="250" s="1"/>
  <c r="G572" i="253"/>
  <c r="C572" i="253" s="1"/>
  <c r="G573" i="253"/>
  <c r="C573" i="253" s="1"/>
  <c r="H569" i="253"/>
  <c r="R569" i="253" s="1"/>
  <c r="P570" i="253" s="1"/>
  <c r="G570" i="253"/>
  <c r="C570" i="253" s="1"/>
  <c r="J576" i="253"/>
  <c r="G569" i="253"/>
  <c r="C569" i="253" s="1"/>
  <c r="G571" i="253"/>
  <c r="C571" i="253" s="1"/>
  <c r="S564" i="246"/>
  <c r="K565" i="246" s="1"/>
  <c r="A564" i="246" s="1"/>
  <c r="P565" i="246"/>
  <c r="M564" i="246" s="1"/>
  <c r="S570" i="241"/>
  <c r="K571" i="241" s="1"/>
  <c r="A570" i="241" s="1"/>
  <c r="P571" i="241"/>
  <c r="M570" i="241" s="1"/>
  <c r="G563" i="252"/>
  <c r="C563" i="252" s="1"/>
  <c r="G567" i="252"/>
  <c r="C567" i="252" s="1"/>
  <c r="G566" i="252"/>
  <c r="C566" i="252" s="1"/>
  <c r="H563" i="252"/>
  <c r="R563" i="252" s="1"/>
  <c r="P564" i="252" s="1"/>
  <c r="G565" i="252"/>
  <c r="C565" i="252" s="1"/>
  <c r="G564" i="252"/>
  <c r="C564" i="252" s="1"/>
  <c r="J570" i="252"/>
  <c r="L552" i="245"/>
  <c r="N552" i="245"/>
  <c r="G578" i="251"/>
  <c r="C578" i="251" s="1"/>
  <c r="H575" i="251"/>
  <c r="R575" i="251" s="1"/>
  <c r="P576" i="251" s="1"/>
  <c r="J582" i="251"/>
  <c r="G576" i="251"/>
  <c r="C576" i="251" s="1"/>
  <c r="G579" i="251"/>
  <c r="C579" i="251" s="1"/>
  <c r="G575" i="251"/>
  <c r="C575" i="251" s="1"/>
  <c r="G577" i="251"/>
  <c r="C577" i="251" s="1"/>
  <c r="L558" i="253"/>
  <c r="N558" i="253"/>
  <c r="L552" i="252"/>
  <c r="N552" i="252"/>
  <c r="N564" i="250"/>
  <c r="L564" i="250"/>
  <c r="L558" i="243"/>
  <c r="N558" i="243"/>
  <c r="S564" i="243"/>
  <c r="K565" i="243" s="1"/>
  <c r="A564" i="243" s="1"/>
  <c r="P565" i="243"/>
  <c r="M564" i="243" s="1"/>
  <c r="G577" i="241"/>
  <c r="C577" i="241" s="1"/>
  <c r="G578" i="241"/>
  <c r="C578" i="241" s="1"/>
  <c r="H575" i="241"/>
  <c r="R575" i="241" s="1"/>
  <c r="P576" i="241" s="1"/>
  <c r="J582" i="241"/>
  <c r="G575" i="241"/>
  <c r="C575" i="241" s="1"/>
  <c r="G579" i="241"/>
  <c r="C579" i="241" s="1"/>
  <c r="G576" i="241"/>
  <c r="C576" i="241" s="1"/>
  <c r="S558" i="252"/>
  <c r="K559" i="252" s="1"/>
  <c r="A558" i="252" s="1"/>
  <c r="P559" i="252"/>
  <c r="M558" i="252" s="1"/>
  <c r="N564" i="251"/>
  <c r="L564" i="251"/>
  <c r="S558" i="244"/>
  <c r="K559" i="244" s="1"/>
  <c r="A558" i="244" s="1"/>
  <c r="P559" i="244"/>
  <c r="M558" i="244" s="1"/>
  <c r="N552" i="247"/>
  <c r="L552" i="247"/>
  <c r="L564" i="241"/>
  <c r="N564" i="241"/>
  <c r="S558" i="138"/>
  <c r="K559" i="138" s="1"/>
  <c r="A558" i="138" s="1"/>
  <c r="P559" i="138"/>
  <c r="M558" i="138" s="1"/>
  <c r="L552" i="138"/>
  <c r="N552" i="138"/>
  <c r="G567" i="138"/>
  <c r="C567" i="138" s="1"/>
  <c r="H563" i="138"/>
  <c r="R563" i="138" s="1"/>
  <c r="P564" i="138" s="1"/>
  <c r="J570" i="138"/>
  <c r="G566" i="138"/>
  <c r="C566" i="138" s="1"/>
  <c r="G564" i="138"/>
  <c r="C564" i="138" s="1"/>
  <c r="G565" i="138"/>
  <c r="C565" i="138" s="1"/>
  <c r="G563" i="138"/>
  <c r="C563" i="138" s="1"/>
  <c r="L558" i="248" l="1"/>
  <c r="N558" i="248"/>
  <c r="P565" i="248"/>
  <c r="M564" i="248" s="1"/>
  <c r="S564" i="248"/>
  <c r="K565" i="248" s="1"/>
  <c r="A564" i="248" s="1"/>
  <c r="G570" i="248"/>
  <c r="C570" i="248" s="1"/>
  <c r="H569" i="248"/>
  <c r="R569" i="248" s="1"/>
  <c r="P570" i="248" s="1"/>
  <c r="G571" i="248"/>
  <c r="C571" i="248" s="1"/>
  <c r="G573" i="248"/>
  <c r="C573" i="248" s="1"/>
  <c r="J576" i="248"/>
  <c r="G572" i="248"/>
  <c r="C572" i="248" s="1"/>
  <c r="G569" i="248"/>
  <c r="C569" i="248" s="1"/>
  <c r="G585" i="241"/>
  <c r="C585" i="241" s="1"/>
  <c r="G581" i="241"/>
  <c r="C581" i="241" s="1"/>
  <c r="G583" i="241"/>
  <c r="C583" i="241" s="1"/>
  <c r="G582" i="241"/>
  <c r="C582" i="241" s="1"/>
  <c r="H581" i="241"/>
  <c r="R581" i="241" s="1"/>
  <c r="P582" i="241" s="1"/>
  <c r="J588" i="241"/>
  <c r="G584" i="241"/>
  <c r="C584" i="241" s="1"/>
  <c r="N558" i="244"/>
  <c r="L558" i="244"/>
  <c r="L558" i="252"/>
  <c r="N558" i="252"/>
  <c r="H581" i="251"/>
  <c r="R581" i="251" s="1"/>
  <c r="P582" i="251" s="1"/>
  <c r="J588" i="251"/>
  <c r="G582" i="251"/>
  <c r="C582" i="251" s="1"/>
  <c r="G585" i="251"/>
  <c r="C585" i="251" s="1"/>
  <c r="G581" i="251"/>
  <c r="C581" i="251" s="1"/>
  <c r="G583" i="251"/>
  <c r="C583" i="251" s="1"/>
  <c r="G584" i="251"/>
  <c r="C584" i="251" s="1"/>
  <c r="P565" i="252"/>
  <c r="M564" i="252" s="1"/>
  <c r="S564" i="252"/>
  <c r="K565" i="252" s="1"/>
  <c r="A564" i="252" s="1"/>
  <c r="N570" i="241"/>
  <c r="L570" i="241"/>
  <c r="S570" i="253"/>
  <c r="K571" i="253" s="1"/>
  <c r="A570" i="253" s="1"/>
  <c r="P571" i="253"/>
  <c r="M570" i="253" s="1"/>
  <c r="L558" i="242"/>
  <c r="N558" i="242"/>
  <c r="S564" i="244"/>
  <c r="K565" i="244" s="1"/>
  <c r="A564" i="244" s="1"/>
  <c r="P565" i="244"/>
  <c r="M564" i="244" s="1"/>
  <c r="S576" i="250"/>
  <c r="K577" i="250" s="1"/>
  <c r="A576" i="250" s="1"/>
  <c r="P577" i="250"/>
  <c r="M576" i="250" s="1"/>
  <c r="G579" i="243"/>
  <c r="C579" i="243" s="1"/>
  <c r="G576" i="243"/>
  <c r="C576" i="243" s="1"/>
  <c r="G577" i="243"/>
  <c r="C577" i="243" s="1"/>
  <c r="G578" i="243"/>
  <c r="C578" i="243" s="1"/>
  <c r="H575" i="243"/>
  <c r="R575" i="243" s="1"/>
  <c r="P576" i="243" s="1"/>
  <c r="J582" i="243"/>
  <c r="G575" i="243"/>
  <c r="C575" i="243" s="1"/>
  <c r="G570" i="247"/>
  <c r="C570" i="247" s="1"/>
  <c r="J576" i="247"/>
  <c r="G569" i="247"/>
  <c r="C569" i="247" s="1"/>
  <c r="G571" i="247"/>
  <c r="C571" i="247" s="1"/>
  <c r="G572" i="247"/>
  <c r="C572" i="247" s="1"/>
  <c r="G573" i="247"/>
  <c r="C573" i="247" s="1"/>
  <c r="H569" i="247"/>
  <c r="R569" i="247" s="1"/>
  <c r="P570" i="247" s="1"/>
  <c r="S576" i="251"/>
  <c r="K577" i="251" s="1"/>
  <c r="A576" i="251" s="1"/>
  <c r="P577" i="251"/>
  <c r="M576" i="251" s="1"/>
  <c r="G570" i="252"/>
  <c r="C570" i="252" s="1"/>
  <c r="G573" i="252"/>
  <c r="C573" i="252" s="1"/>
  <c r="G569" i="252"/>
  <c r="C569" i="252" s="1"/>
  <c r="G571" i="252"/>
  <c r="C571" i="252" s="1"/>
  <c r="G572" i="252"/>
  <c r="C572" i="252" s="1"/>
  <c r="H569" i="252"/>
  <c r="R569" i="252" s="1"/>
  <c r="P570" i="252" s="1"/>
  <c r="J576" i="252"/>
  <c r="S570" i="249"/>
  <c r="K571" i="249" s="1"/>
  <c r="A570" i="249" s="1"/>
  <c r="P571" i="249"/>
  <c r="M570" i="249" s="1"/>
  <c r="S570" i="246"/>
  <c r="K571" i="246" s="1"/>
  <c r="A570" i="246" s="1"/>
  <c r="P571" i="246"/>
  <c r="M570" i="246" s="1"/>
  <c r="L558" i="245"/>
  <c r="N558" i="245"/>
  <c r="N564" i="243"/>
  <c r="L564" i="243"/>
  <c r="S576" i="241"/>
  <c r="K577" i="241" s="1"/>
  <c r="A576" i="241" s="1"/>
  <c r="P577" i="241"/>
  <c r="M576" i="241" s="1"/>
  <c r="N564" i="246"/>
  <c r="L564" i="246"/>
  <c r="G577" i="253"/>
  <c r="C577" i="253" s="1"/>
  <c r="G578" i="253"/>
  <c r="C578" i="253" s="1"/>
  <c r="H575" i="253"/>
  <c r="R575" i="253" s="1"/>
  <c r="P576" i="253" s="1"/>
  <c r="J582" i="253"/>
  <c r="G575" i="253"/>
  <c r="C575" i="253" s="1"/>
  <c r="G579" i="253"/>
  <c r="C579" i="253" s="1"/>
  <c r="G576" i="253"/>
  <c r="C576" i="253" s="1"/>
  <c r="N564" i="249"/>
  <c r="L564" i="249"/>
  <c r="H569" i="244"/>
  <c r="R569" i="244" s="1"/>
  <c r="P570" i="244" s="1"/>
  <c r="G570" i="244"/>
  <c r="C570" i="244" s="1"/>
  <c r="G571" i="244"/>
  <c r="C571" i="244" s="1"/>
  <c r="G569" i="244"/>
  <c r="C569" i="244" s="1"/>
  <c r="G573" i="244"/>
  <c r="C573" i="244" s="1"/>
  <c r="G572" i="244"/>
  <c r="C572" i="244" s="1"/>
  <c r="J576" i="244"/>
  <c r="P565" i="245"/>
  <c r="M564" i="245" s="1"/>
  <c r="S564" i="245"/>
  <c r="K565" i="245" s="1"/>
  <c r="A564" i="245" s="1"/>
  <c r="N564" i="253"/>
  <c r="L564" i="253"/>
  <c r="G572" i="242"/>
  <c r="C572" i="242" s="1"/>
  <c r="J576" i="242"/>
  <c r="H569" i="242"/>
  <c r="R569" i="242" s="1"/>
  <c r="P570" i="242" s="1"/>
  <c r="G570" i="242"/>
  <c r="C570" i="242" s="1"/>
  <c r="G571" i="242"/>
  <c r="C571" i="242" s="1"/>
  <c r="G569" i="242"/>
  <c r="C569" i="242" s="1"/>
  <c r="G573" i="242"/>
  <c r="C573" i="242" s="1"/>
  <c r="S564" i="242"/>
  <c r="K565" i="242" s="1"/>
  <c r="A564" i="242" s="1"/>
  <c r="P565" i="242"/>
  <c r="M564" i="242" s="1"/>
  <c r="G579" i="249"/>
  <c r="C579" i="249" s="1"/>
  <c r="G578" i="249"/>
  <c r="C578" i="249" s="1"/>
  <c r="H575" i="249"/>
  <c r="R575" i="249" s="1"/>
  <c r="P576" i="249" s="1"/>
  <c r="G576" i="249"/>
  <c r="C576" i="249" s="1"/>
  <c r="G577" i="249"/>
  <c r="C577" i="249" s="1"/>
  <c r="J582" i="249"/>
  <c r="G575" i="249"/>
  <c r="C575" i="249" s="1"/>
  <c r="P571" i="243"/>
  <c r="M570" i="243" s="1"/>
  <c r="S570" i="243"/>
  <c r="K571" i="243" s="1"/>
  <c r="A570" i="243" s="1"/>
  <c r="J582" i="246"/>
  <c r="G575" i="246"/>
  <c r="C575" i="246" s="1"/>
  <c r="G579" i="246"/>
  <c r="C579" i="246" s="1"/>
  <c r="G576" i="246"/>
  <c r="C576" i="246" s="1"/>
  <c r="G577" i="246"/>
  <c r="C577" i="246" s="1"/>
  <c r="G578" i="246"/>
  <c r="C578" i="246" s="1"/>
  <c r="H575" i="246"/>
  <c r="R575" i="246" s="1"/>
  <c r="P576" i="246" s="1"/>
  <c r="L570" i="250"/>
  <c r="N570" i="250"/>
  <c r="G570" i="245"/>
  <c r="C570" i="245" s="1"/>
  <c r="J576" i="245"/>
  <c r="G569" i="245"/>
  <c r="C569" i="245" s="1"/>
  <c r="G571" i="245"/>
  <c r="C571" i="245" s="1"/>
  <c r="G573" i="245"/>
  <c r="C573" i="245" s="1"/>
  <c r="G572" i="245"/>
  <c r="C572" i="245" s="1"/>
  <c r="H569" i="245"/>
  <c r="R569" i="245" s="1"/>
  <c r="P570" i="245" s="1"/>
  <c r="G583" i="250"/>
  <c r="C583" i="250" s="1"/>
  <c r="G584" i="250"/>
  <c r="C584" i="250" s="1"/>
  <c r="H581" i="250"/>
  <c r="R581" i="250" s="1"/>
  <c r="P582" i="250" s="1"/>
  <c r="J588" i="250"/>
  <c r="G582" i="250"/>
  <c r="C582" i="250" s="1"/>
  <c r="G585" i="250"/>
  <c r="C585" i="250" s="1"/>
  <c r="G581" i="250"/>
  <c r="C581" i="250" s="1"/>
  <c r="L558" i="247"/>
  <c r="N558" i="247"/>
  <c r="N570" i="251"/>
  <c r="L570" i="251"/>
  <c r="S564" i="247"/>
  <c r="K565" i="247" s="1"/>
  <c r="A564" i="247" s="1"/>
  <c r="P565" i="247"/>
  <c r="M564" i="247" s="1"/>
  <c r="G569" i="138"/>
  <c r="C569" i="138" s="1"/>
  <c r="H569" i="138"/>
  <c r="R569" i="138" s="1"/>
  <c r="P570" i="138" s="1"/>
  <c r="G571" i="138"/>
  <c r="C571" i="138" s="1"/>
  <c r="G572" i="138"/>
  <c r="C572" i="138" s="1"/>
  <c r="G570" i="138"/>
  <c r="C570" i="138" s="1"/>
  <c r="G573" i="138"/>
  <c r="C573" i="138" s="1"/>
  <c r="J576" i="138"/>
  <c r="S564" i="138"/>
  <c r="K565" i="138" s="1"/>
  <c r="A564" i="138" s="1"/>
  <c r="P565" i="138"/>
  <c r="M564" i="138" s="1"/>
  <c r="N558" i="138"/>
  <c r="L558" i="138"/>
  <c r="L564" i="248" l="1"/>
  <c r="N564" i="248"/>
  <c r="P571" i="248"/>
  <c r="M570" i="248" s="1"/>
  <c r="S570" i="248"/>
  <c r="K571" i="248" s="1"/>
  <c r="A570" i="248" s="1"/>
  <c r="G577" i="248"/>
  <c r="C577" i="248" s="1"/>
  <c r="J582" i="248"/>
  <c r="G576" i="248"/>
  <c r="C576" i="248" s="1"/>
  <c r="H575" i="248"/>
  <c r="R575" i="248" s="1"/>
  <c r="P576" i="248" s="1"/>
  <c r="G575" i="248"/>
  <c r="C575" i="248" s="1"/>
  <c r="G578" i="248"/>
  <c r="C578" i="248" s="1"/>
  <c r="G579" i="248"/>
  <c r="C579" i="248" s="1"/>
  <c r="S576" i="246"/>
  <c r="K577" i="246" s="1"/>
  <c r="A576" i="246" s="1"/>
  <c r="P577" i="246"/>
  <c r="M576" i="246" s="1"/>
  <c r="L570" i="243"/>
  <c r="N570" i="243"/>
  <c r="N564" i="242"/>
  <c r="L564" i="242"/>
  <c r="L564" i="245"/>
  <c r="N564" i="245"/>
  <c r="S576" i="253"/>
  <c r="K577" i="253" s="1"/>
  <c r="A576" i="253" s="1"/>
  <c r="P577" i="253"/>
  <c r="M576" i="253" s="1"/>
  <c r="J582" i="252"/>
  <c r="G576" i="252"/>
  <c r="C576" i="252" s="1"/>
  <c r="G579" i="252"/>
  <c r="C579" i="252" s="1"/>
  <c r="G575" i="252"/>
  <c r="C575" i="252" s="1"/>
  <c r="G577" i="252"/>
  <c r="C577" i="252" s="1"/>
  <c r="G578" i="252"/>
  <c r="C578" i="252" s="1"/>
  <c r="H575" i="252"/>
  <c r="R575" i="252" s="1"/>
  <c r="P576" i="252" s="1"/>
  <c r="G577" i="247"/>
  <c r="C577" i="247" s="1"/>
  <c r="G578" i="247"/>
  <c r="C578" i="247" s="1"/>
  <c r="H575" i="247"/>
  <c r="R575" i="247" s="1"/>
  <c r="P576" i="247" s="1"/>
  <c r="J582" i="247"/>
  <c r="G575" i="247"/>
  <c r="C575" i="247" s="1"/>
  <c r="G579" i="247"/>
  <c r="C579" i="247" s="1"/>
  <c r="G576" i="247"/>
  <c r="C576" i="247" s="1"/>
  <c r="S576" i="243"/>
  <c r="K577" i="243" s="1"/>
  <c r="A576" i="243" s="1"/>
  <c r="P577" i="243"/>
  <c r="M576" i="243" s="1"/>
  <c r="P583" i="251"/>
  <c r="M582" i="251" s="1"/>
  <c r="S582" i="251"/>
  <c r="K583" i="251" s="1"/>
  <c r="A582" i="251" s="1"/>
  <c r="S582" i="250"/>
  <c r="K583" i="250" s="1"/>
  <c r="A582" i="250" s="1"/>
  <c r="P583" i="250"/>
  <c r="M582" i="250" s="1"/>
  <c r="G576" i="245"/>
  <c r="C576" i="245" s="1"/>
  <c r="G577" i="245"/>
  <c r="C577" i="245" s="1"/>
  <c r="J582" i="245"/>
  <c r="G575" i="245"/>
  <c r="C575" i="245" s="1"/>
  <c r="G579" i="245"/>
  <c r="C579" i="245" s="1"/>
  <c r="G578" i="245"/>
  <c r="C578" i="245" s="1"/>
  <c r="H575" i="245"/>
  <c r="R575" i="245" s="1"/>
  <c r="P576" i="245" s="1"/>
  <c r="N564" i="247"/>
  <c r="L564" i="247"/>
  <c r="S576" i="249"/>
  <c r="K577" i="249" s="1"/>
  <c r="A576" i="249" s="1"/>
  <c r="P577" i="249"/>
  <c r="M576" i="249" s="1"/>
  <c r="G579" i="244"/>
  <c r="C579" i="244" s="1"/>
  <c r="G576" i="244"/>
  <c r="C576" i="244" s="1"/>
  <c r="G577" i="244"/>
  <c r="C577" i="244" s="1"/>
  <c r="G578" i="244"/>
  <c r="C578" i="244" s="1"/>
  <c r="H575" i="244"/>
  <c r="R575" i="244" s="1"/>
  <c r="P576" i="244" s="1"/>
  <c r="J582" i="244"/>
  <c r="G575" i="244"/>
  <c r="C575" i="244" s="1"/>
  <c r="L576" i="241"/>
  <c r="N576" i="241"/>
  <c r="N570" i="249"/>
  <c r="L570" i="249"/>
  <c r="S570" i="252"/>
  <c r="K571" i="252" s="1"/>
  <c r="A570" i="252" s="1"/>
  <c r="P571" i="252"/>
  <c r="M570" i="252" s="1"/>
  <c r="N564" i="252"/>
  <c r="L564" i="252"/>
  <c r="G587" i="250"/>
  <c r="C587" i="250" s="1"/>
  <c r="J594" i="250"/>
  <c r="G590" i="250"/>
  <c r="C590" i="250" s="1"/>
  <c r="H587" i="250"/>
  <c r="R587" i="250" s="1"/>
  <c r="P588" i="250" s="1"/>
  <c r="G589" i="250"/>
  <c r="C589" i="250" s="1"/>
  <c r="G588" i="250"/>
  <c r="C588" i="250" s="1"/>
  <c r="G591" i="250"/>
  <c r="C591" i="250" s="1"/>
  <c r="P571" i="245"/>
  <c r="M570" i="245" s="1"/>
  <c r="S570" i="245"/>
  <c r="K571" i="245" s="1"/>
  <c r="A570" i="245" s="1"/>
  <c r="J588" i="246"/>
  <c r="G584" i="246"/>
  <c r="C584" i="246" s="1"/>
  <c r="G585" i="246"/>
  <c r="C585" i="246" s="1"/>
  <c r="G581" i="246"/>
  <c r="C581" i="246" s="1"/>
  <c r="G583" i="246"/>
  <c r="C583" i="246" s="1"/>
  <c r="G582" i="246"/>
  <c r="C582" i="246" s="1"/>
  <c r="H581" i="246"/>
  <c r="R581" i="246" s="1"/>
  <c r="P582" i="246" s="1"/>
  <c r="G582" i="249"/>
  <c r="C582" i="249" s="1"/>
  <c r="J588" i="249"/>
  <c r="H581" i="249"/>
  <c r="R581" i="249" s="1"/>
  <c r="P582" i="249" s="1"/>
  <c r="G585" i="249"/>
  <c r="C585" i="249" s="1"/>
  <c r="G581" i="249"/>
  <c r="C581" i="249" s="1"/>
  <c r="G583" i="249"/>
  <c r="C583" i="249" s="1"/>
  <c r="G584" i="249"/>
  <c r="C584" i="249" s="1"/>
  <c r="S570" i="242"/>
  <c r="K571" i="242" s="1"/>
  <c r="A570" i="242" s="1"/>
  <c r="P571" i="242"/>
  <c r="M570" i="242" s="1"/>
  <c r="L576" i="250"/>
  <c r="N576" i="250"/>
  <c r="L564" i="244"/>
  <c r="N564" i="244"/>
  <c r="N570" i="253"/>
  <c r="L570" i="253"/>
  <c r="J594" i="241"/>
  <c r="H587" i="241"/>
  <c r="R587" i="241" s="1"/>
  <c r="P588" i="241" s="1"/>
  <c r="G590" i="241"/>
  <c r="C590" i="241" s="1"/>
  <c r="G591" i="241"/>
  <c r="C591" i="241" s="1"/>
  <c r="G588" i="241"/>
  <c r="C588" i="241" s="1"/>
  <c r="G589" i="241"/>
  <c r="C589" i="241" s="1"/>
  <c r="G587" i="241"/>
  <c r="C587" i="241" s="1"/>
  <c r="J582" i="242"/>
  <c r="G575" i="242"/>
  <c r="C575" i="242" s="1"/>
  <c r="G579" i="242"/>
  <c r="C579" i="242" s="1"/>
  <c r="G576" i="242"/>
  <c r="C576" i="242" s="1"/>
  <c r="G577" i="242"/>
  <c r="C577" i="242" s="1"/>
  <c r="G578" i="242"/>
  <c r="C578" i="242" s="1"/>
  <c r="H575" i="242"/>
  <c r="R575" i="242" s="1"/>
  <c r="P576" i="242" s="1"/>
  <c r="S570" i="244"/>
  <c r="K571" i="244" s="1"/>
  <c r="A570" i="244" s="1"/>
  <c r="P571" i="244"/>
  <c r="M570" i="244" s="1"/>
  <c r="H581" i="253"/>
  <c r="R581" i="253" s="1"/>
  <c r="P582" i="253" s="1"/>
  <c r="J588" i="253"/>
  <c r="G584" i="253"/>
  <c r="C584" i="253" s="1"/>
  <c r="G585" i="253"/>
  <c r="C585" i="253" s="1"/>
  <c r="G582" i="253"/>
  <c r="C582" i="253" s="1"/>
  <c r="G583" i="253"/>
  <c r="C583" i="253" s="1"/>
  <c r="G581" i="253"/>
  <c r="C581" i="253" s="1"/>
  <c r="N570" i="246"/>
  <c r="L570" i="246"/>
  <c r="N576" i="251"/>
  <c r="L576" i="251"/>
  <c r="S570" i="247"/>
  <c r="K571" i="247" s="1"/>
  <c r="A570" i="247" s="1"/>
  <c r="P571" i="247"/>
  <c r="M570" i="247" s="1"/>
  <c r="H581" i="243"/>
  <c r="R581" i="243" s="1"/>
  <c r="P582" i="243" s="1"/>
  <c r="J588" i="243"/>
  <c r="G584" i="243"/>
  <c r="C584" i="243" s="1"/>
  <c r="G585" i="243"/>
  <c r="C585" i="243" s="1"/>
  <c r="G582" i="243"/>
  <c r="C582" i="243" s="1"/>
  <c r="G583" i="243"/>
  <c r="C583" i="243" s="1"/>
  <c r="G581" i="243"/>
  <c r="C581" i="243" s="1"/>
  <c r="G590" i="251"/>
  <c r="C590" i="251" s="1"/>
  <c r="H587" i="251"/>
  <c r="R587" i="251" s="1"/>
  <c r="P588" i="251" s="1"/>
  <c r="G589" i="251"/>
  <c r="C589" i="251" s="1"/>
  <c r="G588" i="251"/>
  <c r="C588" i="251" s="1"/>
  <c r="G591" i="251"/>
  <c r="C591" i="251" s="1"/>
  <c r="G587" i="251"/>
  <c r="C587" i="251" s="1"/>
  <c r="J594" i="251"/>
  <c r="S582" i="241"/>
  <c r="K583" i="241" s="1"/>
  <c r="A582" i="241" s="1"/>
  <c r="P583" i="241"/>
  <c r="M582" i="241" s="1"/>
  <c r="S570" i="138"/>
  <c r="K571" i="138" s="1"/>
  <c r="A570" i="138" s="1"/>
  <c r="P571" i="138"/>
  <c r="M570" i="138" s="1"/>
  <c r="N564" i="138"/>
  <c r="L564" i="138"/>
  <c r="J582" i="138"/>
  <c r="G577" i="138"/>
  <c r="C577" i="138" s="1"/>
  <c r="G578" i="138"/>
  <c r="C578" i="138" s="1"/>
  <c r="G579" i="138"/>
  <c r="C579" i="138" s="1"/>
  <c r="H575" i="138"/>
  <c r="R575" i="138" s="1"/>
  <c r="P576" i="138" s="1"/>
  <c r="G575" i="138"/>
  <c r="C575" i="138" s="1"/>
  <c r="G576" i="138"/>
  <c r="C576" i="138" s="1"/>
  <c r="S576" i="248" l="1"/>
  <c r="K577" i="248" s="1"/>
  <c r="A576" i="248" s="1"/>
  <c r="P577" i="248"/>
  <c r="M576" i="248" s="1"/>
  <c r="G585" i="248"/>
  <c r="C585" i="248" s="1"/>
  <c r="G582" i="248"/>
  <c r="C582" i="248" s="1"/>
  <c r="H581" i="248"/>
  <c r="R581" i="248" s="1"/>
  <c r="P582" i="248" s="1"/>
  <c r="J588" i="248"/>
  <c r="G583" i="248"/>
  <c r="C583" i="248" s="1"/>
  <c r="G584" i="248"/>
  <c r="C584" i="248" s="1"/>
  <c r="G581" i="248"/>
  <c r="C581" i="248" s="1"/>
  <c r="N570" i="248"/>
  <c r="L570" i="248"/>
  <c r="S588" i="251"/>
  <c r="K589" i="251" s="1"/>
  <c r="A588" i="251" s="1"/>
  <c r="P589" i="251"/>
  <c r="M588" i="251" s="1"/>
  <c r="N570" i="244"/>
  <c r="L570" i="244"/>
  <c r="J588" i="242"/>
  <c r="G584" i="242"/>
  <c r="C584" i="242" s="1"/>
  <c r="G585" i="242"/>
  <c r="C585" i="242" s="1"/>
  <c r="G581" i="242"/>
  <c r="C581" i="242" s="1"/>
  <c r="G583" i="242"/>
  <c r="C583" i="242" s="1"/>
  <c r="G582" i="242"/>
  <c r="C582" i="242" s="1"/>
  <c r="H581" i="242"/>
  <c r="R581" i="242" s="1"/>
  <c r="P582" i="242" s="1"/>
  <c r="G585" i="244"/>
  <c r="C585" i="244" s="1"/>
  <c r="G581" i="244"/>
  <c r="C581" i="244" s="1"/>
  <c r="G583" i="244"/>
  <c r="C583" i="244" s="1"/>
  <c r="G582" i="244"/>
  <c r="C582" i="244" s="1"/>
  <c r="H581" i="244"/>
  <c r="R581" i="244" s="1"/>
  <c r="P582" i="244" s="1"/>
  <c r="J588" i="244"/>
  <c r="G584" i="244"/>
  <c r="C584" i="244" s="1"/>
  <c r="S576" i="247"/>
  <c r="K577" i="247" s="1"/>
  <c r="A576" i="247" s="1"/>
  <c r="P577" i="247"/>
  <c r="M576" i="247" s="1"/>
  <c r="G588" i="246"/>
  <c r="C588" i="246" s="1"/>
  <c r="G589" i="246"/>
  <c r="C589" i="246" s="1"/>
  <c r="G587" i="246"/>
  <c r="C587" i="246" s="1"/>
  <c r="G591" i="246"/>
  <c r="C591" i="246" s="1"/>
  <c r="J594" i="246"/>
  <c r="H587" i="246"/>
  <c r="R587" i="246" s="1"/>
  <c r="P588" i="246" s="1"/>
  <c r="G590" i="246"/>
  <c r="C590" i="246" s="1"/>
  <c r="L570" i="245"/>
  <c r="N570" i="245"/>
  <c r="S576" i="244"/>
  <c r="K577" i="244" s="1"/>
  <c r="A576" i="244" s="1"/>
  <c r="P577" i="244"/>
  <c r="M576" i="244" s="1"/>
  <c r="L582" i="251"/>
  <c r="N582" i="251"/>
  <c r="J588" i="252"/>
  <c r="G582" i="252"/>
  <c r="C582" i="252" s="1"/>
  <c r="G585" i="252"/>
  <c r="C585" i="252" s="1"/>
  <c r="G581" i="252"/>
  <c r="C581" i="252" s="1"/>
  <c r="G583" i="252"/>
  <c r="C583" i="252" s="1"/>
  <c r="G584" i="252"/>
  <c r="C584" i="252" s="1"/>
  <c r="H581" i="252"/>
  <c r="R581" i="252" s="1"/>
  <c r="P582" i="252" s="1"/>
  <c r="P583" i="249"/>
  <c r="M582" i="249" s="1"/>
  <c r="S582" i="249"/>
  <c r="K583" i="249" s="1"/>
  <c r="A582" i="249" s="1"/>
  <c r="J594" i="243"/>
  <c r="H587" i="243"/>
  <c r="R587" i="243" s="1"/>
  <c r="P588" i="243" s="1"/>
  <c r="G590" i="243"/>
  <c r="C590" i="243" s="1"/>
  <c r="G588" i="243"/>
  <c r="C588" i="243" s="1"/>
  <c r="G589" i="243"/>
  <c r="C589" i="243" s="1"/>
  <c r="G587" i="243"/>
  <c r="C587" i="243" s="1"/>
  <c r="G591" i="243"/>
  <c r="C591" i="243" s="1"/>
  <c r="G591" i="249"/>
  <c r="C591" i="249" s="1"/>
  <c r="G590" i="249"/>
  <c r="C590" i="249" s="1"/>
  <c r="J594" i="249"/>
  <c r="G589" i="249"/>
  <c r="C589" i="249" s="1"/>
  <c r="H587" i="249"/>
  <c r="R587" i="249" s="1"/>
  <c r="P588" i="249" s="1"/>
  <c r="G588" i="249"/>
  <c r="C588" i="249" s="1"/>
  <c r="G587" i="249"/>
  <c r="C587" i="249" s="1"/>
  <c r="S582" i="243"/>
  <c r="K583" i="243" s="1"/>
  <c r="A582" i="243" s="1"/>
  <c r="P583" i="243"/>
  <c r="M582" i="243" s="1"/>
  <c r="H587" i="253"/>
  <c r="R587" i="253" s="1"/>
  <c r="P588" i="253" s="1"/>
  <c r="G590" i="253"/>
  <c r="C590" i="253" s="1"/>
  <c r="G588" i="253"/>
  <c r="C588" i="253" s="1"/>
  <c r="G589" i="253"/>
  <c r="C589" i="253" s="1"/>
  <c r="G587" i="253"/>
  <c r="C587" i="253" s="1"/>
  <c r="G591" i="253"/>
  <c r="C591" i="253" s="1"/>
  <c r="J594" i="253"/>
  <c r="S576" i="242"/>
  <c r="K577" i="242" s="1"/>
  <c r="A576" i="242" s="1"/>
  <c r="P577" i="242"/>
  <c r="M576" i="242" s="1"/>
  <c r="P589" i="241"/>
  <c r="M588" i="241" s="1"/>
  <c r="S588" i="241"/>
  <c r="K589" i="241" s="1"/>
  <c r="A588" i="241" s="1"/>
  <c r="N570" i="242"/>
  <c r="L570" i="242"/>
  <c r="L576" i="249"/>
  <c r="N576" i="249"/>
  <c r="N582" i="250"/>
  <c r="L582" i="250"/>
  <c r="N576" i="243"/>
  <c r="L576" i="243"/>
  <c r="L576" i="253"/>
  <c r="N576" i="253"/>
  <c r="L576" i="246"/>
  <c r="N576" i="246"/>
  <c r="L582" i="241"/>
  <c r="N582" i="241"/>
  <c r="P589" i="250"/>
  <c r="M588" i="250" s="1"/>
  <c r="S588" i="250"/>
  <c r="K589" i="250" s="1"/>
  <c r="A588" i="250" s="1"/>
  <c r="G596" i="251"/>
  <c r="C596" i="251" s="1"/>
  <c r="H593" i="251"/>
  <c r="R593" i="251" s="1"/>
  <c r="P594" i="251" s="1"/>
  <c r="G593" i="251"/>
  <c r="C593" i="251" s="1"/>
  <c r="J600" i="251"/>
  <c r="G594" i="251"/>
  <c r="C594" i="251" s="1"/>
  <c r="G597" i="251"/>
  <c r="C597" i="251" s="1"/>
  <c r="G595" i="251"/>
  <c r="C595" i="251" s="1"/>
  <c r="N570" i="247"/>
  <c r="L570" i="247"/>
  <c r="S582" i="253"/>
  <c r="K583" i="253" s="1"/>
  <c r="A582" i="253" s="1"/>
  <c r="P583" i="253"/>
  <c r="M582" i="253" s="1"/>
  <c r="G594" i="241"/>
  <c r="C594" i="241" s="1"/>
  <c r="G597" i="241"/>
  <c r="C597" i="241" s="1"/>
  <c r="G593" i="241"/>
  <c r="C593" i="241" s="1"/>
  <c r="J600" i="241"/>
  <c r="G596" i="241"/>
  <c r="C596" i="241" s="1"/>
  <c r="G595" i="241"/>
  <c r="C595" i="241" s="1"/>
  <c r="H593" i="241"/>
  <c r="R593" i="241" s="1"/>
  <c r="P594" i="241" s="1"/>
  <c r="P583" i="246"/>
  <c r="M582" i="246" s="1"/>
  <c r="S582" i="246"/>
  <c r="K583" i="246" s="1"/>
  <c r="A582" i="246" s="1"/>
  <c r="G596" i="250"/>
  <c r="C596" i="250" s="1"/>
  <c r="H593" i="250"/>
  <c r="R593" i="250" s="1"/>
  <c r="P594" i="250" s="1"/>
  <c r="J600" i="250"/>
  <c r="G594" i="250"/>
  <c r="C594" i="250" s="1"/>
  <c r="G597" i="250"/>
  <c r="C597" i="250" s="1"/>
  <c r="G593" i="250"/>
  <c r="C593" i="250" s="1"/>
  <c r="G595" i="250"/>
  <c r="C595" i="250" s="1"/>
  <c r="L570" i="252"/>
  <c r="N570" i="252"/>
  <c r="P577" i="245"/>
  <c r="M576" i="245" s="1"/>
  <c r="S576" i="245"/>
  <c r="K577" i="245" s="1"/>
  <c r="A576" i="245" s="1"/>
  <c r="J588" i="245"/>
  <c r="H581" i="245"/>
  <c r="R581" i="245" s="1"/>
  <c r="P582" i="245" s="1"/>
  <c r="G585" i="245"/>
  <c r="C585" i="245" s="1"/>
  <c r="G581" i="245"/>
  <c r="C581" i="245" s="1"/>
  <c r="G583" i="245"/>
  <c r="C583" i="245" s="1"/>
  <c r="G584" i="245"/>
  <c r="C584" i="245" s="1"/>
  <c r="G582" i="245"/>
  <c r="C582" i="245" s="1"/>
  <c r="G583" i="247"/>
  <c r="C583" i="247" s="1"/>
  <c r="G581" i="247"/>
  <c r="C581" i="247" s="1"/>
  <c r="H581" i="247"/>
  <c r="R581" i="247" s="1"/>
  <c r="P582" i="247" s="1"/>
  <c r="J588" i="247"/>
  <c r="G584" i="247"/>
  <c r="C584" i="247" s="1"/>
  <c r="G585" i="247"/>
  <c r="C585" i="247" s="1"/>
  <c r="G582" i="247"/>
  <c r="C582" i="247" s="1"/>
  <c r="S576" i="252"/>
  <c r="K577" i="252" s="1"/>
  <c r="A576" i="252" s="1"/>
  <c r="P577" i="252"/>
  <c r="M576" i="252" s="1"/>
  <c r="S576" i="138"/>
  <c r="K577" i="138" s="1"/>
  <c r="A576" i="138" s="1"/>
  <c r="P577" i="138"/>
  <c r="M576" i="138" s="1"/>
  <c r="G584" i="138"/>
  <c r="C584" i="138" s="1"/>
  <c r="G585" i="138"/>
  <c r="C585" i="138" s="1"/>
  <c r="G583" i="138"/>
  <c r="C583" i="138" s="1"/>
  <c r="J588" i="138"/>
  <c r="H581" i="138"/>
  <c r="R581" i="138" s="1"/>
  <c r="P582" i="138" s="1"/>
  <c r="G581" i="138"/>
  <c r="C581" i="138" s="1"/>
  <c r="G582" i="138"/>
  <c r="C582" i="138" s="1"/>
  <c r="L570" i="138"/>
  <c r="N570" i="138"/>
  <c r="G590" i="248" l="1"/>
  <c r="C590" i="248" s="1"/>
  <c r="G589" i="248"/>
  <c r="C589" i="248" s="1"/>
  <c r="J594" i="248"/>
  <c r="G587" i="248"/>
  <c r="C587" i="248" s="1"/>
  <c r="G591" i="248"/>
  <c r="C591" i="248" s="1"/>
  <c r="G588" i="248"/>
  <c r="C588" i="248" s="1"/>
  <c r="H587" i="248"/>
  <c r="R587" i="248" s="1"/>
  <c r="P588" i="248" s="1"/>
  <c r="P583" i="248"/>
  <c r="M582" i="248" s="1"/>
  <c r="S582" i="248"/>
  <c r="K583" i="248" s="1"/>
  <c r="A582" i="248" s="1"/>
  <c r="L576" i="248"/>
  <c r="N576" i="248"/>
  <c r="S594" i="241"/>
  <c r="K595" i="241" s="1"/>
  <c r="A594" i="241" s="1"/>
  <c r="P595" i="241"/>
  <c r="M594" i="241" s="1"/>
  <c r="L588" i="241"/>
  <c r="N588" i="241"/>
  <c r="P583" i="252"/>
  <c r="M582" i="252" s="1"/>
  <c r="S582" i="252"/>
  <c r="K583" i="252" s="1"/>
  <c r="A582" i="252" s="1"/>
  <c r="L576" i="252"/>
  <c r="N576" i="252"/>
  <c r="G588" i="247"/>
  <c r="C588" i="247" s="1"/>
  <c r="G589" i="247"/>
  <c r="C589" i="247" s="1"/>
  <c r="H587" i="247"/>
  <c r="R587" i="247" s="1"/>
  <c r="P588" i="247" s="1"/>
  <c r="G587" i="247"/>
  <c r="C587" i="247" s="1"/>
  <c r="G591" i="247"/>
  <c r="C591" i="247" s="1"/>
  <c r="J594" i="247"/>
  <c r="G590" i="247"/>
  <c r="C590" i="247" s="1"/>
  <c r="L576" i="245"/>
  <c r="N576" i="245"/>
  <c r="S588" i="249"/>
  <c r="K589" i="249" s="1"/>
  <c r="A588" i="249" s="1"/>
  <c r="P589" i="249"/>
  <c r="M588" i="249" s="1"/>
  <c r="P583" i="247"/>
  <c r="M582" i="247" s="1"/>
  <c r="S582" i="247"/>
  <c r="K583" i="247" s="1"/>
  <c r="A582" i="247" s="1"/>
  <c r="P583" i="245"/>
  <c r="M582" i="245" s="1"/>
  <c r="S582" i="245"/>
  <c r="K583" i="245" s="1"/>
  <c r="A582" i="245" s="1"/>
  <c r="H599" i="251"/>
  <c r="G601" i="251"/>
  <c r="C601" i="251" s="1"/>
  <c r="G602" i="251"/>
  <c r="C602" i="251" s="1"/>
  <c r="G600" i="251"/>
  <c r="C600" i="251" s="1"/>
  <c r="G603" i="251"/>
  <c r="C603" i="251" s="1"/>
  <c r="G599" i="251"/>
  <c r="C599" i="251" s="1"/>
  <c r="L576" i="242"/>
  <c r="N576" i="242"/>
  <c r="P589" i="253"/>
  <c r="M588" i="253" s="1"/>
  <c r="S588" i="253"/>
  <c r="K589" i="253" s="1"/>
  <c r="A588" i="253" s="1"/>
  <c r="G587" i="244"/>
  <c r="C587" i="244" s="1"/>
  <c r="G591" i="244"/>
  <c r="C591" i="244" s="1"/>
  <c r="J594" i="244"/>
  <c r="H587" i="244"/>
  <c r="R587" i="244" s="1"/>
  <c r="P588" i="244" s="1"/>
  <c r="G590" i="244"/>
  <c r="C590" i="244" s="1"/>
  <c r="G588" i="244"/>
  <c r="C588" i="244" s="1"/>
  <c r="G589" i="244"/>
  <c r="C589" i="244" s="1"/>
  <c r="S582" i="242"/>
  <c r="K583" i="242" s="1"/>
  <c r="A582" i="242" s="1"/>
  <c r="P583" i="242"/>
  <c r="M582" i="242" s="1"/>
  <c r="S594" i="250"/>
  <c r="K595" i="250" s="1"/>
  <c r="A594" i="250" s="1"/>
  <c r="P595" i="250"/>
  <c r="M594" i="250" s="1"/>
  <c r="P595" i="251"/>
  <c r="M594" i="251" s="1"/>
  <c r="S594" i="251"/>
  <c r="K595" i="251" s="1"/>
  <c r="A594" i="251" s="1"/>
  <c r="G587" i="245"/>
  <c r="C587" i="245" s="1"/>
  <c r="G590" i="245"/>
  <c r="C590" i="245" s="1"/>
  <c r="G588" i="245"/>
  <c r="C588" i="245" s="1"/>
  <c r="G591" i="245"/>
  <c r="C591" i="245" s="1"/>
  <c r="J594" i="245"/>
  <c r="G589" i="245"/>
  <c r="C589" i="245" s="1"/>
  <c r="H587" i="245"/>
  <c r="R587" i="245" s="1"/>
  <c r="P588" i="245" s="1"/>
  <c r="G603" i="250"/>
  <c r="C603" i="250" s="1"/>
  <c r="G599" i="250"/>
  <c r="C599" i="250" s="1"/>
  <c r="G600" i="250"/>
  <c r="C600" i="250" s="1"/>
  <c r="G601" i="250"/>
  <c r="C601" i="250" s="1"/>
  <c r="H599" i="250"/>
  <c r="G602" i="250"/>
  <c r="C602" i="250" s="1"/>
  <c r="L582" i="246"/>
  <c r="N582" i="246"/>
  <c r="G601" i="241"/>
  <c r="C601" i="241" s="1"/>
  <c r="H599" i="241"/>
  <c r="G603" i="241"/>
  <c r="C603" i="241" s="1"/>
  <c r="G599" i="241"/>
  <c r="C599" i="241" s="1"/>
  <c r="G602" i="241"/>
  <c r="C602" i="241" s="1"/>
  <c r="G600" i="241"/>
  <c r="C600" i="241" s="1"/>
  <c r="L582" i="253"/>
  <c r="N582" i="253"/>
  <c r="L588" i="250"/>
  <c r="N588" i="250"/>
  <c r="N582" i="243"/>
  <c r="L582" i="243"/>
  <c r="G593" i="249"/>
  <c r="C593" i="249" s="1"/>
  <c r="G595" i="249"/>
  <c r="C595" i="249" s="1"/>
  <c r="G594" i="249"/>
  <c r="C594" i="249" s="1"/>
  <c r="G597" i="249"/>
  <c r="C597" i="249" s="1"/>
  <c r="G596" i="249"/>
  <c r="C596" i="249" s="1"/>
  <c r="H593" i="249"/>
  <c r="R593" i="249" s="1"/>
  <c r="P594" i="249" s="1"/>
  <c r="J600" i="249"/>
  <c r="S588" i="243"/>
  <c r="K589" i="243" s="1"/>
  <c r="A588" i="243" s="1"/>
  <c r="P589" i="243"/>
  <c r="M588" i="243" s="1"/>
  <c r="H587" i="252"/>
  <c r="R587" i="252" s="1"/>
  <c r="P588" i="252" s="1"/>
  <c r="G589" i="252"/>
  <c r="C589" i="252" s="1"/>
  <c r="G588" i="252"/>
  <c r="C588" i="252" s="1"/>
  <c r="G591" i="252"/>
  <c r="C591" i="252" s="1"/>
  <c r="G587" i="252"/>
  <c r="C587" i="252" s="1"/>
  <c r="J594" i="252"/>
  <c r="G590" i="252"/>
  <c r="C590" i="252" s="1"/>
  <c r="P589" i="246"/>
  <c r="M588" i="246" s="1"/>
  <c r="S588" i="246"/>
  <c r="K589" i="246" s="1"/>
  <c r="A588" i="246" s="1"/>
  <c r="L576" i="247"/>
  <c r="N576" i="247"/>
  <c r="S582" i="244"/>
  <c r="K583" i="244" s="1"/>
  <c r="A582" i="244" s="1"/>
  <c r="P583" i="244"/>
  <c r="M582" i="244" s="1"/>
  <c r="N588" i="251"/>
  <c r="L588" i="251"/>
  <c r="H593" i="253"/>
  <c r="R593" i="253" s="1"/>
  <c r="P594" i="253" s="1"/>
  <c r="G596" i="253"/>
  <c r="C596" i="253" s="1"/>
  <c r="G595" i="253"/>
  <c r="C595" i="253" s="1"/>
  <c r="G594" i="253"/>
  <c r="C594" i="253" s="1"/>
  <c r="J600" i="253"/>
  <c r="G593" i="253"/>
  <c r="C593" i="253" s="1"/>
  <c r="G597" i="253"/>
  <c r="C597" i="253" s="1"/>
  <c r="G593" i="243"/>
  <c r="C593" i="243" s="1"/>
  <c r="G597" i="243"/>
  <c r="C597" i="243" s="1"/>
  <c r="G596" i="243"/>
  <c r="C596" i="243" s="1"/>
  <c r="G595" i="243"/>
  <c r="C595" i="243" s="1"/>
  <c r="G594" i="243"/>
  <c r="C594" i="243" s="1"/>
  <c r="H593" i="243"/>
  <c r="R593" i="243" s="1"/>
  <c r="P594" i="243" s="1"/>
  <c r="J600" i="243"/>
  <c r="L582" i="249"/>
  <c r="N582" i="249"/>
  <c r="L576" i="244"/>
  <c r="N576" i="244"/>
  <c r="G594" i="246"/>
  <c r="C594" i="246" s="1"/>
  <c r="J600" i="246"/>
  <c r="H593" i="246"/>
  <c r="R593" i="246" s="1"/>
  <c r="P594" i="246" s="1"/>
  <c r="G593" i="246"/>
  <c r="C593" i="246" s="1"/>
  <c r="G597" i="246"/>
  <c r="C597" i="246" s="1"/>
  <c r="G596" i="246"/>
  <c r="C596" i="246" s="1"/>
  <c r="G595" i="246"/>
  <c r="C595" i="246" s="1"/>
  <c r="H587" i="242"/>
  <c r="R587" i="242" s="1"/>
  <c r="P588" i="242" s="1"/>
  <c r="G590" i="242"/>
  <c r="C590" i="242" s="1"/>
  <c r="G588" i="242"/>
  <c r="C588" i="242" s="1"/>
  <c r="G589" i="242"/>
  <c r="C589" i="242" s="1"/>
  <c r="G587" i="242"/>
  <c r="C587" i="242" s="1"/>
  <c r="G591" i="242"/>
  <c r="C591" i="242" s="1"/>
  <c r="J594" i="242"/>
  <c r="P583" i="138"/>
  <c r="M582" i="138" s="1"/>
  <c r="S582" i="138"/>
  <c r="K583" i="138" s="1"/>
  <c r="A582" i="138" s="1"/>
  <c r="G588" i="138"/>
  <c r="C588" i="138" s="1"/>
  <c r="J594" i="138"/>
  <c r="G589" i="138"/>
  <c r="C589" i="138" s="1"/>
  <c r="G591" i="138"/>
  <c r="C591" i="138" s="1"/>
  <c r="G590" i="138"/>
  <c r="C590" i="138" s="1"/>
  <c r="G587" i="138"/>
  <c r="C587" i="138" s="1"/>
  <c r="H587" i="138"/>
  <c r="R587" i="138" s="1"/>
  <c r="P588" i="138" s="1"/>
  <c r="L576" i="138"/>
  <c r="N576" i="138"/>
  <c r="L582" i="248" l="1"/>
  <c r="N582" i="248"/>
  <c r="P589" i="248"/>
  <c r="M588" i="248" s="1"/>
  <c r="S588" i="248"/>
  <c r="K589" i="248" s="1"/>
  <c r="A588" i="248" s="1"/>
  <c r="H593" i="248"/>
  <c r="R593" i="248" s="1"/>
  <c r="P594" i="248" s="1"/>
  <c r="G593" i="248"/>
  <c r="C593" i="248" s="1"/>
  <c r="J600" i="248"/>
  <c r="G595" i="248"/>
  <c r="C595" i="248" s="1"/>
  <c r="G594" i="248"/>
  <c r="C594" i="248" s="1"/>
  <c r="G597" i="248"/>
  <c r="C597" i="248" s="1"/>
  <c r="G596" i="248"/>
  <c r="C596" i="248" s="1"/>
  <c r="S588" i="242"/>
  <c r="K589" i="242" s="1"/>
  <c r="A588" i="242" s="1"/>
  <c r="P589" i="242"/>
  <c r="M588" i="242" s="1"/>
  <c r="G603" i="246"/>
  <c r="C603" i="246" s="1"/>
  <c r="G600" i="246"/>
  <c r="C600" i="246" s="1"/>
  <c r="G599" i="246"/>
  <c r="C599" i="246" s="1"/>
  <c r="G601" i="246"/>
  <c r="C601" i="246" s="1"/>
  <c r="H599" i="246"/>
  <c r="G602" i="246"/>
  <c r="C602" i="246" s="1"/>
  <c r="L582" i="244"/>
  <c r="N582" i="244"/>
  <c r="R599" i="241"/>
  <c r="P600" i="241" s="1"/>
  <c r="K2" i="241"/>
  <c r="S588" i="245"/>
  <c r="K589" i="245" s="1"/>
  <c r="A588" i="245" s="1"/>
  <c r="P589" i="245"/>
  <c r="M588" i="245" s="1"/>
  <c r="L594" i="251"/>
  <c r="N594" i="251"/>
  <c r="S594" i="246"/>
  <c r="K595" i="246" s="1"/>
  <c r="A594" i="246" s="1"/>
  <c r="P595" i="246"/>
  <c r="M594" i="246" s="1"/>
  <c r="S594" i="243"/>
  <c r="K595" i="243" s="1"/>
  <c r="A594" i="243" s="1"/>
  <c r="P595" i="243"/>
  <c r="M594" i="243" s="1"/>
  <c r="G602" i="253"/>
  <c r="C602" i="253" s="1"/>
  <c r="G599" i="253"/>
  <c r="C599" i="253" s="1"/>
  <c r="G603" i="253"/>
  <c r="C603" i="253" s="1"/>
  <c r="G600" i="253"/>
  <c r="C600" i="253" s="1"/>
  <c r="H599" i="253"/>
  <c r="G601" i="253"/>
  <c r="C601" i="253" s="1"/>
  <c r="P595" i="253"/>
  <c r="M594" i="253" s="1"/>
  <c r="S594" i="253"/>
  <c r="K595" i="253" s="1"/>
  <c r="A594" i="253" s="1"/>
  <c r="L588" i="243"/>
  <c r="N588" i="243"/>
  <c r="L582" i="242"/>
  <c r="N582" i="242"/>
  <c r="N588" i="253"/>
  <c r="L588" i="253"/>
  <c r="R599" i="251"/>
  <c r="P600" i="251" s="1"/>
  <c r="K2" i="251"/>
  <c r="N582" i="247"/>
  <c r="L582" i="247"/>
  <c r="P589" i="244"/>
  <c r="M588" i="244" s="1"/>
  <c r="S588" i="244"/>
  <c r="K589" i="244" s="1"/>
  <c r="A588" i="244" s="1"/>
  <c r="S588" i="247"/>
  <c r="K589" i="247" s="1"/>
  <c r="A588" i="247" s="1"/>
  <c r="P589" i="247"/>
  <c r="M588" i="247" s="1"/>
  <c r="L582" i="252"/>
  <c r="N582" i="252"/>
  <c r="N588" i="246"/>
  <c r="L588" i="246"/>
  <c r="G593" i="252"/>
  <c r="C593" i="252" s="1"/>
  <c r="G595" i="252"/>
  <c r="C595" i="252" s="1"/>
  <c r="G597" i="252"/>
  <c r="C597" i="252" s="1"/>
  <c r="G596" i="252"/>
  <c r="C596" i="252" s="1"/>
  <c r="H593" i="252"/>
  <c r="R593" i="252" s="1"/>
  <c r="P594" i="252" s="1"/>
  <c r="J600" i="252"/>
  <c r="G594" i="252"/>
  <c r="C594" i="252" s="1"/>
  <c r="G599" i="249"/>
  <c r="C599" i="249" s="1"/>
  <c r="G603" i="249"/>
  <c r="C603" i="249" s="1"/>
  <c r="G600" i="249"/>
  <c r="C600" i="249" s="1"/>
  <c r="G602" i="249"/>
  <c r="C602" i="249" s="1"/>
  <c r="G601" i="249"/>
  <c r="C601" i="249" s="1"/>
  <c r="H599" i="249"/>
  <c r="R599" i="250"/>
  <c r="P600" i="250" s="1"/>
  <c r="K2" i="250"/>
  <c r="N594" i="250"/>
  <c r="L594" i="250"/>
  <c r="G593" i="244"/>
  <c r="C593" i="244" s="1"/>
  <c r="J600" i="244"/>
  <c r="G596" i="244"/>
  <c r="C596" i="244" s="1"/>
  <c r="G595" i="244"/>
  <c r="C595" i="244" s="1"/>
  <c r="G597" i="244"/>
  <c r="C597" i="244" s="1"/>
  <c r="H593" i="244"/>
  <c r="R593" i="244" s="1"/>
  <c r="P594" i="244" s="1"/>
  <c r="G594" i="244"/>
  <c r="C594" i="244" s="1"/>
  <c r="L582" i="245"/>
  <c r="N582" i="245"/>
  <c r="G594" i="247"/>
  <c r="C594" i="247" s="1"/>
  <c r="J600" i="247"/>
  <c r="H593" i="247"/>
  <c r="R593" i="247" s="1"/>
  <c r="P594" i="247" s="1"/>
  <c r="G593" i="247"/>
  <c r="C593" i="247" s="1"/>
  <c r="G597" i="247"/>
  <c r="C597" i="247" s="1"/>
  <c r="G596" i="247"/>
  <c r="C596" i="247" s="1"/>
  <c r="G595" i="247"/>
  <c r="C595" i="247" s="1"/>
  <c r="N594" i="241"/>
  <c r="L594" i="241"/>
  <c r="N588" i="249"/>
  <c r="L588" i="249"/>
  <c r="G596" i="242"/>
  <c r="C596" i="242" s="1"/>
  <c r="G595" i="242"/>
  <c r="C595" i="242" s="1"/>
  <c r="H593" i="242"/>
  <c r="R593" i="242" s="1"/>
  <c r="P594" i="242" s="1"/>
  <c r="J600" i="242"/>
  <c r="G594" i="242"/>
  <c r="C594" i="242" s="1"/>
  <c r="G597" i="242"/>
  <c r="C597" i="242" s="1"/>
  <c r="G593" i="242"/>
  <c r="C593" i="242" s="1"/>
  <c r="G601" i="243"/>
  <c r="C601" i="243" s="1"/>
  <c r="H599" i="243"/>
  <c r="G603" i="243"/>
  <c r="C603" i="243" s="1"/>
  <c r="G602" i="243"/>
  <c r="C602" i="243" s="1"/>
  <c r="G599" i="243"/>
  <c r="C599" i="243" s="1"/>
  <c r="G600" i="243"/>
  <c r="C600" i="243" s="1"/>
  <c r="P589" i="252"/>
  <c r="M588" i="252" s="1"/>
  <c r="S588" i="252"/>
  <c r="K589" i="252" s="1"/>
  <c r="A588" i="252" s="1"/>
  <c r="P595" i="249"/>
  <c r="M594" i="249" s="1"/>
  <c r="S594" i="249"/>
  <c r="K595" i="249" s="1"/>
  <c r="A594" i="249" s="1"/>
  <c r="G597" i="245"/>
  <c r="C597" i="245" s="1"/>
  <c r="G596" i="245"/>
  <c r="C596" i="245" s="1"/>
  <c r="G593" i="245"/>
  <c r="C593" i="245" s="1"/>
  <c r="H593" i="245"/>
  <c r="R593" i="245" s="1"/>
  <c r="P594" i="245" s="1"/>
  <c r="G595" i="245"/>
  <c r="C595" i="245" s="1"/>
  <c r="G594" i="245"/>
  <c r="C594" i="245" s="1"/>
  <c r="J600" i="245"/>
  <c r="P589" i="138"/>
  <c r="M588" i="138" s="1"/>
  <c r="S588" i="138"/>
  <c r="K589" i="138" s="1"/>
  <c r="A588" i="138" s="1"/>
  <c r="H593" i="138"/>
  <c r="R593" i="138" s="1"/>
  <c r="P594" i="138" s="1"/>
  <c r="G593" i="138"/>
  <c r="C593" i="138" s="1"/>
  <c r="J600" i="138"/>
  <c r="G595" i="138"/>
  <c r="C595" i="138" s="1"/>
  <c r="G596" i="138"/>
  <c r="C596" i="138" s="1"/>
  <c r="G597" i="138"/>
  <c r="C597" i="138" s="1"/>
  <c r="G594" i="138"/>
  <c r="C594" i="138" s="1"/>
  <c r="L582" i="138"/>
  <c r="N582" i="138"/>
  <c r="G603" i="248" l="1"/>
  <c r="C603" i="248" s="1"/>
  <c r="G601" i="248"/>
  <c r="C601" i="248" s="1"/>
  <c r="G599" i="248"/>
  <c r="C599" i="248" s="1"/>
  <c r="G600" i="248"/>
  <c r="C600" i="248" s="1"/>
  <c r="H599" i="248"/>
  <c r="G602" i="248"/>
  <c r="C602" i="248" s="1"/>
  <c r="N588" i="248"/>
  <c r="L588" i="248"/>
  <c r="P595" i="248"/>
  <c r="M594" i="248" s="1"/>
  <c r="S594" i="248"/>
  <c r="K595" i="248" s="1"/>
  <c r="A594" i="248" s="1"/>
  <c r="L594" i="243"/>
  <c r="N594" i="243"/>
  <c r="S594" i="245"/>
  <c r="K595" i="245" s="1"/>
  <c r="A594" i="245" s="1"/>
  <c r="P595" i="245"/>
  <c r="M594" i="245" s="1"/>
  <c r="T15" i="85"/>
  <c r="E15" i="85" s="1"/>
  <c r="V2" i="250"/>
  <c r="N594" i="253"/>
  <c r="L594" i="253"/>
  <c r="S600" i="241"/>
  <c r="K601" i="241" s="1"/>
  <c r="A600" i="241" s="1"/>
  <c r="P601" i="241"/>
  <c r="M600" i="241" s="1"/>
  <c r="R599" i="246"/>
  <c r="P600" i="246" s="1"/>
  <c r="K2" i="246"/>
  <c r="T25" i="85"/>
  <c r="E25" i="85" s="1"/>
  <c r="V2" i="241"/>
  <c r="R599" i="243"/>
  <c r="P600" i="243" s="1"/>
  <c r="K2" i="243"/>
  <c r="G602" i="245"/>
  <c r="C602" i="245" s="1"/>
  <c r="G601" i="245"/>
  <c r="C601" i="245" s="1"/>
  <c r="G600" i="245"/>
  <c r="C600" i="245" s="1"/>
  <c r="G599" i="245"/>
  <c r="C599" i="245" s="1"/>
  <c r="H599" i="245"/>
  <c r="G603" i="245"/>
  <c r="C603" i="245" s="1"/>
  <c r="L594" i="249"/>
  <c r="N594" i="249"/>
  <c r="G602" i="242"/>
  <c r="C602" i="242" s="1"/>
  <c r="G600" i="242"/>
  <c r="C600" i="242" s="1"/>
  <c r="G603" i="242"/>
  <c r="C603" i="242" s="1"/>
  <c r="G599" i="242"/>
  <c r="C599" i="242" s="1"/>
  <c r="G601" i="242"/>
  <c r="C601" i="242" s="1"/>
  <c r="H599" i="242"/>
  <c r="S594" i="247"/>
  <c r="K595" i="247" s="1"/>
  <c r="A594" i="247" s="1"/>
  <c r="P595" i="247"/>
  <c r="M594" i="247" s="1"/>
  <c r="S600" i="250"/>
  <c r="K601" i="250" s="1"/>
  <c r="A600" i="250" s="1"/>
  <c r="P601" i="250"/>
  <c r="M600" i="250" s="1"/>
  <c r="G603" i="252"/>
  <c r="C603" i="252" s="1"/>
  <c r="G599" i="252"/>
  <c r="C599" i="252" s="1"/>
  <c r="G602" i="252"/>
  <c r="C602" i="252" s="1"/>
  <c r="G600" i="252"/>
  <c r="C600" i="252" s="1"/>
  <c r="G601" i="252"/>
  <c r="C601" i="252" s="1"/>
  <c r="H599" i="252"/>
  <c r="N588" i="244"/>
  <c r="L588" i="244"/>
  <c r="T14" i="85"/>
  <c r="E14" i="85" s="1"/>
  <c r="V2" i="251"/>
  <c r="L594" i="246"/>
  <c r="N594" i="246"/>
  <c r="N588" i="245"/>
  <c r="L588" i="245"/>
  <c r="L588" i="242"/>
  <c r="N588" i="242"/>
  <c r="L588" i="252"/>
  <c r="N588" i="252"/>
  <c r="S594" i="242"/>
  <c r="K595" i="242" s="1"/>
  <c r="A594" i="242" s="1"/>
  <c r="P595" i="242"/>
  <c r="M594" i="242" s="1"/>
  <c r="G602" i="247"/>
  <c r="C602" i="247" s="1"/>
  <c r="G599" i="247"/>
  <c r="C599" i="247" s="1"/>
  <c r="G603" i="247"/>
  <c r="C603" i="247" s="1"/>
  <c r="G600" i="247"/>
  <c r="C600" i="247" s="1"/>
  <c r="H599" i="247"/>
  <c r="G601" i="247"/>
  <c r="C601" i="247" s="1"/>
  <c r="S594" i="244"/>
  <c r="K595" i="244" s="1"/>
  <c r="A594" i="244" s="1"/>
  <c r="P595" i="244"/>
  <c r="M594" i="244" s="1"/>
  <c r="G601" i="244"/>
  <c r="C601" i="244" s="1"/>
  <c r="H599" i="244"/>
  <c r="G603" i="244"/>
  <c r="C603" i="244" s="1"/>
  <c r="G602" i="244"/>
  <c r="C602" i="244" s="1"/>
  <c r="G600" i="244"/>
  <c r="C600" i="244" s="1"/>
  <c r="G599" i="244"/>
  <c r="C599" i="244" s="1"/>
  <c r="R599" i="249"/>
  <c r="P600" i="249" s="1"/>
  <c r="K2" i="249"/>
  <c r="S594" i="252"/>
  <c r="K595" i="252" s="1"/>
  <c r="A594" i="252" s="1"/>
  <c r="P595" i="252"/>
  <c r="M594" i="252" s="1"/>
  <c r="N588" i="247"/>
  <c r="L588" i="247"/>
  <c r="P601" i="251"/>
  <c r="M600" i="251" s="1"/>
  <c r="S600" i="251"/>
  <c r="K601" i="251" s="1"/>
  <c r="A600" i="251" s="1"/>
  <c r="R599" i="253"/>
  <c r="P600" i="253" s="1"/>
  <c r="K2" i="253"/>
  <c r="G600" i="138"/>
  <c r="C600" i="138" s="1"/>
  <c r="G602" i="138"/>
  <c r="C602" i="138" s="1"/>
  <c r="G603" i="138"/>
  <c r="C603" i="138" s="1"/>
  <c r="H599" i="138"/>
  <c r="G599" i="138"/>
  <c r="C599" i="138" s="1"/>
  <c r="G601" i="138"/>
  <c r="C601" i="138" s="1"/>
  <c r="P595" i="138"/>
  <c r="M594" i="138" s="1"/>
  <c r="S594" i="138"/>
  <c r="K595" i="138" s="1"/>
  <c r="A594" i="138" s="1"/>
  <c r="L588" i="138"/>
  <c r="N588" i="138"/>
  <c r="L594" i="248" l="1"/>
  <c r="N594" i="248"/>
  <c r="R599" i="248"/>
  <c r="P600" i="248" s="1"/>
  <c r="K2" i="248"/>
  <c r="S600" i="253"/>
  <c r="K601" i="253" s="1"/>
  <c r="A600" i="253" s="1"/>
  <c r="P601" i="253"/>
  <c r="M600" i="253" s="1"/>
  <c r="R599" i="247"/>
  <c r="P600" i="247" s="1"/>
  <c r="K2" i="247"/>
  <c r="P601" i="243"/>
  <c r="M600" i="243" s="1"/>
  <c r="S600" i="243"/>
  <c r="K601" i="243" s="1"/>
  <c r="A600" i="243" s="1"/>
  <c r="N594" i="244"/>
  <c r="L594" i="244"/>
  <c r="N594" i="242"/>
  <c r="L594" i="242"/>
  <c r="L600" i="250"/>
  <c r="L2" i="250" s="1"/>
  <c r="N600" i="250"/>
  <c r="M2" i="250"/>
  <c r="V15" i="85" s="1"/>
  <c r="R599" i="242"/>
  <c r="P600" i="242" s="1"/>
  <c r="K2" i="242"/>
  <c r="L600" i="241"/>
  <c r="L2" i="241" s="1"/>
  <c r="N600" i="241"/>
  <c r="M2" i="241"/>
  <c r="V25" i="85" s="1"/>
  <c r="N594" i="245"/>
  <c r="L594" i="245"/>
  <c r="T12" i="85"/>
  <c r="E12" i="85" s="1"/>
  <c r="V2" i="253"/>
  <c r="P601" i="249"/>
  <c r="M600" i="249" s="1"/>
  <c r="S600" i="249"/>
  <c r="K601" i="249" s="1"/>
  <c r="A600" i="249" s="1"/>
  <c r="S600" i="246"/>
  <c r="K601" i="246" s="1"/>
  <c r="A600" i="246" s="1"/>
  <c r="P601" i="246"/>
  <c r="M600" i="246" s="1"/>
  <c r="N594" i="252"/>
  <c r="L594" i="252"/>
  <c r="L600" i="251"/>
  <c r="L2" i="251" s="1"/>
  <c r="N600" i="251"/>
  <c r="M2" i="251"/>
  <c r="V14" i="85" s="1"/>
  <c r="R599" i="245"/>
  <c r="P600" i="245" s="1"/>
  <c r="K2" i="245"/>
  <c r="T16" i="85"/>
  <c r="E16" i="85" s="1"/>
  <c r="V2" i="249"/>
  <c r="R599" i="244"/>
  <c r="P600" i="244" s="1"/>
  <c r="K2" i="244"/>
  <c r="R599" i="252"/>
  <c r="P600" i="252" s="1"/>
  <c r="K2" i="252"/>
  <c r="N594" i="247"/>
  <c r="L594" i="247"/>
  <c r="T24" i="85"/>
  <c r="E24" i="85" s="1"/>
  <c r="V2" i="243"/>
  <c r="T21" i="85"/>
  <c r="E21" i="85" s="1"/>
  <c r="V2" i="246"/>
  <c r="L594" i="138"/>
  <c r="N594" i="138"/>
  <c r="K2" i="138"/>
  <c r="R599" i="138"/>
  <c r="P600" i="138" s="1"/>
  <c r="T17" i="85" l="1"/>
  <c r="E17" i="85" s="1"/>
  <c r="V2" i="248"/>
  <c r="P601" i="248"/>
  <c r="M600" i="248" s="1"/>
  <c r="S600" i="248"/>
  <c r="K601" i="248" s="1"/>
  <c r="A600" i="248" s="1"/>
  <c r="U25" i="85"/>
  <c r="Q2" i="241"/>
  <c r="O2" i="241"/>
  <c r="P601" i="244"/>
  <c r="M600" i="244" s="1"/>
  <c r="S600" i="244"/>
  <c r="K601" i="244" s="1"/>
  <c r="A600" i="244" s="1"/>
  <c r="L600" i="246"/>
  <c r="L2" i="246" s="1"/>
  <c r="N600" i="246"/>
  <c r="M2" i="246"/>
  <c r="V21" i="85" s="1"/>
  <c r="U14" i="85"/>
  <c r="O2" i="251"/>
  <c r="Q2" i="251"/>
  <c r="T26" i="85"/>
  <c r="E26" i="85" s="1"/>
  <c r="V2" i="242"/>
  <c r="U15" i="85"/>
  <c r="Q2" i="250"/>
  <c r="O2" i="250"/>
  <c r="P601" i="247"/>
  <c r="M600" i="247" s="1"/>
  <c r="S600" i="247"/>
  <c r="K601" i="247" s="1"/>
  <c r="A600" i="247" s="1"/>
  <c r="T13" i="85"/>
  <c r="E13" i="85" s="1"/>
  <c r="V2" i="252"/>
  <c r="T22" i="85"/>
  <c r="E22" i="85" s="1"/>
  <c r="V2" i="245"/>
  <c r="P601" i="252"/>
  <c r="M600" i="252" s="1"/>
  <c r="S600" i="252"/>
  <c r="K601" i="252" s="1"/>
  <c r="A600" i="252" s="1"/>
  <c r="P601" i="245"/>
  <c r="M600" i="245" s="1"/>
  <c r="S600" i="245"/>
  <c r="K601" i="245" s="1"/>
  <c r="A600" i="245" s="1"/>
  <c r="S600" i="242"/>
  <c r="K601" i="242" s="1"/>
  <c r="A600" i="242" s="1"/>
  <c r="P601" i="242"/>
  <c r="M600" i="242" s="1"/>
  <c r="L600" i="253"/>
  <c r="L2" i="253" s="1"/>
  <c r="N600" i="253"/>
  <c r="M2" i="253"/>
  <c r="V12" i="85" s="1"/>
  <c r="T18" i="85"/>
  <c r="E18" i="85" s="1"/>
  <c r="V2" i="247"/>
  <c r="T23" i="85"/>
  <c r="E23" i="85" s="1"/>
  <c r="V2" i="244"/>
  <c r="L600" i="249"/>
  <c r="L2" i="249" s="1"/>
  <c r="N600" i="249"/>
  <c r="M2" i="249"/>
  <c r="V16" i="85" s="1"/>
  <c r="L600" i="243"/>
  <c r="L2" i="243" s="1"/>
  <c r="N600" i="243"/>
  <c r="M2" i="243"/>
  <c r="V24" i="85" s="1"/>
  <c r="P601" i="138"/>
  <c r="M600" i="138" s="1"/>
  <c r="S600" i="138"/>
  <c r="K601" i="138" s="1"/>
  <c r="A600" i="138" s="1"/>
  <c r="T11" i="85"/>
  <c r="E11" i="85" s="1"/>
  <c r="V2" i="138"/>
  <c r="M2" i="248" l="1"/>
  <c r="V17" i="85" s="1"/>
  <c r="N600" i="248"/>
  <c r="L600" i="248"/>
  <c r="L2" i="248" s="1"/>
  <c r="L600" i="242"/>
  <c r="L2" i="242" s="1"/>
  <c r="N600" i="242"/>
  <c r="M2" i="242"/>
  <c r="V26" i="85" s="1"/>
  <c r="X15" i="85"/>
  <c r="P2" i="250"/>
  <c r="Y15" i="85" s="1"/>
  <c r="L600" i="244"/>
  <c r="L2" i="244" s="1"/>
  <c r="N600" i="244"/>
  <c r="M2" i="244"/>
  <c r="V23" i="85" s="1"/>
  <c r="U12" i="85"/>
  <c r="O2" i="253"/>
  <c r="Q2" i="253"/>
  <c r="N600" i="252"/>
  <c r="L600" i="252"/>
  <c r="L2" i="252" s="1"/>
  <c r="M2" i="252"/>
  <c r="V13" i="85" s="1"/>
  <c r="Z15" i="85"/>
  <c r="S2" i="250"/>
  <c r="R2" i="250"/>
  <c r="E1" i="250"/>
  <c r="Z14" i="85"/>
  <c r="S2" i="251"/>
  <c r="E1" i="251"/>
  <c r="R2" i="251"/>
  <c r="X25" i="85"/>
  <c r="P2" i="241"/>
  <c r="Y25" i="85" s="1"/>
  <c r="U24" i="85"/>
  <c r="O2" i="243"/>
  <c r="Q2" i="243"/>
  <c r="X14" i="85"/>
  <c r="P2" i="251"/>
  <c r="Y14" i="85" s="1"/>
  <c r="U21" i="85"/>
  <c r="O2" i="246"/>
  <c r="Q2" i="246"/>
  <c r="Z25" i="85"/>
  <c r="R2" i="241"/>
  <c r="S2" i="241"/>
  <c r="E1" i="241"/>
  <c r="U16" i="85"/>
  <c r="O2" i="249"/>
  <c r="Q2" i="249"/>
  <c r="N600" i="245"/>
  <c r="L600" i="245"/>
  <c r="L2" i="245" s="1"/>
  <c r="M2" i="245"/>
  <c r="V22" i="85" s="1"/>
  <c r="L600" i="247"/>
  <c r="L2" i="247" s="1"/>
  <c r="N600" i="247"/>
  <c r="M2" i="247"/>
  <c r="V18" i="85" s="1"/>
  <c r="L600" i="138"/>
  <c r="L2" i="138" s="1"/>
  <c r="N600" i="138"/>
  <c r="M2" i="138"/>
  <c r="Q2" i="248" l="1"/>
  <c r="O2" i="248"/>
  <c r="U17" i="85"/>
  <c r="AU17" i="85" s="1"/>
  <c r="X21" i="85"/>
  <c r="P2" i="246"/>
  <c r="Y21" i="85" s="1"/>
  <c r="T2" i="241"/>
  <c r="U2" i="241" s="1"/>
  <c r="W2" i="241" s="1"/>
  <c r="X2" i="241" s="1"/>
  <c r="C2" i="241" s="1"/>
  <c r="AA25" i="85"/>
  <c r="Z24" i="85"/>
  <c r="E1" i="243"/>
  <c r="R2" i="243"/>
  <c r="S2" i="243"/>
  <c r="Z12" i="85"/>
  <c r="S2" i="253"/>
  <c r="R2" i="253"/>
  <c r="E1" i="253"/>
  <c r="U22" i="85"/>
  <c r="AU22" i="85" s="1"/>
  <c r="Q2" i="245"/>
  <c r="O2" i="245"/>
  <c r="Z16" i="85"/>
  <c r="S2" i="249"/>
  <c r="E1" i="249"/>
  <c r="R2" i="249"/>
  <c r="AA14" i="85"/>
  <c r="T2" i="251"/>
  <c r="U2" i="251" s="1"/>
  <c r="W2" i="251" s="1"/>
  <c r="X2" i="251" s="1"/>
  <c r="C2" i="251" s="1"/>
  <c r="U23" i="85"/>
  <c r="AU23" i="85" s="1"/>
  <c r="O2" i="244"/>
  <c r="Q2" i="244"/>
  <c r="X24" i="85"/>
  <c r="P2" i="243"/>
  <c r="Y24" i="85" s="1"/>
  <c r="X12" i="85"/>
  <c r="P2" i="253"/>
  <c r="Y12" i="85" s="1"/>
  <c r="X16" i="85"/>
  <c r="P2" i="249"/>
  <c r="Y16" i="85" s="1"/>
  <c r="Z21" i="85"/>
  <c r="R2" i="246"/>
  <c r="E1" i="246"/>
  <c r="S2" i="246"/>
  <c r="T2" i="250"/>
  <c r="U2" i="250" s="1"/>
  <c r="W2" i="250" s="1"/>
  <c r="X2" i="250" s="1"/>
  <c r="C2" i="250" s="1"/>
  <c r="AA15" i="85"/>
  <c r="U13" i="85"/>
  <c r="AU13" i="85" s="1"/>
  <c r="Q2" i="252"/>
  <c r="O2" i="252"/>
  <c r="U18" i="85"/>
  <c r="AU18" i="85" s="1"/>
  <c r="O2" i="247"/>
  <c r="Q2" i="247"/>
  <c r="U26" i="85"/>
  <c r="AU26" i="85" s="1"/>
  <c r="O2" i="242"/>
  <c r="Q2" i="242"/>
  <c r="V11" i="85"/>
  <c r="AU15" i="85"/>
  <c r="R15" i="85" s="1"/>
  <c r="AU14" i="85"/>
  <c r="AU16" i="85"/>
  <c r="AU12" i="85"/>
  <c r="R12" i="85" s="1"/>
  <c r="AU24" i="85"/>
  <c r="O2" i="138"/>
  <c r="Q2" i="138"/>
  <c r="U11" i="85"/>
  <c r="AU11" i="85" l="1"/>
  <c r="P2" i="248"/>
  <c r="Y17" i="85" s="1"/>
  <c r="X17" i="85"/>
  <c r="R2" i="248"/>
  <c r="Z17" i="85"/>
  <c r="S2" i="248"/>
  <c r="E1" i="248"/>
  <c r="Z13" i="85"/>
  <c r="E1" i="252"/>
  <c r="R2" i="252"/>
  <c r="S2" i="252"/>
  <c r="Z26" i="85"/>
  <c r="R2" i="242"/>
  <c r="S2" i="242"/>
  <c r="E1" i="242"/>
  <c r="X18" i="85"/>
  <c r="P2" i="247"/>
  <c r="Y18" i="85" s="1"/>
  <c r="X23" i="85"/>
  <c r="P2" i="244"/>
  <c r="Y23" i="85" s="1"/>
  <c r="AA16" i="85"/>
  <c r="T2" i="249"/>
  <c r="U2" i="249" s="1"/>
  <c r="W2" i="249" s="1"/>
  <c r="X2" i="249" s="1"/>
  <c r="C2" i="249" s="1"/>
  <c r="X22" i="85"/>
  <c r="AB22" i="85" s="1"/>
  <c r="P2" i="245"/>
  <c r="Y22" i="85" s="1"/>
  <c r="AA12" i="85"/>
  <c r="T2" i="253"/>
  <c r="U2" i="253" s="1"/>
  <c r="W2" i="253" s="1"/>
  <c r="X2" i="253" s="1"/>
  <c r="C2" i="253" s="1"/>
  <c r="AA24" i="85"/>
  <c r="T2" i="243"/>
  <c r="U2" i="243" s="1"/>
  <c r="W2" i="243" s="1"/>
  <c r="X2" i="243" s="1"/>
  <c r="C2" i="243" s="1"/>
  <c r="X26" i="85"/>
  <c r="P2" i="242"/>
  <c r="Y26" i="85" s="1"/>
  <c r="AA21" i="85"/>
  <c r="T2" i="246"/>
  <c r="U2" i="246" s="1"/>
  <c r="W2" i="246" s="1"/>
  <c r="X2" i="246" s="1"/>
  <c r="C2" i="246" s="1"/>
  <c r="Z22" i="85"/>
  <c r="S2" i="245"/>
  <c r="R2" i="245"/>
  <c r="E1" i="245"/>
  <c r="X13" i="85"/>
  <c r="P2" i="252"/>
  <c r="Y13" i="85" s="1"/>
  <c r="Z18" i="85"/>
  <c r="S2" i="247"/>
  <c r="E1" i="247"/>
  <c r="R2" i="247"/>
  <c r="Z23" i="85"/>
  <c r="E1" i="244"/>
  <c r="R2" i="244"/>
  <c r="S2" i="244"/>
  <c r="AU21" i="85"/>
  <c r="AB24" i="85"/>
  <c r="AB12" i="85"/>
  <c r="AB16" i="85"/>
  <c r="AB25" i="85"/>
  <c r="AB15" i="85"/>
  <c r="AB14" i="85"/>
  <c r="AB21" i="85"/>
  <c r="AU25" i="85"/>
  <c r="E1" i="138"/>
  <c r="Z11" i="85"/>
  <c r="S2" i="138"/>
  <c r="R2" i="138"/>
  <c r="P2" i="138"/>
  <c r="X11" i="85"/>
  <c r="AB18" i="85" l="1"/>
  <c r="AE18" i="85" s="1"/>
  <c r="G18" i="85" s="1"/>
  <c r="AB26" i="85"/>
  <c r="AG26" i="85" s="1"/>
  <c r="I26" i="85" s="1"/>
  <c r="AB17" i="85"/>
  <c r="AG17" i="85" s="1"/>
  <c r="I17" i="85" s="1"/>
  <c r="AB13" i="85"/>
  <c r="AB23" i="85"/>
  <c r="AF23" i="85" s="1"/>
  <c r="H23" i="85" s="1"/>
  <c r="AA17" i="85"/>
  <c r="T2" i="248"/>
  <c r="U2" i="248" s="1"/>
  <c r="W2" i="248" s="1"/>
  <c r="X2" i="248" s="1"/>
  <c r="C2" i="248" s="1"/>
  <c r="AA23" i="85"/>
  <c r="T2" i="244"/>
  <c r="U2" i="244" s="1"/>
  <c r="W2" i="244" s="1"/>
  <c r="X2" i="244" s="1"/>
  <c r="C2" i="244" s="1"/>
  <c r="AA13" i="85"/>
  <c r="T2" i="252"/>
  <c r="U2" i="252" s="1"/>
  <c r="W2" i="252" s="1"/>
  <c r="X2" i="252" s="1"/>
  <c r="C2" i="252" s="1"/>
  <c r="AA26" i="85"/>
  <c r="T2" i="242"/>
  <c r="U2" i="242" s="1"/>
  <c r="W2" i="242" s="1"/>
  <c r="X2" i="242" s="1"/>
  <c r="C2" i="242" s="1"/>
  <c r="AA18" i="85"/>
  <c r="T2" i="247"/>
  <c r="U2" i="247" s="1"/>
  <c r="W2" i="247" s="1"/>
  <c r="X2" i="247" s="1"/>
  <c r="C2" i="247" s="1"/>
  <c r="T2" i="245"/>
  <c r="U2" i="245" s="1"/>
  <c r="W2" i="245" s="1"/>
  <c r="X2" i="245" s="1"/>
  <c r="C2" i="245" s="1"/>
  <c r="AA22" i="85"/>
  <c r="AE21" i="85"/>
  <c r="G21" i="85" s="1"/>
  <c r="AF21" i="85"/>
  <c r="H21" i="85" s="1"/>
  <c r="AG21" i="85"/>
  <c r="I21" i="85" s="1"/>
  <c r="AH21" i="85"/>
  <c r="J21" i="85" s="1"/>
  <c r="AI21" i="85"/>
  <c r="K21" i="85" s="1"/>
  <c r="AJ21" i="85"/>
  <c r="L21" i="85" s="1"/>
  <c r="AK21" i="85"/>
  <c r="M21" i="85" s="1"/>
  <c r="AL21" i="85"/>
  <c r="N21" i="85" s="1"/>
  <c r="AM21" i="85"/>
  <c r="O21" i="85" s="1"/>
  <c r="AN21" i="85"/>
  <c r="P21" i="85" s="1"/>
  <c r="AE14" i="85"/>
  <c r="G14" i="85" s="1"/>
  <c r="AF14" i="85"/>
  <c r="H14" i="85" s="1"/>
  <c r="AG14" i="85"/>
  <c r="I14" i="85" s="1"/>
  <c r="AH14" i="85"/>
  <c r="J14" i="85" s="1"/>
  <c r="AI14" i="85"/>
  <c r="K14" i="85" s="1"/>
  <c r="AJ14" i="85"/>
  <c r="L14" i="85" s="1"/>
  <c r="AK14" i="85"/>
  <c r="M14" i="85" s="1"/>
  <c r="AL14" i="85"/>
  <c r="N14" i="85" s="1"/>
  <c r="AN14" i="85"/>
  <c r="P14" i="85" s="1"/>
  <c r="AM14" i="85"/>
  <c r="O14" i="85" s="1"/>
  <c r="AE12" i="85"/>
  <c r="G12" i="85" s="1"/>
  <c r="AF12" i="85"/>
  <c r="H12" i="85" s="1"/>
  <c r="AG12" i="85"/>
  <c r="I12" i="85" s="1"/>
  <c r="AH12" i="85"/>
  <c r="J12" i="85" s="1"/>
  <c r="AI12" i="85"/>
  <c r="K12" i="85" s="1"/>
  <c r="AJ12" i="85"/>
  <c r="L12" i="85" s="1"/>
  <c r="AK12" i="85"/>
  <c r="M12" i="85" s="1"/>
  <c r="AL12" i="85"/>
  <c r="N12" i="85" s="1"/>
  <c r="AM12" i="85"/>
  <c r="O12" i="85" s="1"/>
  <c r="AN12" i="85"/>
  <c r="P12" i="85" s="1"/>
  <c r="AE15" i="85"/>
  <c r="G15" i="85" s="1"/>
  <c r="AF15" i="85"/>
  <c r="H15" i="85" s="1"/>
  <c r="AG15" i="85"/>
  <c r="I15" i="85" s="1"/>
  <c r="AH15" i="85"/>
  <c r="J15" i="85" s="1"/>
  <c r="AI15" i="85"/>
  <c r="K15" i="85" s="1"/>
  <c r="AJ15" i="85"/>
  <c r="L15" i="85" s="1"/>
  <c r="AK15" i="85"/>
  <c r="M15" i="85" s="1"/>
  <c r="AL15" i="85"/>
  <c r="N15" i="85" s="1"/>
  <c r="AM15" i="85"/>
  <c r="O15" i="85" s="1"/>
  <c r="AN15" i="85"/>
  <c r="P15" i="85" s="1"/>
  <c r="AE22" i="85"/>
  <c r="G22" i="85" s="1"/>
  <c r="AF22" i="85"/>
  <c r="H22" i="85" s="1"/>
  <c r="AG22" i="85"/>
  <c r="I22" i="85" s="1"/>
  <c r="AH22" i="85"/>
  <c r="J22" i="85" s="1"/>
  <c r="AI22" i="85"/>
  <c r="K22" i="85" s="1"/>
  <c r="AJ22" i="85"/>
  <c r="L22" i="85" s="1"/>
  <c r="AK22" i="85"/>
  <c r="M22" i="85" s="1"/>
  <c r="AL22" i="85"/>
  <c r="N22" i="85" s="1"/>
  <c r="AM22" i="85"/>
  <c r="O22" i="85" s="1"/>
  <c r="AN22" i="85"/>
  <c r="P22" i="85" s="1"/>
  <c r="AE25" i="85"/>
  <c r="G25" i="85" s="1"/>
  <c r="AF25" i="85"/>
  <c r="H25" i="85" s="1"/>
  <c r="AG25" i="85"/>
  <c r="I25" i="85" s="1"/>
  <c r="AH25" i="85"/>
  <c r="J25" i="85" s="1"/>
  <c r="AI25" i="85"/>
  <c r="K25" i="85" s="1"/>
  <c r="AJ25" i="85"/>
  <c r="L25" i="85" s="1"/>
  <c r="AK25" i="85"/>
  <c r="M25" i="85" s="1"/>
  <c r="AL25" i="85"/>
  <c r="N25" i="85" s="1"/>
  <c r="AM25" i="85"/>
  <c r="O25" i="85" s="1"/>
  <c r="AN25" i="85"/>
  <c r="P25" i="85" s="1"/>
  <c r="AE16" i="85"/>
  <c r="G16" i="85" s="1"/>
  <c r="AF16" i="85"/>
  <c r="H16" i="85" s="1"/>
  <c r="AG16" i="85"/>
  <c r="I16" i="85" s="1"/>
  <c r="AH16" i="85"/>
  <c r="J16" i="85" s="1"/>
  <c r="AI16" i="85"/>
  <c r="K16" i="85" s="1"/>
  <c r="AJ16" i="85"/>
  <c r="L16" i="85" s="1"/>
  <c r="AK16" i="85"/>
  <c r="M16" i="85" s="1"/>
  <c r="AL16" i="85"/>
  <c r="N16" i="85" s="1"/>
  <c r="AN16" i="85"/>
  <c r="P16" i="85" s="1"/>
  <c r="AM16" i="85"/>
  <c r="O16" i="85" s="1"/>
  <c r="Y11" i="85"/>
  <c r="AB11" i="85" s="1"/>
  <c r="AF26" i="85"/>
  <c r="H26" i="85" s="1"/>
  <c r="AH26" i="85"/>
  <c r="J26" i="85" s="1"/>
  <c r="AL26" i="85"/>
  <c r="N26" i="85" s="1"/>
  <c r="AN26" i="85"/>
  <c r="P26" i="85" s="1"/>
  <c r="T2" i="138"/>
  <c r="U2" i="138" s="1"/>
  <c r="W2" i="138" s="1"/>
  <c r="X2" i="138" s="1"/>
  <c r="C2" i="138" s="1"/>
  <c r="AA11" i="85"/>
  <c r="AJ26" i="85" l="1"/>
  <c r="L26" i="85" s="1"/>
  <c r="AE26" i="85"/>
  <c r="G26" i="85" s="1"/>
  <c r="AM26" i="85"/>
  <c r="O26" i="85" s="1"/>
  <c r="AI26" i="85"/>
  <c r="K26" i="85" s="1"/>
  <c r="AL18" i="85"/>
  <c r="N18" i="85" s="1"/>
  <c r="AJ23" i="85"/>
  <c r="L23" i="85" s="1"/>
  <c r="AG18" i="85"/>
  <c r="I18" i="85" s="1"/>
  <c r="AM23" i="85"/>
  <c r="O23" i="85" s="1"/>
  <c r="AM18" i="85"/>
  <c r="O18" i="85" s="1"/>
  <c r="AH18" i="85"/>
  <c r="J18" i="85" s="1"/>
  <c r="AJ18" i="85"/>
  <c r="L18" i="85" s="1"/>
  <c r="AN23" i="85"/>
  <c r="P23" i="85" s="1"/>
  <c r="AG23" i="85"/>
  <c r="I23" i="85" s="1"/>
  <c r="AI23" i="85"/>
  <c r="K23" i="85" s="1"/>
  <c r="AK18" i="85"/>
  <c r="M18" i="85" s="1"/>
  <c r="AF18" i="85"/>
  <c r="H18" i="85" s="1"/>
  <c r="AN18" i="85"/>
  <c r="P18" i="85" s="1"/>
  <c r="AI18" i="85"/>
  <c r="K18" i="85" s="1"/>
  <c r="AK23" i="85"/>
  <c r="M23" i="85" s="1"/>
  <c r="AE23" i="85"/>
  <c r="G23" i="85" s="1"/>
  <c r="AK26" i="85"/>
  <c r="M26" i="85" s="1"/>
  <c r="AL23" i="85"/>
  <c r="N23" i="85" s="1"/>
  <c r="AH23" i="85"/>
  <c r="J23" i="85" s="1"/>
  <c r="AL17" i="85"/>
  <c r="N17" i="85" s="1"/>
  <c r="AN17" i="85"/>
  <c r="P17" i="85" s="1"/>
  <c r="AE17" i="85"/>
  <c r="G17" i="85" s="1"/>
  <c r="AF17" i="85"/>
  <c r="H17" i="85" s="1"/>
  <c r="AK17" i="85"/>
  <c r="M17" i="85" s="1"/>
  <c r="AM17" i="85"/>
  <c r="O17" i="85" s="1"/>
  <c r="AJ17" i="85"/>
  <c r="L17" i="85" s="1"/>
  <c r="AI17" i="85"/>
  <c r="K17" i="85" s="1"/>
  <c r="AH17" i="85"/>
  <c r="J17" i="85" s="1"/>
  <c r="AQ17" i="85"/>
  <c r="AC17" i="85"/>
  <c r="AD17" i="85" s="1"/>
  <c r="AR17" i="85"/>
  <c r="AP17" i="85"/>
  <c r="AO17" i="85"/>
  <c r="AS17" i="85"/>
  <c r="AQ25" i="85"/>
  <c r="AR25" i="85"/>
  <c r="AP25" i="85"/>
  <c r="AC25" i="85"/>
  <c r="AD25" i="85" s="1"/>
  <c r="AO25" i="85"/>
  <c r="AS25" i="85"/>
  <c r="AQ13" i="85"/>
  <c r="AS13" i="85"/>
  <c r="AO13" i="85"/>
  <c r="AC13" i="85"/>
  <c r="AD13" i="85" s="1"/>
  <c r="AE13" i="85" s="1"/>
  <c r="AR13" i="85"/>
  <c r="AP13" i="85"/>
  <c r="AQ21" i="85"/>
  <c r="AR21" i="85"/>
  <c r="AS21" i="85"/>
  <c r="AP21" i="85"/>
  <c r="AC21" i="85"/>
  <c r="AD21" i="85" s="1"/>
  <c r="AO21" i="85"/>
  <c r="AQ26" i="85"/>
  <c r="AO26" i="85"/>
  <c r="AS26" i="85"/>
  <c r="AR26" i="85"/>
  <c r="AC26" i="85"/>
  <c r="AD26" i="85" s="1"/>
  <c r="AP26" i="85"/>
  <c r="AQ23" i="85"/>
  <c r="AC23" i="85"/>
  <c r="AD23" i="85" s="1"/>
  <c r="AR23" i="85"/>
  <c r="AO23" i="85"/>
  <c r="AS23" i="85"/>
  <c r="AP23" i="85"/>
  <c r="AQ16" i="85"/>
  <c r="AR16" i="85"/>
  <c r="AS16" i="85"/>
  <c r="AO16" i="85"/>
  <c r="AP16" i="85"/>
  <c r="AC16" i="85"/>
  <c r="AD16" i="85" s="1"/>
  <c r="AQ14" i="85"/>
  <c r="AC14" i="85"/>
  <c r="AD14" i="85" s="1"/>
  <c r="AR14" i="85"/>
  <c r="AO14" i="85"/>
  <c r="AS14" i="85"/>
  <c r="AP14" i="85"/>
  <c r="AQ24" i="85"/>
  <c r="AO24" i="85"/>
  <c r="AC24" i="85"/>
  <c r="AD24" i="85" s="1"/>
  <c r="AE24" i="85" s="1"/>
  <c r="AS24" i="85"/>
  <c r="AR24" i="85"/>
  <c r="AP24" i="85"/>
  <c r="AQ22" i="85"/>
  <c r="AP22" i="85"/>
  <c r="AC22" i="85"/>
  <c r="AD22" i="85" s="1"/>
  <c r="AS22" i="85"/>
  <c r="AR22" i="85"/>
  <c r="AO22" i="85"/>
  <c r="AQ18" i="85"/>
  <c r="AC18" i="85"/>
  <c r="AD18" i="85" s="1"/>
  <c r="AO18" i="85"/>
  <c r="AR18" i="85"/>
  <c r="AS18" i="85"/>
  <c r="AP18" i="85"/>
  <c r="AQ15" i="85"/>
  <c r="AP15" i="85"/>
  <c r="AO15" i="85"/>
  <c r="AC15" i="85"/>
  <c r="AD15" i="85" s="1"/>
  <c r="AS15" i="85"/>
  <c r="AR15" i="85"/>
  <c r="AQ12" i="85"/>
  <c r="AR12" i="85"/>
  <c r="AS12" i="85"/>
  <c r="AO12" i="85"/>
  <c r="AC12" i="85"/>
  <c r="AD12" i="85" s="1"/>
  <c r="AP12" i="85"/>
  <c r="AC11" i="85"/>
  <c r="AD11" i="85" s="1"/>
  <c r="AE11" i="85" s="1"/>
  <c r="AQ11" i="85"/>
  <c r="AR11" i="85"/>
  <c r="AP11" i="85"/>
  <c r="AO11" i="85"/>
  <c r="AS11" i="85"/>
  <c r="G13" i="85" l="1"/>
  <c r="AF13" i="85"/>
  <c r="G24" i="85"/>
  <c r="AF24" i="85"/>
  <c r="AT16" i="85"/>
  <c r="R16" i="85" s="1"/>
  <c r="AT21" i="85"/>
  <c r="R21" i="85" s="1"/>
  <c r="AT12" i="85"/>
  <c r="AT22" i="85"/>
  <c r="R22" i="85" s="1"/>
  <c r="AT14" i="85"/>
  <c r="R14" i="85" s="1"/>
  <c r="AT23" i="85"/>
  <c r="R23" i="85" s="1"/>
  <c r="AT26" i="85"/>
  <c r="R26" i="85" s="1"/>
  <c r="AT15" i="85"/>
  <c r="AT13" i="85"/>
  <c r="R13" i="85" s="1"/>
  <c r="AT25" i="85"/>
  <c r="R25" i="85" s="1"/>
  <c r="AT24" i="85"/>
  <c r="R24" i="85" s="1"/>
  <c r="AT18" i="85"/>
  <c r="R18" i="85" s="1"/>
  <c r="AT17" i="85"/>
  <c r="R17" i="85" s="1"/>
  <c r="G11" i="85"/>
  <c r="AF11" i="85"/>
  <c r="AT11" i="85"/>
  <c r="R11" i="85" s="1"/>
  <c r="H13" i="85" l="1"/>
  <c r="AG13" i="85"/>
  <c r="H24" i="85"/>
  <c r="AG24" i="85"/>
  <c r="H11" i="85"/>
  <c r="AG11" i="85"/>
  <c r="I13" i="85" l="1"/>
  <c r="AH13" i="85"/>
  <c r="I24" i="85"/>
  <c r="AH24" i="85"/>
  <c r="I11" i="85"/>
  <c r="AH11" i="85"/>
  <c r="J13" i="85" l="1"/>
  <c r="AI13" i="85"/>
  <c r="J24" i="85"/>
  <c r="AI24" i="85"/>
  <c r="J11" i="85"/>
  <c r="AI11" i="85"/>
  <c r="K13" i="85" l="1"/>
  <c r="AJ13" i="85"/>
  <c r="K24" i="85"/>
  <c r="AJ24" i="85"/>
  <c r="K11" i="85"/>
  <c r="AJ11" i="85"/>
  <c r="L13" i="85" l="1"/>
  <c r="AK13" i="85"/>
  <c r="L24" i="85"/>
  <c r="AK24" i="85"/>
  <c r="L11" i="85"/>
  <c r="AK11" i="85"/>
  <c r="M13" i="85" l="1"/>
  <c r="AL13" i="85"/>
  <c r="M24" i="85"/>
  <c r="AL24" i="85"/>
  <c r="M11" i="85"/>
  <c r="AL11" i="85"/>
  <c r="N13" i="85" l="1"/>
  <c r="AM13" i="85"/>
  <c r="N24" i="85"/>
  <c r="AM24" i="85"/>
  <c r="N11" i="85"/>
  <c r="AM11" i="85"/>
  <c r="O13" i="85" l="1"/>
  <c r="AN13" i="85"/>
  <c r="P13" i="85" s="1"/>
  <c r="O24" i="85"/>
  <c r="AN24" i="85"/>
  <c r="P24" i="85" s="1"/>
  <c r="O11" i="85"/>
  <c r="AN11" i="85"/>
  <c r="P11" i="85" s="1"/>
  <c r="I467" i="229" l="1"/>
  <c r="C467" i="229" s="1"/>
  <c r="I590" i="229" l="1"/>
  <c r="C590" i="229" s="1"/>
  <c r="I564" i="229"/>
  <c r="C564" i="229" s="1"/>
  <c r="I540" i="229"/>
  <c r="C540" i="229" s="1"/>
  <c r="I475" i="229"/>
  <c r="C475" i="229" s="1"/>
  <c r="I445" i="229"/>
  <c r="C445" i="229" s="1"/>
  <c r="I374" i="229"/>
  <c r="C374" i="229" s="1"/>
  <c r="I38" i="229"/>
  <c r="C38" i="229" s="1"/>
  <c r="I565" i="229"/>
  <c r="C565" i="229" s="1"/>
  <c r="I372" i="229"/>
  <c r="C372" i="229" s="1"/>
  <c r="I291" i="229"/>
  <c r="C291" i="229" s="1"/>
  <c r="I586" i="229"/>
  <c r="T587" i="229" s="1"/>
  <c r="R588" i="229" s="1"/>
  <c r="I371" i="229"/>
  <c r="C371" i="229" s="1"/>
  <c r="I333" i="229"/>
  <c r="C333" i="229" s="1"/>
  <c r="I68" i="229"/>
  <c r="C68" i="229" s="1"/>
  <c r="I66" i="229"/>
  <c r="C66" i="229" s="1"/>
  <c r="I328" i="229"/>
  <c r="T329" i="229" s="1"/>
  <c r="R330" i="229" s="1"/>
  <c r="I103" i="229"/>
  <c r="C103" i="229" s="1"/>
  <c r="I69" i="229"/>
  <c r="C69" i="229" s="1"/>
  <c r="I105" i="229"/>
  <c r="C105" i="229" s="1"/>
  <c r="I287" i="229"/>
  <c r="C287" i="229" s="1"/>
  <c r="I329" i="229"/>
  <c r="C329" i="229" s="1"/>
  <c r="I539" i="229"/>
  <c r="C539" i="229" s="1"/>
  <c r="I474" i="229"/>
  <c r="C474" i="229" s="1"/>
  <c r="I444" i="229"/>
  <c r="C444" i="229" s="1"/>
  <c r="I556" i="229"/>
  <c r="T557" i="229" s="1"/>
  <c r="R558" i="229" s="1"/>
  <c r="I477" i="229"/>
  <c r="C477" i="229" s="1"/>
  <c r="I447" i="229"/>
  <c r="C447" i="229" s="1"/>
  <c r="I104" i="229"/>
  <c r="C104" i="229" s="1"/>
  <c r="I567" i="229"/>
  <c r="C567" i="229" s="1"/>
  <c r="I541" i="229"/>
  <c r="C541" i="229" s="1"/>
  <c r="I332" i="229"/>
  <c r="C332" i="229" s="1"/>
  <c r="I589" i="229"/>
  <c r="C589" i="229" s="1"/>
  <c r="I560" i="229"/>
  <c r="C560" i="229" s="1"/>
  <c r="I446" i="229"/>
  <c r="C446" i="229" s="1"/>
  <c r="I373" i="229"/>
  <c r="C373" i="229" s="1"/>
  <c r="I180" i="229"/>
  <c r="C180" i="229" s="1"/>
  <c r="I152" i="229"/>
  <c r="C152" i="229" s="1"/>
  <c r="I178" i="229"/>
  <c r="T179" i="229" s="1"/>
  <c r="R180" i="229" s="1"/>
  <c r="I102" i="229"/>
  <c r="C102" i="229" s="1"/>
  <c r="I148" i="229"/>
  <c r="T149" i="229" s="1"/>
  <c r="R150" i="229" s="1"/>
  <c r="I179" i="229"/>
  <c r="C179" i="229" s="1"/>
  <c r="I35" i="229"/>
  <c r="C35" i="229" s="1"/>
  <c r="I587" i="229"/>
  <c r="C587" i="229" s="1"/>
  <c r="I542" i="229"/>
  <c r="C542" i="229" s="1"/>
  <c r="I559" i="229"/>
  <c r="C559" i="229" s="1"/>
  <c r="I543" i="229"/>
  <c r="C543" i="229" s="1"/>
  <c r="I442" i="229"/>
  <c r="T443" i="229" s="1"/>
  <c r="R444" i="229" s="1"/>
  <c r="I286" i="229"/>
  <c r="T287" i="229" s="1"/>
  <c r="R288" i="229" s="1"/>
  <c r="I182" i="229"/>
  <c r="C182" i="229" s="1"/>
  <c r="I591" i="229"/>
  <c r="C591" i="229" s="1"/>
  <c r="I562" i="229"/>
  <c r="T563" i="229" s="1"/>
  <c r="R564" i="229" s="1"/>
  <c r="I476" i="229"/>
  <c r="C476" i="229" s="1"/>
  <c r="I375" i="229"/>
  <c r="C375" i="229" s="1"/>
  <c r="I330" i="229"/>
  <c r="C330" i="229" s="1"/>
  <c r="I34" i="229"/>
  <c r="T35" i="229" s="1"/>
  <c r="R36" i="229" s="1"/>
  <c r="I181" i="229"/>
  <c r="C181" i="229" s="1"/>
  <c r="I151" i="229"/>
  <c r="C151" i="229" s="1"/>
  <c r="I37" i="229"/>
  <c r="C37" i="229" s="1"/>
  <c r="I39" i="229"/>
  <c r="C39" i="229" s="1"/>
  <c r="I557" i="229"/>
  <c r="C557" i="229" s="1"/>
  <c r="I558" i="229"/>
  <c r="C558" i="229" s="1"/>
  <c r="I561" i="229"/>
  <c r="C561" i="229" s="1"/>
  <c r="I538" i="229"/>
  <c r="T539" i="229" s="1"/>
  <c r="R540" i="229" s="1"/>
  <c r="I472" i="229"/>
  <c r="T473" i="229" s="1"/>
  <c r="R474" i="229" s="1"/>
  <c r="I443" i="229"/>
  <c r="C443" i="229" s="1"/>
  <c r="I288" i="229"/>
  <c r="C288" i="229" s="1"/>
  <c r="I150" i="229"/>
  <c r="C150" i="229" s="1"/>
  <c r="I588" i="229"/>
  <c r="C588" i="229" s="1"/>
  <c r="I563" i="229"/>
  <c r="C563" i="229" s="1"/>
  <c r="I289" i="229"/>
  <c r="C289" i="229" s="1"/>
  <c r="I290" i="229"/>
  <c r="C290" i="229" s="1"/>
  <c r="I64" i="229"/>
  <c r="T65" i="229" s="1"/>
  <c r="R66" i="229" s="1"/>
  <c r="I370" i="229"/>
  <c r="T371" i="229" s="1"/>
  <c r="R372" i="229" s="1"/>
  <c r="I149" i="229"/>
  <c r="C149" i="229" s="1"/>
  <c r="I36" i="229"/>
  <c r="C36" i="229" s="1"/>
  <c r="I183" i="229"/>
  <c r="C183" i="229" s="1"/>
  <c r="I153" i="229"/>
  <c r="C153" i="229" s="1"/>
  <c r="I101" i="229"/>
  <c r="C101" i="229" s="1"/>
  <c r="I67" i="229"/>
  <c r="C67" i="229" s="1"/>
  <c r="I331" i="229"/>
  <c r="C331" i="229" s="1"/>
  <c r="I100" i="229"/>
  <c r="T101" i="229" s="1"/>
  <c r="R102" i="229" s="1"/>
  <c r="I65" i="229"/>
  <c r="C65" i="229" s="1"/>
  <c r="I473" i="229"/>
  <c r="C473" i="229" s="1"/>
  <c r="I92" i="229"/>
  <c r="C92" i="229" s="1"/>
  <c r="I93" i="229"/>
  <c r="C93" i="229" s="1"/>
  <c r="I91" i="229"/>
  <c r="C91" i="229" s="1"/>
  <c r="I88" i="229"/>
  <c r="T89" i="229" s="1"/>
  <c r="R90" i="229" s="1"/>
  <c r="I90" i="229"/>
  <c r="C90" i="229" s="1"/>
  <c r="I89" i="229"/>
  <c r="C89" i="229" s="1"/>
  <c r="I566" i="229" l="1"/>
  <c r="C566" i="229" s="1"/>
  <c r="U372" i="229"/>
  <c r="M373" i="229" s="1"/>
  <c r="A372" i="229" s="1"/>
  <c r="R373" i="229"/>
  <c r="O372" i="229" s="1"/>
  <c r="R445" i="229"/>
  <c r="O444" i="229" s="1"/>
  <c r="U444" i="229"/>
  <c r="M445" i="229" s="1"/>
  <c r="A444" i="229" s="1"/>
  <c r="U330" i="229"/>
  <c r="M331" i="229" s="1"/>
  <c r="A330" i="229" s="1"/>
  <c r="R331" i="229"/>
  <c r="O330" i="229" s="1"/>
  <c r="U90" i="229"/>
  <c r="M91" i="229" s="1"/>
  <c r="A90" i="229" s="1"/>
  <c r="R91" i="229"/>
  <c r="O90" i="229" s="1"/>
  <c r="R541" i="229"/>
  <c r="O540" i="229" s="1"/>
  <c r="U540" i="229"/>
  <c r="M541" i="229" s="1"/>
  <c r="A540" i="229" s="1"/>
  <c r="R37" i="229"/>
  <c r="O36" i="229" s="1"/>
  <c r="U36" i="229"/>
  <c r="M37" i="229" s="1"/>
  <c r="A36" i="229" s="1"/>
  <c r="U102" i="229"/>
  <c r="M103" i="229" s="1"/>
  <c r="A102" i="229" s="1"/>
  <c r="R103" i="229"/>
  <c r="O102" i="229" s="1"/>
  <c r="U474" i="229"/>
  <c r="M475" i="229" s="1"/>
  <c r="A474" i="229" s="1"/>
  <c r="R475" i="229"/>
  <c r="O474" i="229" s="1"/>
  <c r="U564" i="229"/>
  <c r="M565" i="229" s="1"/>
  <c r="A564" i="229" s="1"/>
  <c r="R565" i="229"/>
  <c r="O564" i="229" s="1"/>
  <c r="R151" i="229"/>
  <c r="O150" i="229" s="1"/>
  <c r="U150" i="229"/>
  <c r="M151" i="229" s="1"/>
  <c r="A150" i="229" s="1"/>
  <c r="R559" i="229"/>
  <c r="O558" i="229" s="1"/>
  <c r="U558" i="229"/>
  <c r="M559" i="229" s="1"/>
  <c r="A558" i="229" s="1"/>
  <c r="U588" i="229"/>
  <c r="M589" i="229" s="1"/>
  <c r="A588" i="229" s="1"/>
  <c r="R589" i="229"/>
  <c r="O588" i="229" s="1"/>
  <c r="U66" i="229"/>
  <c r="M67" i="229" s="1"/>
  <c r="A66" i="229" s="1"/>
  <c r="R67" i="229"/>
  <c r="O66" i="229" s="1"/>
  <c r="R289" i="229"/>
  <c r="O288" i="229" s="1"/>
  <c r="U288" i="229"/>
  <c r="M289" i="229" s="1"/>
  <c r="A288" i="229" s="1"/>
  <c r="R181" i="229"/>
  <c r="O180" i="229" s="1"/>
  <c r="U180" i="229"/>
  <c r="M181" i="229" s="1"/>
  <c r="A180" i="229" s="1"/>
  <c r="I603" i="229"/>
  <c r="C603" i="229" s="1"/>
  <c r="I452" i="229"/>
  <c r="C452" i="229" s="1"/>
  <c r="I437" i="229"/>
  <c r="C437" i="229" s="1"/>
  <c r="I512" i="229"/>
  <c r="C512" i="229" s="1"/>
  <c r="I427" i="229"/>
  <c r="C427" i="229" s="1"/>
  <c r="I202" i="229"/>
  <c r="T203" i="229" s="1"/>
  <c r="R204" i="229" s="1"/>
  <c r="I52" i="229"/>
  <c r="T53" i="229" s="1"/>
  <c r="R54" i="229" s="1"/>
  <c r="I602" i="229"/>
  <c r="C602" i="229" s="1"/>
  <c r="I195" i="229"/>
  <c r="C195" i="229" s="1"/>
  <c r="I511" i="229"/>
  <c r="C511" i="229" s="1"/>
  <c r="I448" i="229"/>
  <c r="T449" i="229" s="1"/>
  <c r="R450" i="229" s="1"/>
  <c r="I433" i="229"/>
  <c r="C433" i="229" s="1"/>
  <c r="I293" i="229"/>
  <c r="C293" i="229" s="1"/>
  <c r="I154" i="229"/>
  <c r="T155" i="229" s="1"/>
  <c r="R156" i="229" s="1"/>
  <c r="I43" i="229"/>
  <c r="C43" i="229" s="1"/>
  <c r="I285" i="229"/>
  <c r="C285" i="229" s="1"/>
  <c r="I205" i="229"/>
  <c r="C205" i="229" s="1"/>
  <c r="I97" i="229"/>
  <c r="C97" i="229" s="1"/>
  <c r="I45" i="229"/>
  <c r="C45" i="229" s="1"/>
  <c r="I297" i="229"/>
  <c r="C297" i="229" s="1"/>
  <c r="I207" i="229"/>
  <c r="C207" i="229" s="1"/>
  <c r="I157" i="229"/>
  <c r="C157" i="229" s="1"/>
  <c r="I98" i="229"/>
  <c r="C98" i="229" s="1"/>
  <c r="I25" i="229"/>
  <c r="C25" i="229" s="1"/>
  <c r="I191" i="229"/>
  <c r="C191" i="229" s="1"/>
  <c r="I23" i="229"/>
  <c r="C23" i="229" s="1"/>
  <c r="I509" i="229"/>
  <c r="C509" i="229" s="1"/>
  <c r="I431" i="229"/>
  <c r="C431" i="229" s="1"/>
  <c r="I601" i="229"/>
  <c r="C601" i="229" s="1"/>
  <c r="I426" i="229"/>
  <c r="C426" i="229" s="1"/>
  <c r="I450" i="229"/>
  <c r="C450" i="229" s="1"/>
  <c r="I436" i="229"/>
  <c r="T437" i="229" s="1"/>
  <c r="R438" i="229" s="1"/>
  <c r="I296" i="229"/>
  <c r="C296" i="229" s="1"/>
  <c r="I192" i="229"/>
  <c r="C192" i="229" s="1"/>
  <c r="I158" i="229"/>
  <c r="C158" i="229" s="1"/>
  <c r="I44" i="229"/>
  <c r="C44" i="229" s="1"/>
  <c r="I599" i="229"/>
  <c r="C599" i="229" s="1"/>
  <c r="I453" i="229"/>
  <c r="C453" i="229" s="1"/>
  <c r="I440" i="229"/>
  <c r="C440" i="229" s="1"/>
  <c r="I390" i="229"/>
  <c r="C390" i="229" s="1"/>
  <c r="I294" i="229"/>
  <c r="C294" i="229" s="1"/>
  <c r="I284" i="229"/>
  <c r="C284" i="229" s="1"/>
  <c r="I193" i="229"/>
  <c r="C193" i="229" s="1"/>
  <c r="I600" i="229"/>
  <c r="C600" i="229" s="1"/>
  <c r="I508" i="229"/>
  <c r="T509" i="229" s="1"/>
  <c r="R510" i="229" s="1"/>
  <c r="I430" i="229"/>
  <c r="T431" i="229" s="1"/>
  <c r="R432" i="229" s="1"/>
  <c r="I393" i="229"/>
  <c r="C393" i="229" s="1"/>
  <c r="I241" i="229"/>
  <c r="C241" i="229" s="1"/>
  <c r="I203" i="229"/>
  <c r="C203" i="229" s="1"/>
  <c r="I190" i="229"/>
  <c r="T191" i="229" s="1"/>
  <c r="R192" i="229" s="1"/>
  <c r="I56" i="229"/>
  <c r="C56" i="229" s="1"/>
  <c r="I155" i="229"/>
  <c r="C155" i="229" s="1"/>
  <c r="I42" i="229"/>
  <c r="C42" i="229" s="1"/>
  <c r="I137" i="229"/>
  <c r="C137" i="229" s="1"/>
  <c r="I281" i="229"/>
  <c r="C281" i="229" s="1"/>
  <c r="I41" i="229"/>
  <c r="C41" i="229" s="1"/>
  <c r="I441" i="229"/>
  <c r="C441" i="229" s="1"/>
  <c r="I424" i="229"/>
  <c r="T425" i="229" s="1"/>
  <c r="R426" i="229" s="1"/>
  <c r="I434" i="229"/>
  <c r="C434" i="229" s="1"/>
  <c r="I392" i="229"/>
  <c r="C392" i="229" s="1"/>
  <c r="I140" i="229"/>
  <c r="C140" i="229" s="1"/>
  <c r="I96" i="229"/>
  <c r="C96" i="229" s="1"/>
  <c r="I40" i="229"/>
  <c r="T41" i="229" s="1"/>
  <c r="R42" i="229" s="1"/>
  <c r="I451" i="229"/>
  <c r="C451" i="229" s="1"/>
  <c r="I432" i="229"/>
  <c r="C432" i="229" s="1"/>
  <c r="I240" i="229"/>
  <c r="C240" i="229" s="1"/>
  <c r="I598" i="229"/>
  <c r="T599" i="229" s="1"/>
  <c r="R600" i="229" s="1"/>
  <c r="I438" i="229"/>
  <c r="C438" i="229" s="1"/>
  <c r="I428" i="229"/>
  <c r="C428" i="229" s="1"/>
  <c r="I391" i="229"/>
  <c r="C391" i="229" s="1"/>
  <c r="I283" i="229"/>
  <c r="C283" i="229" s="1"/>
  <c r="I204" i="229"/>
  <c r="C204" i="229" s="1"/>
  <c r="I94" i="229"/>
  <c r="T95" i="229" s="1"/>
  <c r="R96" i="229" s="1"/>
  <c r="I57" i="229"/>
  <c r="C57" i="229" s="1"/>
  <c r="I295" i="229"/>
  <c r="C295" i="229" s="1"/>
  <c r="I194" i="229"/>
  <c r="C194" i="229" s="1"/>
  <c r="I138" i="229"/>
  <c r="C138" i="229" s="1"/>
  <c r="I26" i="229"/>
  <c r="C26" i="229" s="1"/>
  <c r="I156" i="229"/>
  <c r="C156" i="229" s="1"/>
  <c r="I139" i="229"/>
  <c r="C139" i="229" s="1"/>
  <c r="I141" i="229"/>
  <c r="C141" i="229" s="1"/>
  <c r="I439" i="229"/>
  <c r="C439" i="229" s="1"/>
  <c r="I388" i="229"/>
  <c r="T389" i="229" s="1"/>
  <c r="R390" i="229" s="1"/>
  <c r="I429" i="229"/>
  <c r="C429" i="229" s="1"/>
  <c r="I242" i="229"/>
  <c r="C242" i="229" s="1"/>
  <c r="I54" i="229"/>
  <c r="C54" i="229" s="1"/>
  <c r="I510" i="229"/>
  <c r="C510" i="229" s="1"/>
  <c r="I449" i="229"/>
  <c r="C449" i="229" s="1"/>
  <c r="I206" i="229"/>
  <c r="C206" i="229" s="1"/>
  <c r="I513" i="229"/>
  <c r="C513" i="229" s="1"/>
  <c r="I435" i="229"/>
  <c r="C435" i="229" s="1"/>
  <c r="I425" i="229"/>
  <c r="C425" i="229" s="1"/>
  <c r="I389" i="229"/>
  <c r="C389" i="229" s="1"/>
  <c r="I280" i="229"/>
  <c r="T281" i="229" s="1"/>
  <c r="R282" i="229" s="1"/>
  <c r="I159" i="229"/>
  <c r="C159" i="229" s="1"/>
  <c r="I55" i="229"/>
  <c r="C55" i="229" s="1"/>
  <c r="I292" i="229"/>
  <c r="T293" i="229" s="1"/>
  <c r="R294" i="229" s="1"/>
  <c r="I243" i="229"/>
  <c r="C243" i="229" s="1"/>
  <c r="I99" i="229"/>
  <c r="C99" i="229" s="1"/>
  <c r="I53" i="229"/>
  <c r="C53" i="229" s="1"/>
  <c r="I22" i="229"/>
  <c r="T23" i="229" s="1"/>
  <c r="R24" i="229" s="1"/>
  <c r="I136" i="229"/>
  <c r="T137" i="229" s="1"/>
  <c r="R138" i="229" s="1"/>
  <c r="I24" i="229"/>
  <c r="C24" i="229" s="1"/>
  <c r="I282" i="229"/>
  <c r="C282" i="229" s="1"/>
  <c r="I238" i="229"/>
  <c r="T239" i="229" s="1"/>
  <c r="R240" i="229" s="1"/>
  <c r="I27" i="229"/>
  <c r="C27" i="229" s="1"/>
  <c r="I95" i="229"/>
  <c r="C95" i="229" s="1"/>
  <c r="I239" i="229"/>
  <c r="C239" i="229" s="1"/>
  <c r="I519" i="229"/>
  <c r="C519" i="229" s="1"/>
  <c r="I418" i="229"/>
  <c r="T419" i="229" s="1"/>
  <c r="R420" i="229" s="1"/>
  <c r="I595" i="229"/>
  <c r="C595" i="229" s="1"/>
  <c r="I554" i="229"/>
  <c r="C554" i="229" s="1"/>
  <c r="I376" i="229"/>
  <c r="T377" i="229" s="1"/>
  <c r="R378" i="229" s="1"/>
  <c r="I361" i="229"/>
  <c r="C361" i="229" s="1"/>
  <c r="I346" i="229"/>
  <c r="T347" i="229" s="1"/>
  <c r="R348" i="229" s="1"/>
  <c r="I298" i="229"/>
  <c r="T299" i="229" s="1"/>
  <c r="R300" i="229" s="1"/>
  <c r="I235" i="229"/>
  <c r="C235" i="229" s="1"/>
  <c r="I223" i="229"/>
  <c r="C223" i="229" s="1"/>
  <c r="I211" i="229"/>
  <c r="C211" i="229" s="1"/>
  <c r="I169" i="229"/>
  <c r="C169" i="229" s="1"/>
  <c r="I546" i="229"/>
  <c r="C546" i="229" s="1"/>
  <c r="I518" i="229"/>
  <c r="C518" i="229" s="1"/>
  <c r="I495" i="229"/>
  <c r="C495" i="229" s="1"/>
  <c r="I417" i="229"/>
  <c r="C417" i="229" s="1"/>
  <c r="I342" i="229"/>
  <c r="C342" i="229" s="1"/>
  <c r="I216" i="229"/>
  <c r="C216" i="229" s="1"/>
  <c r="I547" i="229"/>
  <c r="C547" i="229" s="1"/>
  <c r="I362" i="229"/>
  <c r="C362" i="229" s="1"/>
  <c r="I345" i="229"/>
  <c r="C345" i="229" s="1"/>
  <c r="I309" i="229"/>
  <c r="C309" i="229" s="1"/>
  <c r="I340" i="229"/>
  <c r="T341" i="229" s="1"/>
  <c r="R342" i="229" s="1"/>
  <c r="I212" i="229"/>
  <c r="C212" i="229" s="1"/>
  <c r="I32" i="229"/>
  <c r="C32" i="229" s="1"/>
  <c r="I7" i="229"/>
  <c r="C7" i="229" s="1"/>
  <c r="I222" i="229"/>
  <c r="C222" i="229" s="1"/>
  <c r="I197" i="229"/>
  <c r="C197" i="229" s="1"/>
  <c r="I123" i="229"/>
  <c r="C123" i="229" s="1"/>
  <c r="I30" i="229"/>
  <c r="C30" i="229" s="1"/>
  <c r="I20" i="229"/>
  <c r="C20" i="229" s="1"/>
  <c r="I234" i="229"/>
  <c r="C234" i="229" s="1"/>
  <c r="I199" i="229"/>
  <c r="C199" i="229" s="1"/>
  <c r="I49" i="229"/>
  <c r="C49" i="229" s="1"/>
  <c r="I4" i="229"/>
  <c r="T5" i="229" s="1"/>
  <c r="R6" i="229" s="1"/>
  <c r="I229" i="229"/>
  <c r="C229" i="229" s="1"/>
  <c r="I168" i="229"/>
  <c r="C168" i="229" s="1"/>
  <c r="I60" i="229"/>
  <c r="C60" i="229" s="1"/>
  <c r="I419" i="229"/>
  <c r="C419" i="229" s="1"/>
  <c r="I215" i="229"/>
  <c r="C215" i="229" s="1"/>
  <c r="I545" i="229"/>
  <c r="C545" i="229" s="1"/>
  <c r="I233" i="229"/>
  <c r="C233" i="229" s="1"/>
  <c r="I47" i="229"/>
  <c r="C47" i="229" s="1"/>
  <c r="I5" i="229"/>
  <c r="C5" i="229" s="1"/>
  <c r="I551" i="229"/>
  <c r="C551" i="229" s="1"/>
  <c r="I517" i="229"/>
  <c r="C517" i="229" s="1"/>
  <c r="I416" i="229"/>
  <c r="C416" i="229" s="1"/>
  <c r="I592" i="229"/>
  <c r="T593" i="229" s="1"/>
  <c r="R594" i="229" s="1"/>
  <c r="I550" i="229"/>
  <c r="T551" i="229" s="1"/>
  <c r="R552" i="229" s="1"/>
  <c r="I420" i="229"/>
  <c r="C420" i="229" s="1"/>
  <c r="I354" i="229"/>
  <c r="C354" i="229" s="1"/>
  <c r="I344" i="229"/>
  <c r="C344" i="229" s="1"/>
  <c r="I308" i="229"/>
  <c r="C308" i="229" s="1"/>
  <c r="I244" i="229"/>
  <c r="T245" i="229" s="1"/>
  <c r="R246" i="229" s="1"/>
  <c r="I232" i="229"/>
  <c r="T233" i="229" s="1"/>
  <c r="R234" i="229" s="1"/>
  <c r="I220" i="229"/>
  <c r="T221" i="229" s="1"/>
  <c r="R222" i="229" s="1"/>
  <c r="I209" i="229"/>
  <c r="C209" i="229" s="1"/>
  <c r="I167" i="229"/>
  <c r="C167" i="229" s="1"/>
  <c r="I63" i="229"/>
  <c r="C63" i="229" s="1"/>
  <c r="I50" i="229"/>
  <c r="C50" i="229" s="1"/>
  <c r="I493" i="229"/>
  <c r="C493" i="229" s="1"/>
  <c r="I415" i="229"/>
  <c r="C415" i="229" s="1"/>
  <c r="I357" i="229"/>
  <c r="C357" i="229" s="1"/>
  <c r="I306" i="229"/>
  <c r="C306" i="229" s="1"/>
  <c r="I248" i="229"/>
  <c r="C248" i="229" s="1"/>
  <c r="I208" i="229"/>
  <c r="T209" i="229" s="1"/>
  <c r="R210" i="229" s="1"/>
  <c r="I573" i="229"/>
  <c r="C573" i="229" s="1"/>
  <c r="I555" i="229"/>
  <c r="C555" i="229" s="1"/>
  <c r="I359" i="229"/>
  <c r="C359" i="229" s="1"/>
  <c r="I343" i="229"/>
  <c r="C343" i="229" s="1"/>
  <c r="I307" i="229"/>
  <c r="C307" i="229" s="1"/>
  <c r="I249" i="229"/>
  <c r="C249" i="229" s="1"/>
  <c r="I210" i="229"/>
  <c r="C210" i="229" s="1"/>
  <c r="I29" i="229"/>
  <c r="C29" i="229" s="1"/>
  <c r="I214" i="229"/>
  <c r="T215" i="229" s="1"/>
  <c r="R216" i="229" s="1"/>
  <c r="I121" i="229"/>
  <c r="C121" i="229" s="1"/>
  <c r="I48" i="229"/>
  <c r="C48" i="229" s="1"/>
  <c r="I28" i="229"/>
  <c r="T29" i="229" s="1"/>
  <c r="R30" i="229" s="1"/>
  <c r="I16" i="229"/>
  <c r="T17" i="229" s="1"/>
  <c r="R18" i="229" s="1"/>
  <c r="I358" i="229"/>
  <c r="T359" i="229" s="1"/>
  <c r="R360" i="229" s="1"/>
  <c r="I226" i="229"/>
  <c r="T227" i="229" s="1"/>
  <c r="R228" i="229" s="1"/>
  <c r="I196" i="229"/>
  <c r="T197" i="229" s="1"/>
  <c r="R198" i="229" s="1"/>
  <c r="I18" i="229"/>
  <c r="C18" i="229" s="1"/>
  <c r="I378" i="229"/>
  <c r="C378" i="229" s="1"/>
  <c r="I247" i="229"/>
  <c r="C247" i="229" s="1"/>
  <c r="I219" i="229"/>
  <c r="C219" i="229" s="1"/>
  <c r="I51" i="229"/>
  <c r="C51" i="229" s="1"/>
  <c r="I8" i="229"/>
  <c r="C8" i="229" s="1"/>
  <c r="I569" i="229"/>
  <c r="C569" i="229" s="1"/>
  <c r="I491" i="229"/>
  <c r="C491" i="229" s="1"/>
  <c r="I347" i="229"/>
  <c r="C347" i="229" s="1"/>
  <c r="I227" i="229"/>
  <c r="C227" i="229" s="1"/>
  <c r="I221" i="229"/>
  <c r="C221" i="229" s="1"/>
  <c r="I593" i="229"/>
  <c r="C593" i="229" s="1"/>
  <c r="I594" i="229"/>
  <c r="C594" i="229" s="1"/>
  <c r="I568" i="229"/>
  <c r="T569" i="229" s="1"/>
  <c r="R570" i="229" s="1"/>
  <c r="I544" i="229"/>
  <c r="T545" i="229" s="1"/>
  <c r="R546" i="229" s="1"/>
  <c r="I515" i="229"/>
  <c r="C515" i="229" s="1"/>
  <c r="I548" i="229"/>
  <c r="C548" i="229" s="1"/>
  <c r="I514" i="229"/>
  <c r="T515" i="229" s="1"/>
  <c r="R516" i="229" s="1"/>
  <c r="I414" i="229"/>
  <c r="C414" i="229" s="1"/>
  <c r="I381" i="229"/>
  <c r="C381" i="229" s="1"/>
  <c r="I351" i="229"/>
  <c r="C351" i="229" s="1"/>
  <c r="I303" i="229"/>
  <c r="C303" i="229" s="1"/>
  <c r="I230" i="229"/>
  <c r="C230" i="229" s="1"/>
  <c r="I218" i="229"/>
  <c r="C218" i="229" s="1"/>
  <c r="I118" i="229"/>
  <c r="T119" i="229" s="1"/>
  <c r="R120" i="229" s="1"/>
  <c r="I61" i="229"/>
  <c r="C61" i="229" s="1"/>
  <c r="I46" i="229"/>
  <c r="T47" i="229" s="1"/>
  <c r="R48" i="229" s="1"/>
  <c r="I490" i="229"/>
  <c r="T491" i="229" s="1"/>
  <c r="R492" i="229" s="1"/>
  <c r="I423" i="229"/>
  <c r="C423" i="229" s="1"/>
  <c r="I412" i="229"/>
  <c r="T413" i="229" s="1"/>
  <c r="R414" i="229" s="1"/>
  <c r="I355" i="229"/>
  <c r="C355" i="229" s="1"/>
  <c r="I571" i="229"/>
  <c r="C571" i="229" s="1"/>
  <c r="I553" i="229"/>
  <c r="C553" i="229" s="1"/>
  <c r="I516" i="229"/>
  <c r="C516" i="229" s="1"/>
  <c r="I352" i="229"/>
  <c r="T353" i="229" s="1"/>
  <c r="R354" i="229" s="1"/>
  <c r="I341" i="229"/>
  <c r="C341" i="229" s="1"/>
  <c r="I304" i="229"/>
  <c r="T305" i="229" s="1"/>
  <c r="R306" i="229" s="1"/>
  <c r="I302" i="229"/>
  <c r="C302" i="229" s="1"/>
  <c r="I166" i="229"/>
  <c r="T167" i="229" s="1"/>
  <c r="R168" i="229" s="1"/>
  <c r="I360" i="229"/>
  <c r="C360" i="229" s="1"/>
  <c r="I119" i="229"/>
  <c r="C119" i="229" s="1"/>
  <c r="I348" i="229"/>
  <c r="C348" i="229" s="1"/>
  <c r="I246" i="229"/>
  <c r="C246" i="229" s="1"/>
  <c r="I217" i="229"/>
  <c r="C217" i="229" s="1"/>
  <c r="I58" i="229"/>
  <c r="T59" i="229" s="1"/>
  <c r="R60" i="229" s="1"/>
  <c r="I33" i="229"/>
  <c r="C33" i="229" s="1"/>
  <c r="I245" i="229"/>
  <c r="C245" i="229" s="1"/>
  <c r="I201" i="229"/>
  <c r="C201" i="229" s="1"/>
  <c r="I122" i="229"/>
  <c r="C122" i="229" s="1"/>
  <c r="I21" i="229"/>
  <c r="C21" i="229" s="1"/>
  <c r="I377" i="229"/>
  <c r="C377" i="229" s="1"/>
  <c r="I494" i="229"/>
  <c r="C494" i="229" s="1"/>
  <c r="I422" i="229"/>
  <c r="C422" i="229" s="1"/>
  <c r="I597" i="229"/>
  <c r="C597" i="229" s="1"/>
  <c r="I572" i="229"/>
  <c r="C572" i="229" s="1"/>
  <c r="I492" i="229"/>
  <c r="C492" i="229" s="1"/>
  <c r="I379" i="229"/>
  <c r="C379" i="229" s="1"/>
  <c r="I363" i="229"/>
  <c r="C363" i="229" s="1"/>
  <c r="I349" i="229"/>
  <c r="C349" i="229" s="1"/>
  <c r="I301" i="229"/>
  <c r="C301" i="229" s="1"/>
  <c r="I237" i="229"/>
  <c r="C237" i="229" s="1"/>
  <c r="I225" i="229"/>
  <c r="C225" i="229" s="1"/>
  <c r="I213" i="229"/>
  <c r="C213" i="229" s="1"/>
  <c r="I200" i="229"/>
  <c r="C200" i="229" s="1"/>
  <c r="I171" i="229"/>
  <c r="C171" i="229" s="1"/>
  <c r="I570" i="229"/>
  <c r="C570" i="229" s="1"/>
  <c r="I552" i="229"/>
  <c r="C552" i="229" s="1"/>
  <c r="I421" i="229"/>
  <c r="C421" i="229" s="1"/>
  <c r="I353" i="229"/>
  <c r="C353" i="229" s="1"/>
  <c r="I228" i="229"/>
  <c r="C228" i="229" s="1"/>
  <c r="I198" i="229"/>
  <c r="C198" i="229" s="1"/>
  <c r="I596" i="229"/>
  <c r="C596" i="229" s="1"/>
  <c r="I549" i="229"/>
  <c r="C549" i="229" s="1"/>
  <c r="I380" i="229"/>
  <c r="C380" i="229" s="1"/>
  <c r="I350" i="229"/>
  <c r="C350" i="229" s="1"/>
  <c r="I300" i="229"/>
  <c r="C300" i="229" s="1"/>
  <c r="I231" i="229"/>
  <c r="C231" i="229" s="1"/>
  <c r="I120" i="229"/>
  <c r="C120" i="229" s="1"/>
  <c r="I356" i="229"/>
  <c r="C356" i="229" s="1"/>
  <c r="I224" i="229"/>
  <c r="C224" i="229" s="1"/>
  <c r="I59" i="229"/>
  <c r="C59" i="229" s="1"/>
  <c r="I6" i="229"/>
  <c r="C6" i="229" s="1"/>
  <c r="I236" i="229"/>
  <c r="C236" i="229" s="1"/>
  <c r="I31" i="229"/>
  <c r="C31" i="229" s="1"/>
  <c r="I9" i="229"/>
  <c r="C9" i="229" s="1"/>
  <c r="I170" i="229"/>
  <c r="C170" i="229" s="1"/>
  <c r="I62" i="229"/>
  <c r="C62" i="229" s="1"/>
  <c r="I19" i="229"/>
  <c r="C19" i="229" s="1"/>
  <c r="I17" i="229"/>
  <c r="C17" i="229" s="1"/>
  <c r="I305" i="229"/>
  <c r="C305" i="229" s="1"/>
  <c r="I413" i="229"/>
  <c r="C413" i="229" s="1"/>
  <c r="I299" i="229"/>
  <c r="C299" i="229" s="1"/>
  <c r="P66" i="229" l="1"/>
  <c r="N66" i="229"/>
  <c r="P588" i="229"/>
  <c r="N588" i="229"/>
  <c r="N474" i="229"/>
  <c r="P474" i="229"/>
  <c r="P102" i="229"/>
  <c r="N102" i="229"/>
  <c r="N330" i="229"/>
  <c r="P330" i="229"/>
  <c r="P372" i="229"/>
  <c r="N372" i="229"/>
  <c r="N288" i="229"/>
  <c r="P288" i="229"/>
  <c r="N558" i="229"/>
  <c r="P558" i="229"/>
  <c r="N540" i="229"/>
  <c r="P540" i="229"/>
  <c r="P444" i="229"/>
  <c r="N444" i="229"/>
  <c r="P564" i="229"/>
  <c r="N564" i="229"/>
  <c r="N90" i="229"/>
  <c r="P90" i="229"/>
  <c r="P180" i="229"/>
  <c r="N180" i="229"/>
  <c r="N150" i="229"/>
  <c r="P150" i="229"/>
  <c r="P36" i="229"/>
  <c r="N36" i="229"/>
  <c r="U96" i="229"/>
  <c r="M97" i="229" s="1"/>
  <c r="A96" i="229" s="1"/>
  <c r="R97" i="229"/>
  <c r="O96" i="229" s="1"/>
  <c r="U510" i="229"/>
  <c r="M511" i="229" s="1"/>
  <c r="A510" i="229" s="1"/>
  <c r="R511" i="229"/>
  <c r="O510" i="229" s="1"/>
  <c r="R205" i="229"/>
  <c r="O204" i="229" s="1"/>
  <c r="U204" i="229"/>
  <c r="M205" i="229" s="1"/>
  <c r="A204" i="229" s="1"/>
  <c r="U138" i="229"/>
  <c r="M139" i="229" s="1"/>
  <c r="A138" i="229" s="1"/>
  <c r="R139" i="229"/>
  <c r="O138" i="229" s="1"/>
  <c r="U282" i="229"/>
  <c r="M283" i="229" s="1"/>
  <c r="A282" i="229" s="1"/>
  <c r="R283" i="229"/>
  <c r="O282" i="229" s="1"/>
  <c r="R391" i="229"/>
  <c r="O390" i="229" s="1"/>
  <c r="U390" i="229"/>
  <c r="M391" i="229" s="1"/>
  <c r="A390" i="229" s="1"/>
  <c r="R439" i="229"/>
  <c r="O438" i="229" s="1"/>
  <c r="U438" i="229"/>
  <c r="M439" i="229" s="1"/>
  <c r="A438" i="229" s="1"/>
  <c r="R241" i="229"/>
  <c r="O240" i="229" s="1"/>
  <c r="U240" i="229"/>
  <c r="M241" i="229" s="1"/>
  <c r="A240" i="229" s="1"/>
  <c r="U24" i="229"/>
  <c r="M25" i="229" s="1"/>
  <c r="A24" i="229" s="1"/>
  <c r="R25" i="229"/>
  <c r="O24" i="229" s="1"/>
  <c r="U294" i="229"/>
  <c r="M295" i="229" s="1"/>
  <c r="A294" i="229" s="1"/>
  <c r="R295" i="229"/>
  <c r="O294" i="229" s="1"/>
  <c r="U600" i="229"/>
  <c r="M601" i="229" s="1"/>
  <c r="A600" i="229" s="1"/>
  <c r="R601" i="229"/>
  <c r="O600" i="229" s="1"/>
  <c r="U42" i="229"/>
  <c r="M43" i="229" s="1"/>
  <c r="A42" i="229" s="1"/>
  <c r="R43" i="229"/>
  <c r="O42" i="229" s="1"/>
  <c r="R451" i="229"/>
  <c r="O450" i="229" s="1"/>
  <c r="U450" i="229"/>
  <c r="M451" i="229" s="1"/>
  <c r="A450" i="229" s="1"/>
  <c r="U426" i="229"/>
  <c r="M427" i="229" s="1"/>
  <c r="A426" i="229" s="1"/>
  <c r="R427" i="229"/>
  <c r="O426" i="229" s="1"/>
  <c r="U192" i="229"/>
  <c r="M193" i="229" s="1"/>
  <c r="A192" i="229" s="1"/>
  <c r="R193" i="229"/>
  <c r="O192" i="229" s="1"/>
  <c r="U432" i="229"/>
  <c r="M433" i="229" s="1"/>
  <c r="A432" i="229" s="1"/>
  <c r="R433" i="229"/>
  <c r="O432" i="229" s="1"/>
  <c r="U156" i="229"/>
  <c r="M157" i="229" s="1"/>
  <c r="A156" i="229" s="1"/>
  <c r="R157" i="229"/>
  <c r="O156" i="229" s="1"/>
  <c r="R55" i="229"/>
  <c r="O54" i="229" s="1"/>
  <c r="U54" i="229"/>
  <c r="M55" i="229" s="1"/>
  <c r="A54" i="229" s="1"/>
  <c r="R61" i="229"/>
  <c r="O60" i="229" s="1"/>
  <c r="U60" i="229"/>
  <c r="M61" i="229" s="1"/>
  <c r="A60" i="229" s="1"/>
  <c r="R307" i="229"/>
  <c r="O306" i="229" s="1"/>
  <c r="U306" i="229"/>
  <c r="M307" i="229" s="1"/>
  <c r="A306" i="229" s="1"/>
  <c r="R211" i="229"/>
  <c r="O210" i="229" s="1"/>
  <c r="U210" i="229"/>
  <c r="M211" i="229" s="1"/>
  <c r="A210" i="229" s="1"/>
  <c r="U234" i="229"/>
  <c r="M235" i="229" s="1"/>
  <c r="A234" i="229" s="1"/>
  <c r="R235" i="229"/>
  <c r="O234" i="229" s="1"/>
  <c r="R349" i="229"/>
  <c r="O348" i="229" s="1"/>
  <c r="U348" i="229"/>
  <c r="M349" i="229" s="1"/>
  <c r="A348" i="229" s="1"/>
  <c r="U360" i="229"/>
  <c r="M361" i="229" s="1"/>
  <c r="A360" i="229" s="1"/>
  <c r="R361" i="229"/>
  <c r="O360" i="229" s="1"/>
  <c r="U246" i="229"/>
  <c r="M247" i="229" s="1"/>
  <c r="A246" i="229" s="1"/>
  <c r="R247" i="229"/>
  <c r="O246" i="229" s="1"/>
  <c r="U168" i="229"/>
  <c r="M169" i="229" s="1"/>
  <c r="A168" i="229" s="1"/>
  <c r="R169" i="229"/>
  <c r="O168" i="229" s="1"/>
  <c r="R355" i="229"/>
  <c r="O354" i="229" s="1"/>
  <c r="U354" i="229"/>
  <c r="M355" i="229" s="1"/>
  <c r="A354" i="229" s="1"/>
  <c r="U492" i="229"/>
  <c r="M493" i="229" s="1"/>
  <c r="A492" i="229" s="1"/>
  <c r="R493" i="229"/>
  <c r="O492" i="229" s="1"/>
  <c r="R121" i="229"/>
  <c r="O120" i="229" s="1"/>
  <c r="U120" i="229"/>
  <c r="M121" i="229" s="1"/>
  <c r="A120" i="229" s="1"/>
  <c r="U516" i="229"/>
  <c r="M517" i="229" s="1"/>
  <c r="A516" i="229" s="1"/>
  <c r="R517" i="229"/>
  <c r="O516" i="229" s="1"/>
  <c r="R547" i="229"/>
  <c r="O546" i="229" s="1"/>
  <c r="U546" i="229"/>
  <c r="M547" i="229" s="1"/>
  <c r="A546" i="229" s="1"/>
  <c r="R199" i="229"/>
  <c r="O198" i="229" s="1"/>
  <c r="U198" i="229"/>
  <c r="M199" i="229" s="1"/>
  <c r="A198" i="229" s="1"/>
  <c r="R19" i="229"/>
  <c r="O18" i="229" s="1"/>
  <c r="U18" i="229"/>
  <c r="M19" i="229" s="1"/>
  <c r="A18" i="229" s="1"/>
  <c r="U552" i="229"/>
  <c r="M553" i="229" s="1"/>
  <c r="A552" i="229" s="1"/>
  <c r="R553" i="229"/>
  <c r="O552" i="229" s="1"/>
  <c r="U6" i="229"/>
  <c r="M7" i="229" s="1"/>
  <c r="A6" i="229" s="1"/>
  <c r="R7" i="229"/>
  <c r="O6" i="229" s="1"/>
  <c r="R379" i="229"/>
  <c r="O378" i="229" s="1"/>
  <c r="U378" i="229"/>
  <c r="M379" i="229" s="1"/>
  <c r="A378" i="229" s="1"/>
  <c r="U414" i="229"/>
  <c r="M415" i="229" s="1"/>
  <c r="A414" i="229" s="1"/>
  <c r="R415" i="229"/>
  <c r="O414" i="229" s="1"/>
  <c r="U48" i="229"/>
  <c r="M49" i="229" s="1"/>
  <c r="A48" i="229" s="1"/>
  <c r="R49" i="229"/>
  <c r="O48" i="229" s="1"/>
  <c r="R571" i="229"/>
  <c r="O570" i="229" s="1"/>
  <c r="U570" i="229"/>
  <c r="M571" i="229" s="1"/>
  <c r="A570" i="229" s="1"/>
  <c r="U228" i="229"/>
  <c r="M229" i="229" s="1"/>
  <c r="A228" i="229" s="1"/>
  <c r="R229" i="229"/>
  <c r="O228" i="229" s="1"/>
  <c r="U30" i="229"/>
  <c r="M31" i="229" s="1"/>
  <c r="A30" i="229" s="1"/>
  <c r="R31" i="229"/>
  <c r="O30" i="229" s="1"/>
  <c r="R217" i="229"/>
  <c r="O216" i="229" s="1"/>
  <c r="U216" i="229"/>
  <c r="M217" i="229" s="1"/>
  <c r="A216" i="229" s="1"/>
  <c r="U222" i="229"/>
  <c r="M223" i="229" s="1"/>
  <c r="A222" i="229" s="1"/>
  <c r="R223" i="229"/>
  <c r="O222" i="229" s="1"/>
  <c r="U594" i="229"/>
  <c r="M595" i="229" s="1"/>
  <c r="A594" i="229" s="1"/>
  <c r="R595" i="229"/>
  <c r="O594" i="229" s="1"/>
  <c r="U342" i="229"/>
  <c r="M343" i="229" s="1"/>
  <c r="A342" i="229" s="1"/>
  <c r="R343" i="229"/>
  <c r="O342" i="229" s="1"/>
  <c r="U300" i="229"/>
  <c r="M301" i="229" s="1"/>
  <c r="A300" i="229" s="1"/>
  <c r="R301" i="229"/>
  <c r="O300" i="229" s="1"/>
  <c r="U420" i="229"/>
  <c r="M421" i="229" s="1"/>
  <c r="A420" i="229" s="1"/>
  <c r="R421" i="229"/>
  <c r="O420" i="229" s="1"/>
  <c r="N54" i="229" l="1"/>
  <c r="P54" i="229"/>
  <c r="P240" i="229"/>
  <c r="N240" i="229"/>
  <c r="N390" i="229"/>
  <c r="P390" i="229"/>
  <c r="N156" i="229"/>
  <c r="P156" i="229"/>
  <c r="N192" i="229"/>
  <c r="P192" i="229"/>
  <c r="P600" i="229"/>
  <c r="N600" i="229"/>
  <c r="P24" i="229"/>
  <c r="N24" i="229"/>
  <c r="N282" i="229"/>
  <c r="P282" i="229"/>
  <c r="N96" i="229"/>
  <c r="P96" i="229"/>
  <c r="P450" i="229"/>
  <c r="N450" i="229"/>
  <c r="N438" i="229"/>
  <c r="P438" i="229"/>
  <c r="P204" i="229"/>
  <c r="N204" i="229"/>
  <c r="N432" i="229"/>
  <c r="P432" i="229"/>
  <c r="P426" i="229"/>
  <c r="N426" i="229"/>
  <c r="N42" i="229"/>
  <c r="P42" i="229"/>
  <c r="N294" i="229"/>
  <c r="P294" i="229"/>
  <c r="P138" i="229"/>
  <c r="N138" i="229"/>
  <c r="N510" i="229"/>
  <c r="P510" i="229"/>
  <c r="N216" i="229"/>
  <c r="P216" i="229"/>
  <c r="N18" i="229"/>
  <c r="P18" i="229"/>
  <c r="P546" i="229"/>
  <c r="N546" i="229"/>
  <c r="P120" i="229"/>
  <c r="N120" i="229"/>
  <c r="P354" i="229"/>
  <c r="N354" i="229"/>
  <c r="P246" i="229"/>
  <c r="N246" i="229"/>
  <c r="P234" i="229"/>
  <c r="N234" i="229"/>
  <c r="N552" i="229"/>
  <c r="P552" i="229"/>
  <c r="N516" i="229"/>
  <c r="P516" i="229"/>
  <c r="P492" i="229"/>
  <c r="N492" i="229"/>
  <c r="P168" i="229"/>
  <c r="N168" i="229"/>
  <c r="P306" i="229"/>
  <c r="N306" i="229"/>
  <c r="P420" i="229"/>
  <c r="N420" i="229"/>
  <c r="N414" i="229"/>
  <c r="P414" i="229"/>
  <c r="P570" i="229"/>
  <c r="N570" i="229"/>
  <c r="P378" i="229"/>
  <c r="N378" i="229"/>
  <c r="P198" i="229"/>
  <c r="N198" i="229"/>
  <c r="N360" i="229"/>
  <c r="P360" i="229"/>
  <c r="P342" i="229"/>
  <c r="N342" i="229"/>
  <c r="P222" i="229"/>
  <c r="N222" i="229"/>
  <c r="N30" i="229"/>
  <c r="P30" i="229"/>
  <c r="P300" i="229"/>
  <c r="N300" i="229"/>
  <c r="P594" i="229"/>
  <c r="N594" i="229"/>
  <c r="N228" i="229"/>
  <c r="P228" i="229"/>
  <c r="P48" i="229"/>
  <c r="N48" i="229"/>
  <c r="P6" i="229"/>
  <c r="N6" i="229"/>
  <c r="N348" i="229"/>
  <c r="P348" i="229"/>
  <c r="N210" i="229"/>
  <c r="P210" i="229"/>
  <c r="N60" i="229"/>
  <c r="P60" i="229"/>
  <c r="P2" i="229" l="1"/>
  <c r="W33" i="85" s="1"/>
  <c r="I250" i="229" l="1"/>
  <c r="T251" i="229" s="1"/>
  <c r="R252" i="229" s="1"/>
  <c r="I107" i="229"/>
  <c r="C107" i="229" s="1"/>
  <c r="I252" i="229"/>
  <c r="C252" i="229" s="1"/>
  <c r="I251" i="229"/>
  <c r="C251" i="229" s="1"/>
  <c r="I254" i="229"/>
  <c r="C254" i="229" s="1"/>
  <c r="I111" i="229"/>
  <c r="C111" i="229" s="1"/>
  <c r="I255" i="229"/>
  <c r="C255" i="229" s="1"/>
  <c r="I108" i="229"/>
  <c r="C108" i="229" s="1"/>
  <c r="I106" i="229"/>
  <c r="T107" i="229" s="1"/>
  <c r="R108" i="229" s="1"/>
  <c r="I110" i="229"/>
  <c r="C110" i="229" s="1"/>
  <c r="I109" i="229"/>
  <c r="C109" i="229" s="1"/>
  <c r="I253" i="229"/>
  <c r="C253" i="229" s="1"/>
  <c r="R109" i="229" l="1"/>
  <c r="O108" i="229" s="1"/>
  <c r="U108" i="229"/>
  <c r="M109" i="229" s="1"/>
  <c r="A108" i="229" s="1"/>
  <c r="U252" i="229"/>
  <c r="M253" i="229" s="1"/>
  <c r="A252" i="229" s="1"/>
  <c r="R253" i="229"/>
  <c r="O252" i="229" s="1"/>
  <c r="N108" i="229" l="1"/>
  <c r="P108" i="229"/>
  <c r="P252" i="229"/>
  <c r="N252" i="229"/>
  <c r="I189" i="229" l="1"/>
  <c r="C189" i="229" s="1"/>
  <c r="I185" i="229"/>
  <c r="C185" i="229" s="1"/>
  <c r="I186" i="229"/>
  <c r="C186" i="229" s="1"/>
  <c r="I187" i="229"/>
  <c r="C187" i="229" s="1"/>
  <c r="I184" i="229"/>
  <c r="T185" i="229" s="1"/>
  <c r="R186" i="229" s="1"/>
  <c r="I188" i="229"/>
  <c r="C188" i="229" s="1"/>
  <c r="I462" i="229"/>
  <c r="C462" i="229" s="1"/>
  <c r="I461" i="229"/>
  <c r="C461" i="229" s="1"/>
  <c r="I464" i="229"/>
  <c r="C464" i="229" s="1"/>
  <c r="I465" i="229"/>
  <c r="C465" i="229" s="1"/>
  <c r="I463" i="229"/>
  <c r="C463" i="229" s="1"/>
  <c r="I460" i="229"/>
  <c r="T461" i="229" s="1"/>
  <c r="R462" i="229" s="1"/>
  <c r="R187" i="229" l="1"/>
  <c r="O186" i="229" s="1"/>
  <c r="U186" i="229"/>
  <c r="M187" i="229" s="1"/>
  <c r="A186" i="229" s="1"/>
  <c r="R463" i="229"/>
  <c r="O462" i="229" s="1"/>
  <c r="U462" i="229"/>
  <c r="M463" i="229" s="1"/>
  <c r="A462" i="229" s="1"/>
  <c r="N186" i="229" l="1"/>
  <c r="P186" i="229"/>
  <c r="N462" i="229"/>
  <c r="P462" i="229"/>
  <c r="I112" i="229" l="1"/>
  <c r="T113" i="229" s="1"/>
  <c r="R114" i="229" s="1"/>
  <c r="I114" i="229"/>
  <c r="C114" i="229" s="1"/>
  <c r="I457" i="229"/>
  <c r="C457" i="229" s="1"/>
  <c r="I384" i="229"/>
  <c r="C384" i="229" s="1"/>
  <c r="I383" i="229"/>
  <c r="C383" i="229" s="1"/>
  <c r="I454" i="229"/>
  <c r="T455" i="229" s="1"/>
  <c r="R456" i="229" s="1"/>
  <c r="I456" i="229"/>
  <c r="C456" i="229" s="1"/>
  <c r="I386" i="229"/>
  <c r="C386" i="229" s="1"/>
  <c r="I116" i="229"/>
  <c r="C116" i="229" s="1"/>
  <c r="I115" i="229"/>
  <c r="C115" i="229" s="1"/>
  <c r="I387" i="229"/>
  <c r="C387" i="229" s="1"/>
  <c r="I117" i="229"/>
  <c r="C117" i="229" s="1"/>
  <c r="I385" i="229"/>
  <c r="C385" i="229" s="1"/>
  <c r="I113" i="229"/>
  <c r="C113" i="229" s="1"/>
  <c r="I458" i="229"/>
  <c r="C458" i="229" s="1"/>
  <c r="I382" i="229"/>
  <c r="T383" i="229" s="1"/>
  <c r="R384" i="229" s="1"/>
  <c r="I455" i="229"/>
  <c r="C455" i="229" s="1"/>
  <c r="I459" i="229"/>
  <c r="C459" i="229" s="1"/>
  <c r="R115" i="229" l="1"/>
  <c r="O114" i="229" s="1"/>
  <c r="U114" i="229"/>
  <c r="M115" i="229" s="1"/>
  <c r="A114" i="229" s="1"/>
  <c r="R457" i="229"/>
  <c r="O456" i="229" s="1"/>
  <c r="U456" i="229"/>
  <c r="M457" i="229" s="1"/>
  <c r="A456" i="229" s="1"/>
  <c r="R385" i="229"/>
  <c r="O384" i="229" s="1"/>
  <c r="U384" i="229"/>
  <c r="M385" i="229" s="1"/>
  <c r="A384" i="229" s="1"/>
  <c r="P114" i="229" l="1"/>
  <c r="N114" i="229"/>
  <c r="N456" i="229"/>
  <c r="P456" i="229"/>
  <c r="P384" i="229"/>
  <c r="N384" i="229"/>
  <c r="I323" i="229" l="1"/>
  <c r="C323" i="229" s="1"/>
  <c r="I322" i="229"/>
  <c r="T323" i="229" s="1"/>
  <c r="R324" i="229" s="1"/>
  <c r="I324" i="229"/>
  <c r="C324" i="229" s="1"/>
  <c r="I327" i="229"/>
  <c r="C327" i="229" s="1"/>
  <c r="I326" i="229"/>
  <c r="C326" i="229" s="1"/>
  <c r="I325" i="229"/>
  <c r="C325" i="229" s="1"/>
  <c r="I258" i="229"/>
  <c r="C258" i="229" s="1"/>
  <c r="I578" i="229"/>
  <c r="C578" i="229" s="1"/>
  <c r="I256" i="229"/>
  <c r="T257" i="229" s="1"/>
  <c r="R258" i="229" s="1"/>
  <c r="I261" i="229"/>
  <c r="C261" i="229" s="1"/>
  <c r="I577" i="229"/>
  <c r="C577" i="229" s="1"/>
  <c r="I574" i="229"/>
  <c r="T575" i="229" s="1"/>
  <c r="R576" i="229" s="1"/>
  <c r="I579" i="229"/>
  <c r="C579" i="229" s="1"/>
  <c r="I257" i="229"/>
  <c r="C257" i="229" s="1"/>
  <c r="I576" i="229"/>
  <c r="C576" i="229" s="1"/>
  <c r="I575" i="229"/>
  <c r="C575" i="229" s="1"/>
  <c r="I259" i="229"/>
  <c r="C259" i="229" s="1"/>
  <c r="I260" i="229"/>
  <c r="C260" i="229" s="1"/>
  <c r="R577" i="229" l="1"/>
  <c r="O576" i="229" s="1"/>
  <c r="U576" i="229"/>
  <c r="M577" i="229" s="1"/>
  <c r="A576" i="229" s="1"/>
  <c r="R325" i="229"/>
  <c r="O324" i="229" s="1"/>
  <c r="U324" i="229"/>
  <c r="M325" i="229" s="1"/>
  <c r="A324" i="229" s="1"/>
  <c r="U258" i="229"/>
  <c r="M259" i="229" s="1"/>
  <c r="A258" i="229" s="1"/>
  <c r="R259" i="229"/>
  <c r="O258" i="229" s="1"/>
  <c r="N576" i="229" l="1"/>
  <c r="P576" i="229"/>
  <c r="N258" i="229"/>
  <c r="P258" i="229"/>
  <c r="N324" i="229"/>
  <c r="P324" i="229"/>
  <c r="I128" i="229" l="1"/>
  <c r="C128" i="229" s="1"/>
  <c r="I129" i="229"/>
  <c r="C129" i="229" s="1"/>
  <c r="I126" i="229"/>
  <c r="C126" i="229" s="1"/>
  <c r="I127" i="229"/>
  <c r="C127" i="229" s="1"/>
  <c r="I125" i="229"/>
  <c r="C125" i="229" s="1"/>
  <c r="I124" i="229"/>
  <c r="T125" i="229" s="1"/>
  <c r="R126" i="229" s="1"/>
  <c r="R127" i="229" l="1"/>
  <c r="O126" i="229" s="1"/>
  <c r="U126" i="229"/>
  <c r="M127" i="229" s="1"/>
  <c r="A126" i="229" s="1"/>
  <c r="N126" i="229" l="1"/>
  <c r="P126" i="229"/>
  <c r="I405" i="229" l="1"/>
  <c r="C405" i="229" s="1"/>
  <c r="I400" i="229"/>
  <c r="T401" i="229" s="1"/>
  <c r="R402" i="229" s="1"/>
  <c r="I402" i="229"/>
  <c r="C402" i="229" s="1"/>
  <c r="I401" i="229"/>
  <c r="C401" i="229" s="1"/>
  <c r="I403" i="229"/>
  <c r="C403" i="229" s="1"/>
  <c r="I404" i="229"/>
  <c r="C404" i="229" s="1"/>
  <c r="R403" i="229" l="1"/>
  <c r="O402" i="229" s="1"/>
  <c r="U402" i="229"/>
  <c r="M403" i="229" s="1"/>
  <c r="A402" i="229" s="1"/>
  <c r="N402" i="229" l="1"/>
  <c r="P402" i="229"/>
  <c r="I487" i="229" l="1"/>
  <c r="C487" i="229" s="1"/>
  <c r="I484" i="229"/>
  <c r="T485" i="229" s="1"/>
  <c r="R486" i="229" s="1"/>
  <c r="I486" i="229"/>
  <c r="C486" i="229" s="1"/>
  <c r="I485" i="229"/>
  <c r="C485" i="229" s="1"/>
  <c r="I488" i="229"/>
  <c r="C488" i="229" s="1"/>
  <c r="I489" i="229"/>
  <c r="C489" i="229" s="1"/>
  <c r="R487" i="229" l="1"/>
  <c r="O486" i="229" s="1"/>
  <c r="U486" i="229"/>
  <c r="M487" i="229" s="1"/>
  <c r="A486" i="229" s="1"/>
  <c r="N486" i="229" l="1"/>
  <c r="P486" i="229"/>
  <c r="I314" i="229" l="1"/>
  <c r="C314" i="229" s="1"/>
  <c r="I311" i="229"/>
  <c r="C311" i="229" s="1"/>
  <c r="I312" i="229"/>
  <c r="C312" i="229" s="1"/>
  <c r="I313" i="229"/>
  <c r="C313" i="229" s="1"/>
  <c r="I315" i="229"/>
  <c r="C315" i="229" s="1"/>
  <c r="I310" i="229"/>
  <c r="T311" i="229" s="1"/>
  <c r="R312" i="229" s="1"/>
  <c r="U312" i="229" l="1"/>
  <c r="M313" i="229" s="1"/>
  <c r="A312" i="229" s="1"/>
  <c r="R313" i="229"/>
  <c r="O312" i="229" s="1"/>
  <c r="P312" i="229" l="1"/>
  <c r="N312" i="229"/>
  <c r="N2" i="229" s="1"/>
  <c r="O2" i="229"/>
  <c r="V33" i="85" s="1"/>
  <c r="S2" i="229" l="1"/>
  <c r="U33" i="85"/>
  <c r="AU33" i="85" s="1"/>
  <c r="Q2" i="229"/>
  <c r="T2" i="229" l="1"/>
  <c r="U2" i="229"/>
  <c r="E1" i="229"/>
  <c r="Z33" i="85"/>
  <c r="R2" i="229"/>
  <c r="Y33" i="85" s="1"/>
  <c r="X33" i="85"/>
  <c r="AB33" i="85" s="1"/>
  <c r="AL33" i="85" l="1"/>
  <c r="N33" i="85" s="1"/>
  <c r="AJ33" i="85"/>
  <c r="L33" i="85" s="1"/>
  <c r="AH33" i="85"/>
  <c r="J33" i="85" s="1"/>
  <c r="AF33" i="85"/>
  <c r="H33" i="85" s="1"/>
  <c r="AN33" i="85"/>
  <c r="P33" i="85" s="1"/>
  <c r="AK33" i="85"/>
  <c r="M33" i="85" s="1"/>
  <c r="AI33" i="85"/>
  <c r="K33" i="85" s="1"/>
  <c r="AG33" i="85"/>
  <c r="I33" i="85" s="1"/>
  <c r="AM33" i="85"/>
  <c r="O33" i="85" s="1"/>
  <c r="V2" i="229"/>
  <c r="W2" i="229" s="1"/>
  <c r="Y2" i="229" s="1"/>
  <c r="Z2" i="229" s="1"/>
  <c r="C2" i="229" s="1"/>
  <c r="AA33" i="85"/>
  <c r="AQ33" i="85" l="1"/>
  <c r="AS33" i="85"/>
  <c r="AO33" i="85"/>
  <c r="AC33" i="85"/>
  <c r="AD33" i="85" s="1"/>
  <c r="AE33" i="85" s="1"/>
  <c r="G33" i="85" s="1"/>
  <c r="AP33" i="85"/>
  <c r="AR33" i="85"/>
  <c r="AT33" i="85" l="1"/>
  <c r="R33" i="85" s="1"/>
</calcChain>
</file>

<file path=xl/sharedStrings.xml><?xml version="1.0" encoding="utf-8"?>
<sst xmlns="http://schemas.openxmlformats.org/spreadsheetml/2006/main" count="35248" uniqueCount="219">
  <si>
    <t>A</t>
  </si>
  <si>
    <t>B</t>
  </si>
  <si>
    <t>C</t>
  </si>
  <si>
    <t>D</t>
  </si>
  <si>
    <t>◄</t>
  </si>
  <si>
    <t>CONTROL</t>
  </si>
  <si>
    <t>FECHA LÍMITE</t>
  </si>
  <si>
    <t>FECHA DE HOY</t>
  </si>
  <si>
    <t>preguntas</t>
  </si>
  <si>
    <t>aciertos</t>
  </si>
  <si>
    <t>Fallos</t>
  </si>
  <si>
    <t>Contestadas</t>
  </si>
  <si>
    <t>Puntuación</t>
  </si>
  <si>
    <t>Nota Puntual</t>
  </si>
  <si>
    <t>Testo simple</t>
  </si>
  <si>
    <t>Texto completo</t>
  </si>
  <si>
    <t>Control caducidad</t>
  </si>
  <si>
    <t>Control Respuestas</t>
  </si>
  <si>
    <t>% evolución</t>
  </si>
  <si>
    <t>Preguntas</t>
  </si>
  <si>
    <t>evolución 2</t>
  </si>
  <si>
    <t>Control</t>
  </si>
  <si>
    <t>fecha</t>
  </si>
  <si>
    <t>Resultado</t>
  </si>
  <si>
    <t>DATOS HOJAS</t>
  </si>
  <si>
    <t>CALCULOS</t>
  </si>
  <si>
    <t>Nota Final</t>
  </si>
  <si>
    <t>Texto Notas</t>
  </si>
  <si>
    <t>Evolución</t>
  </si>
  <si>
    <t>Copiar  y arrastrar</t>
  </si>
  <si>
    <t>TEMAS</t>
  </si>
  <si>
    <t>Adaptar la primera celda</t>
  </si>
  <si>
    <t>NOTAS</t>
  </si>
  <si>
    <t>ACIERTOS</t>
  </si>
  <si>
    <t>ERROR</t>
  </si>
  <si>
    <t>RESPUESTAS</t>
  </si>
  <si>
    <t>Control Respuesta</t>
  </si>
  <si>
    <t>OPCIONES</t>
  </si>
  <si>
    <t>CONTROL SOLUCION</t>
  </si>
  <si>
    <t>Ptos negativos</t>
  </si>
  <si>
    <t>Ptos Negativos</t>
  </si>
  <si>
    <t>Hay que mejorar</t>
  </si>
  <si>
    <t>Mejorable</t>
  </si>
  <si>
    <t>Notable, está dominado</t>
  </si>
  <si>
    <t>Excelente</t>
  </si>
  <si>
    <t>Ninguna es correcta</t>
  </si>
  <si>
    <t>d)</t>
  </si>
  <si>
    <t>La justicia</t>
  </si>
  <si>
    <t>Todas las anteriores</t>
  </si>
  <si>
    <t>TEXTO</t>
  </si>
  <si>
    <t>La disposición permanente para defender a España</t>
  </si>
  <si>
    <t>Mal, repasar temario</t>
  </si>
  <si>
    <t>Nº Tema</t>
  </si>
  <si>
    <t>Tema</t>
  </si>
  <si>
    <t>Subtema</t>
  </si>
  <si>
    <t>Preg.</t>
  </si>
  <si>
    <t>Rpta</t>
  </si>
  <si>
    <t>A U T O T E S T</t>
  </si>
  <si>
    <t>Bloque</t>
  </si>
  <si>
    <t>La disciplina</t>
  </si>
  <si>
    <t>Normas de comportamiento entre militares</t>
  </si>
  <si>
    <t>Normas de comportamiento con la población civil</t>
  </si>
  <si>
    <t>Los principios éticos y las reglas de comportamiento de acuerdo a la constitución y el resto de ordenamiento jurídico</t>
  </si>
  <si>
    <t>Los principios éticos y as reglas de comportamiento de acuerdo a las normas y costumbre militares</t>
  </si>
  <si>
    <t>En el amor al servicio y la unión espiritual de todos sus miembros</t>
  </si>
  <si>
    <t>En las RROO</t>
  </si>
  <si>
    <t>En el amor a España, en el honor, disciplina y valor</t>
  </si>
  <si>
    <t>En el honor, firmeza y arrogancia</t>
  </si>
  <si>
    <t>Militares en excedencia de servicio</t>
  </si>
  <si>
    <t>Guardia Civil en reserva</t>
  </si>
  <si>
    <t>Alumnos de la enseñanza en formación</t>
  </si>
  <si>
    <t>Aspirantes a reservistas</t>
  </si>
  <si>
    <t>La obediencia debida</t>
  </si>
  <si>
    <t>El espíritu de sacrificio por sus compañeros</t>
  </si>
  <si>
    <t>Objetividad, integridad, neutralidad, responsabilidad, parcialidad, confidencialidad, dedicación al servicio, transparencia, ejemplaridad, austeridad, accesibilidad, eficiencia, honradez y promoción del entorno cultural y medio ambiental</t>
  </si>
  <si>
    <t>Objetividad, integridad, neutralidad, responsabilidad, parcialidad, confidencialidad, dedicación al servicio, transparencia, ejemplaridad, austeridad, accesibilidad, eficacia, honradez y promoción del entorno cultural y medio ambiental</t>
  </si>
  <si>
    <t>Objetividad, integridad, neutralidad, responsabilidad, imparcialidad, confidencialidad, dedicación al servicio, transparencia, ejemplaridad, austeridad, accesibilidad, eficiencia, honradez y promoción del entorno cultural y medio ambiental</t>
  </si>
  <si>
    <t>Objetividad, integridad, neutralidad, responsabilidad, imparcialidad, confidencialidad, dedicación al servicio, transparencia, ejemplaridad, austeridad, accesibilidad, eficacia, honradez y promoción del entorno cultural y medio ambiental</t>
  </si>
  <si>
    <t>El acatamiento a las normas y a las RROO</t>
  </si>
  <si>
    <t>El saludo militar</t>
  </si>
  <si>
    <t>La estructura jerárquica militar</t>
  </si>
  <si>
    <t>Las leyes militares y civiles que competen al ejercicio de las funciones de los militares</t>
  </si>
  <si>
    <t>La disciplina como factor de cohesión</t>
  </si>
  <si>
    <t>La propia responsabilidad del mando y del subordinado</t>
  </si>
  <si>
    <t>Mandar con responsabilidad y obedecer lo mandado</t>
  </si>
  <si>
    <t>El derecho y el deber de tomar decisiones, dar órdenes y hacerlas cumplir,  fortalecer la moral, motivar a los subordinados, mantener la disciplina y administrar los medios asignados</t>
  </si>
  <si>
    <t>Además del apartado B, la obediencia debida</t>
  </si>
  <si>
    <t>Reglas de comportamiento general</t>
  </si>
  <si>
    <t>El código de conducta de los militares</t>
  </si>
  <si>
    <t>Servir de guía a los militares de carrera</t>
  </si>
  <si>
    <t>Definir los principios generales</t>
  </si>
  <si>
    <t>Todos los militares profesionales de las FAS</t>
  </si>
  <si>
    <t>Los alumnos de la enseñanza militar de formación</t>
  </si>
  <si>
    <t>A los aspirantes a reservistas y a reservistas cuando se encuentren incorporados a las FAS</t>
  </si>
  <si>
    <t>Parcialidad</t>
  </si>
  <si>
    <t>Objetividad</t>
  </si>
  <si>
    <t>Confidencialidad</t>
  </si>
  <si>
    <t>austeridad</t>
  </si>
  <si>
    <t>Disciplina y jerarquía</t>
  </si>
  <si>
    <t>Disciplina y unidad</t>
  </si>
  <si>
    <t>Disciplina y subordinación</t>
  </si>
  <si>
    <t>La a) y b) correctas</t>
  </si>
  <si>
    <t>Con lealtad y compañerismo</t>
  </si>
  <si>
    <t>Con firmeza y esfuerzo</t>
  </si>
  <si>
    <t>Con lealtad y esfuerzo</t>
  </si>
  <si>
    <t>Con compañerismo y firmeza</t>
  </si>
  <si>
    <t>El militar ajustara su conducta……</t>
  </si>
  <si>
    <t>Al respeto de las personas</t>
  </si>
  <si>
    <t>Al respeto al bien común</t>
  </si>
  <si>
    <t>Al derecho internacional aplicable en conflictos armados</t>
  </si>
  <si>
    <t>Con puntualidad y obediencia debida</t>
  </si>
  <si>
    <t>Con exactitud</t>
  </si>
  <si>
    <t>Con amor al servicio</t>
  </si>
  <si>
    <t>Impulsado por el sentimiento de honor inspirado en las RROO</t>
  </si>
  <si>
    <t>Impulsado por el sentimiento de obediencia debida y jerarquía militar</t>
  </si>
  <si>
    <t>La subordinación y obediencia</t>
  </si>
  <si>
    <t>Es virtud fundamental del militar que obliga a los subordinados por igual</t>
  </si>
  <si>
    <t>La adhesión racional del militar a sus reglas garantiza la rectitud de conducta individual y colectiva</t>
  </si>
  <si>
    <t>Asegura el cumplimiento riguroso del deber</t>
  </si>
  <si>
    <t>Es deber y responsabilidad del militar practicar, exigir y fortalecer la disciplina</t>
  </si>
  <si>
    <t>Debe esforzarse en cumplir las órdenes de forma objetiva</t>
  </si>
  <si>
    <t>Debe esforzarse en ser fiel a los propósitos del mando, con responsabilidad y espíritu de iniciativa</t>
  </si>
  <si>
    <t>Ante un imprevisto, recabará opinión del superior inmediato</t>
  </si>
  <si>
    <t>Cumplirá las órdenes, independientemente de que se ajusten a la legalidad</t>
  </si>
  <si>
    <t>TRAMITACIÓN DE INICIATIVAS Y QUEJAS</t>
  </si>
  <si>
    <t>c)</t>
  </si>
  <si>
    <t>b)</t>
  </si>
  <si>
    <t>a)</t>
  </si>
  <si>
    <t>Pregunta Exa</t>
  </si>
  <si>
    <t>Pregunta Autotex</t>
  </si>
  <si>
    <t>Titulo Portada y Test</t>
  </si>
  <si>
    <t>COLUMNA</t>
  </si>
  <si>
    <t>Test</t>
  </si>
  <si>
    <t>ACADEMIA DE FORMACIÓN MILITAR Y GUARDIA CIVIL LICTOR</t>
  </si>
  <si>
    <t xml:space="preserve">Tlf 642539835
</t>
  </si>
  <si>
    <t>lictorformacion@outlook.es       /     lictorformacion@gmail.com</t>
  </si>
  <si>
    <t>Sub</t>
  </si>
  <si>
    <t>II</t>
  </si>
  <si>
    <t>I</t>
  </si>
  <si>
    <t>FIN</t>
  </si>
  <si>
    <t>prgt</t>
  </si>
  <si>
    <t>Curso finalizado. Nuevo curso 2019</t>
  </si>
  <si>
    <t>2 y 3</t>
  </si>
  <si>
    <t>5 y 6</t>
  </si>
  <si>
    <t>FORMACIÓN MILITAR</t>
  </si>
  <si>
    <t>INSTRUCCIÓN TÁCTICA Y TÉCNICA</t>
  </si>
  <si>
    <t>RROO</t>
  </si>
  <si>
    <t>SEGURIDAD EN LAS FAS y MANDO Y RÉGIMEN INTERIOR</t>
  </si>
  <si>
    <t>SEGURIDAD EN LAS FAS</t>
  </si>
  <si>
    <t>MANDO Y RÉGIMEN INTERIOR</t>
  </si>
  <si>
    <t>LEY DE CARRERA MILITAR Y LEY TROPA Y MARINERÍA</t>
  </si>
  <si>
    <t xml:space="preserve">CÓDIGO PENAL MILITAR y RÉGIMEN DISCIPLINARIO </t>
  </si>
  <si>
    <t>CÓDIGO PENAL MILITAR</t>
  </si>
  <si>
    <t xml:space="preserve">RÉGIMEN DISCIPLINARIO </t>
  </si>
  <si>
    <t>ORGANIZACIÓN Y FUNCIONAMIENTO DEL EJÉRCITO DE TIERRA</t>
  </si>
  <si>
    <t>ORGANIZACIÓN DE LAS FUERZAS ARMADAS</t>
  </si>
  <si>
    <t>ORGANIZACIÓN EJÉRCITO DE TIERRA</t>
  </si>
  <si>
    <t>DERECHOS Y DEBERES DE LOS MIEMBROS DE LAS FAS</t>
  </si>
  <si>
    <t>INSTRUCCIÓN DEL COMBATIENTE</t>
  </si>
  <si>
    <t>Instrucción NBQ</t>
  </si>
  <si>
    <t>ESCUADRA/EQUIPO</t>
  </si>
  <si>
    <t>TOPOGRAFÍA</t>
  </si>
  <si>
    <t>CARTOGRAFÍA</t>
  </si>
  <si>
    <t>ORIENTACIÓN</t>
  </si>
  <si>
    <t>NAVEGACIÓN</t>
  </si>
  <si>
    <t>ARMAMENTO Y TERORÍA DEL TIRO I</t>
  </si>
  <si>
    <t>NORMAS GENERALES EN EL USO DE LAS ARMAS</t>
  </si>
  <si>
    <t>AMETRALLADORA MG42</t>
  </si>
  <si>
    <t>AMETRALLADORA LIGERA MG-4 ET</t>
  </si>
  <si>
    <t>ARMAMENTO Y TERORÍA DEL TIRO II</t>
  </si>
  <si>
    <t>GRANADA DE MANO ALHAMBRA</t>
  </si>
  <si>
    <t>Pistola USP COMPACT</t>
  </si>
  <si>
    <t>TEORÍA DEL TIRO</t>
  </si>
  <si>
    <t>TRANSMISIONES</t>
  </si>
  <si>
    <t>CONCEPTOS BÁSICOS PARA TRANSMITIR</t>
  </si>
  <si>
    <t>PR4G</t>
  </si>
  <si>
    <t>TP-6N</t>
  </si>
  <si>
    <t>RADIOTELÉFONO PNR-500</t>
  </si>
  <si>
    <t>¿Qué definen las RROO?:</t>
  </si>
  <si>
    <t>¿En qué se inspira el exacto cumplimiento del deber?:</t>
  </si>
  <si>
    <t>De los siguientes, diga a quién no le será de aplicación las RROO:</t>
  </si>
  <si>
    <t>¿Qué constituye el primer y más fundamental deber del militar?:</t>
  </si>
  <si>
    <t xml:space="preserve">El honor, la disciplina y la lealtad </t>
  </si>
  <si>
    <t xml:space="preserve">La obediencia debida </t>
  </si>
  <si>
    <t>¿El militar deberá actuar con arreglo a qué principios?:</t>
  </si>
  <si>
    <t>En las Fuerzas Armadas, será exigida y practicada como norma de actuación:</t>
  </si>
  <si>
    <t xml:space="preserve">La uniformidad </t>
  </si>
  <si>
    <t>Qué obliga a mandar con responsabilidad y a obedecer lo mandado:</t>
  </si>
  <si>
    <t>De acuerdo con las RROO la autoridad implica:</t>
  </si>
  <si>
    <t>El objeto de las RROO, FAS es constituir:</t>
  </si>
  <si>
    <t>Las RROO, FAS son de aplicación a:</t>
  </si>
  <si>
    <t>Referente a la actuación del militar como servidor público. Debe actuar con los principios de (di la incorrecta):</t>
  </si>
  <si>
    <t>Relacionado con el comportamiento del militar, lo ajustara a las características de las FAS de….:</t>
  </si>
  <si>
    <t>La mejor forma de contribuir con los demás miembros de las FAS, el militar se comportara en todo momento………:</t>
  </si>
  <si>
    <t>Cómo cumplirá con sus deberes y obligaciones:</t>
  </si>
  <si>
    <t xml:space="preserve">Con fidelidad </t>
  </si>
  <si>
    <t>Para el cumplimiento de sus obligaciones y deberes, se verá:</t>
  </si>
  <si>
    <t xml:space="preserve">Inspirado en los valores propios del militar </t>
  </si>
  <si>
    <t>El militar, con su actuación, qué propiciará que imperen en las FAS:</t>
  </si>
  <si>
    <t>Con respecto a la disciplina, di la incorrecta:</t>
  </si>
  <si>
    <t>En cuanto a la responsabilidad de obediencia:</t>
  </si>
  <si>
    <t>Capítulo 1 ÁMBITO DE LA FORMACIÓN MILITAR</t>
  </si>
  <si>
    <t>Capítulo 2 ÁMBITO DE LA INSTRUCCIÓN TÁCTICA Y TÉCNICA</t>
  </si>
  <si>
    <t>OPOSICIONES ASCENSO A CABO DEL ET</t>
  </si>
  <si>
    <t>III</t>
  </si>
  <si>
    <t>ampliación ley carrera militar</t>
  </si>
  <si>
    <t>introducida el 18/11/2018</t>
  </si>
  <si>
    <t>modificar</t>
  </si>
  <si>
    <t>modifiar</t>
  </si>
  <si>
    <t>x</t>
  </si>
  <si>
    <t>mofificada</t>
  </si>
  <si>
    <t>modificada</t>
  </si>
  <si>
    <t>TEMA 3 TRANSMISIONES</t>
  </si>
  <si>
    <r>
      <t>T</t>
    </r>
    <r>
      <rPr>
        <sz val="10"/>
        <color rgb="FFFF0000"/>
        <rFont val="Arial"/>
        <family val="2"/>
      </rPr>
      <t>EMA 4 TRANSMISIONES</t>
    </r>
  </si>
  <si>
    <t>MODIFICADO EL DÍA 16 DE NOVIEMBRE PARA REVISAR</t>
  </si>
  <si>
    <t>introducidas el 27/11/18</t>
  </si>
  <si>
    <t>MOFIDICADA 01 DE DICIEMBRE</t>
  </si>
  <si>
    <t>MODIFICADA EL 1 DE DICIEMBRE.</t>
  </si>
  <si>
    <t>www.lictorformacion.com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</si>
</sst>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sz val="10"/>
      <color indexed="12"/>
      <name val="Arial"/>
      <family val="2"/>
    </font>
    <font>
      <b/>
      <i/>
      <sz val="12"/>
      <color indexed="12"/>
      <name val="Arial"/>
      <family val="2"/>
    </font>
    <font>
      <sz val="10"/>
      <color indexed="55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b/>
      <sz val="10"/>
      <color indexed="63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name val="Bodoni MT"/>
      <family val="1"/>
    </font>
    <font>
      <sz val="14"/>
      <name val="Arial Black"/>
      <family val="2"/>
    </font>
    <font>
      <sz val="14"/>
      <color theme="9" tint="-0.499984740745262"/>
      <name val="Arial Black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4"/>
      <color theme="0"/>
      <name val="Arial Black"/>
      <family val="2"/>
    </font>
    <font>
      <b/>
      <sz val="14"/>
      <color theme="0"/>
      <name val="Arial Black"/>
      <family val="2"/>
    </font>
    <font>
      <b/>
      <sz val="16"/>
      <color theme="6" tint="-0.499984740745262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10"/>
      <color theme="6" tint="-0.499984740745262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b/>
      <sz val="16"/>
      <color indexed="12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rgb="FF000000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</cellStyleXfs>
  <cellXfs count="140">
    <xf numFmtId="0" fontId="0" fillId="0" borderId="0" xfId="0"/>
    <xf numFmtId="0" fontId="8" fillId="2" borderId="0" xfId="1" applyFont="1" applyFill="1" applyAlignment="1" applyProtection="1">
      <alignment horizontal="center" vertical="center"/>
      <protection locked="0"/>
    </xf>
    <xf numFmtId="11" fontId="6" fillId="2" borderId="0" xfId="2" applyNumberFormat="1" applyFont="1" applyFill="1" applyAlignment="1" applyProtection="1">
      <alignment horizontal="center" vertical="center" wrapText="1"/>
    </xf>
    <xf numFmtId="0" fontId="13" fillId="2" borderId="0" xfId="2" applyFont="1" applyFill="1" applyAlignment="1" applyProtection="1">
      <alignment horizontal="center"/>
    </xf>
    <xf numFmtId="0" fontId="9" fillId="2" borderId="0" xfId="2" applyFont="1" applyFill="1" applyProtection="1"/>
    <xf numFmtId="0" fontId="3" fillId="0" borderId="0" xfId="2" applyFont="1" applyFill="1" applyProtection="1"/>
    <xf numFmtId="0" fontId="3" fillId="2" borderId="0" xfId="2" applyFont="1" applyFill="1" applyProtection="1"/>
    <xf numFmtId="0" fontId="10" fillId="2" borderId="0" xfId="2" applyFont="1" applyFill="1" applyAlignment="1" applyProtection="1">
      <alignment vertical="center"/>
      <protection locked="0"/>
    </xf>
    <xf numFmtId="11" fontId="5" fillId="2" borderId="0" xfId="2" applyNumberFormat="1" applyFont="1" applyFill="1" applyAlignment="1" applyProtection="1">
      <alignment horizontal="left" vertical="center" wrapText="1"/>
    </xf>
    <xf numFmtId="0" fontId="12" fillId="3" borderId="1" xfId="2" applyFont="1" applyFill="1" applyBorder="1" applyAlignment="1" applyProtection="1">
      <alignment horizontal="center" vertical="center"/>
      <protection locked="0"/>
    </xf>
    <xf numFmtId="0" fontId="2" fillId="2" borderId="0" xfId="2" applyFont="1" applyFill="1" applyProtection="1"/>
    <xf numFmtId="0" fontId="3" fillId="4" borderId="0" xfId="2" applyFont="1" applyFill="1" applyProtection="1"/>
    <xf numFmtId="0" fontId="10" fillId="4" borderId="0" xfId="2" applyFont="1" applyFill="1" applyAlignment="1" applyProtection="1">
      <alignment horizontal="center" vertical="center"/>
      <protection locked="0"/>
    </xf>
    <xf numFmtId="11" fontId="5" fillId="4" borderId="0" xfId="2" applyNumberFormat="1" applyFont="1" applyFill="1" applyAlignment="1" applyProtection="1">
      <alignment horizontal="left" vertical="center" wrapText="1"/>
    </xf>
    <xf numFmtId="0" fontId="13" fillId="4" borderId="0" xfId="2" applyFont="1" applyFill="1" applyAlignment="1" applyProtection="1">
      <alignment horizontal="center"/>
    </xf>
    <xf numFmtId="0" fontId="2" fillId="4" borderId="0" xfId="2" applyFont="1" applyFill="1" applyProtection="1"/>
    <xf numFmtId="0" fontId="10" fillId="0" borderId="0" xfId="2" applyFont="1" applyFill="1" applyAlignment="1" applyProtection="1">
      <alignment horizontal="center" vertical="center"/>
      <protection locked="0"/>
    </xf>
    <xf numFmtId="11" fontId="5" fillId="0" borderId="0" xfId="2" applyNumberFormat="1" applyFont="1" applyFill="1" applyAlignment="1" applyProtection="1">
      <alignment horizontal="left" vertical="center" wrapText="1"/>
    </xf>
    <xf numFmtId="0" fontId="3" fillId="5" borderId="2" xfId="2" applyFont="1" applyFill="1" applyBorder="1" applyAlignment="1" applyProtection="1">
      <alignment horizontal="center" shrinkToFit="1"/>
    </xf>
    <xf numFmtId="0" fontId="3" fillId="0" borderId="0" xfId="2" applyFont="1" applyFill="1" applyAlignment="1" applyProtection="1">
      <alignment horizontal="center"/>
    </xf>
    <xf numFmtId="0" fontId="3" fillId="6" borderId="0" xfId="2" applyFont="1" applyFill="1" applyAlignment="1" applyProtection="1">
      <alignment horizontal="center"/>
    </xf>
    <xf numFmtId="0" fontId="3" fillId="0" borderId="2" xfId="2" applyFont="1" applyFill="1" applyBorder="1" applyAlignment="1" applyProtection="1">
      <alignment horizontal="center"/>
    </xf>
    <xf numFmtId="0" fontId="18" fillId="7" borderId="0" xfId="2" applyFont="1" applyFill="1" applyAlignment="1" applyProtection="1">
      <alignment horizontal="center"/>
    </xf>
    <xf numFmtId="11" fontId="11" fillId="0" borderId="2" xfId="0" applyNumberFormat="1" applyFont="1" applyBorder="1" applyAlignment="1" applyProtection="1">
      <alignment horizontal="left" vertical="center" wrapText="1"/>
    </xf>
    <xf numFmtId="0" fontId="14" fillId="4" borderId="0" xfId="0" applyFont="1" applyFill="1" applyAlignment="1" applyProtection="1">
      <alignment horizontal="center"/>
    </xf>
    <xf numFmtId="11" fontId="3" fillId="3" borderId="2" xfId="0" applyNumberFormat="1" applyFont="1" applyFill="1" applyBorder="1" applyAlignment="1" applyProtection="1">
      <alignment horizontal="left" vertical="center" wrapText="1"/>
    </xf>
    <xf numFmtId="0" fontId="13" fillId="4" borderId="3" xfId="0" applyFont="1" applyFill="1" applyBorder="1" applyAlignment="1" applyProtection="1"/>
    <xf numFmtId="11" fontId="5" fillId="4" borderId="0" xfId="0" applyNumberFormat="1" applyFont="1" applyFill="1" applyAlignment="1" applyProtection="1">
      <alignment horizontal="left" vertical="center" wrapText="1"/>
    </xf>
    <xf numFmtId="0" fontId="13" fillId="4" borderId="0" xfId="0" applyFont="1" applyFill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 vertical="center"/>
      <protection locked="0"/>
    </xf>
    <xf numFmtId="0" fontId="10" fillId="4" borderId="0" xfId="0" applyFont="1" applyFill="1" applyAlignment="1" applyProtection="1">
      <alignment horizontal="center" vertical="center"/>
      <protection locked="0"/>
    </xf>
    <xf numFmtId="0" fontId="10" fillId="4" borderId="0" xfId="0" applyFont="1" applyFill="1" applyBorder="1" applyAlignment="1" applyProtection="1">
      <alignment horizontal="center" vertical="center" wrapText="1"/>
      <protection locked="0"/>
    </xf>
    <xf numFmtId="0" fontId="7" fillId="2" borderId="0" xfId="1" applyFont="1" applyFill="1" applyAlignment="1" applyProtection="1"/>
    <xf numFmtId="0" fontId="3" fillId="2" borderId="21" xfId="2" applyFont="1" applyFill="1" applyBorder="1" applyAlignment="1" applyProtection="1">
      <alignment horizontal="center"/>
    </xf>
    <xf numFmtId="0" fontId="3" fillId="8" borderId="0" xfId="2" applyFont="1" applyFill="1" applyBorder="1" applyAlignment="1" applyProtection="1">
      <alignment horizontal="center" shrinkToFit="1"/>
    </xf>
    <xf numFmtId="0" fontId="18" fillId="8" borderId="0" xfId="2" applyFont="1" applyFill="1" applyBorder="1" applyAlignment="1" applyProtection="1">
      <alignment horizontal="center" shrinkToFit="1"/>
    </xf>
    <xf numFmtId="0" fontId="3" fillId="9" borderId="2" xfId="2" applyFill="1" applyBorder="1" applyAlignment="1">
      <alignment shrinkToFit="1"/>
    </xf>
    <xf numFmtId="0" fontId="3" fillId="0" borderId="2" xfId="2" applyBorder="1" applyAlignment="1">
      <alignment shrinkToFit="1"/>
    </xf>
    <xf numFmtId="0" fontId="3" fillId="9" borderId="0" xfId="2" applyFont="1" applyFill="1" applyBorder="1" applyAlignment="1" applyProtection="1">
      <alignment horizontal="center" shrinkToFit="1"/>
    </xf>
    <xf numFmtId="0" fontId="27" fillId="0" borderId="0" xfId="2" applyFont="1" applyFill="1" applyBorder="1" applyAlignment="1" applyProtection="1">
      <alignment horizontal="center" shrinkToFit="1"/>
    </xf>
    <xf numFmtId="0" fontId="2" fillId="9" borderId="0" xfId="2" applyFont="1" applyFill="1" applyBorder="1" applyAlignment="1" applyProtection="1">
      <alignment horizontal="center" shrinkToFit="1"/>
    </xf>
    <xf numFmtId="0" fontId="28" fillId="10" borderId="0" xfId="2" applyFont="1" applyFill="1" applyAlignment="1" applyProtection="1">
      <alignment horizontal="center"/>
    </xf>
    <xf numFmtId="0" fontId="3" fillId="0" borderId="2" xfId="2" applyFill="1" applyBorder="1" applyAlignment="1">
      <alignment shrinkToFit="1"/>
    </xf>
    <xf numFmtId="1" fontId="3" fillId="9" borderId="2" xfId="2" applyNumberFormat="1" applyFill="1" applyBorder="1" applyAlignment="1">
      <alignment horizontal="center" shrinkToFit="1"/>
    </xf>
    <xf numFmtId="0" fontId="3" fillId="9" borderId="2" xfId="2" applyFill="1" applyBorder="1" applyAlignment="1">
      <alignment horizontal="center" shrinkToFit="1"/>
    </xf>
    <xf numFmtId="0" fontId="3" fillId="0" borderId="0" xfId="2" applyAlignment="1">
      <alignment shrinkToFit="1"/>
    </xf>
    <xf numFmtId="1" fontId="3" fillId="0" borderId="2" xfId="2" applyNumberFormat="1" applyBorder="1" applyAlignment="1">
      <alignment horizontal="center" shrinkToFit="1"/>
    </xf>
    <xf numFmtId="0" fontId="3" fillId="0" borderId="2" xfId="2" applyBorder="1" applyAlignment="1">
      <alignment horizontal="center" shrinkToFit="1"/>
    </xf>
    <xf numFmtId="0" fontId="3" fillId="9" borderId="2" xfId="2" applyFill="1" applyBorder="1" applyAlignment="1">
      <alignment horizontal="left" shrinkToFit="1"/>
    </xf>
    <xf numFmtId="0" fontId="3" fillId="0" borderId="2" xfId="2" applyBorder="1" applyAlignment="1">
      <alignment horizontal="left" shrinkToFit="1"/>
    </xf>
    <xf numFmtId="0" fontId="8" fillId="2" borderId="0" xfId="1" applyFont="1" applyFill="1" applyAlignment="1" applyProtection="1">
      <alignment horizontal="center" vertical="center" wrapText="1"/>
      <protection locked="0"/>
    </xf>
    <xf numFmtId="0" fontId="10" fillId="2" borderId="0" xfId="2" applyFont="1" applyFill="1" applyAlignment="1" applyProtection="1">
      <alignment vertical="center" wrapText="1"/>
      <protection locked="0"/>
    </xf>
    <xf numFmtId="0" fontId="10" fillId="4" borderId="0" xfId="2" applyFont="1" applyFill="1" applyAlignment="1" applyProtection="1">
      <alignment horizontal="center" vertical="center" wrapText="1"/>
      <protection locked="0"/>
    </xf>
    <xf numFmtId="0" fontId="2" fillId="0" borderId="0" xfId="2" applyFont="1" applyFill="1" applyBorder="1" applyAlignment="1" applyProtection="1">
      <alignment horizontal="center" shrinkToFit="1"/>
    </xf>
    <xf numFmtId="0" fontId="10" fillId="3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shrinkToFit="1"/>
      <protection locked="0"/>
    </xf>
    <xf numFmtId="0" fontId="10" fillId="4" borderId="0" xfId="0" applyFont="1" applyFill="1" applyAlignment="1" applyProtection="1">
      <alignment horizontal="center" vertical="center" wrapText="1"/>
      <protection locked="0"/>
    </xf>
    <xf numFmtId="0" fontId="10" fillId="0" borderId="0" xfId="2" applyFont="1" applyFill="1" applyAlignment="1" applyProtection="1">
      <alignment horizontal="center" vertical="center" wrapText="1"/>
      <protection locked="0"/>
    </xf>
    <xf numFmtId="0" fontId="3" fillId="8" borderId="0" xfId="2" applyFont="1" applyFill="1" applyBorder="1" applyAlignment="1" applyProtection="1">
      <alignment horizontal="center" shrinkToFit="1"/>
      <protection locked="0"/>
    </xf>
    <xf numFmtId="0" fontId="19" fillId="11" borderId="2" xfId="2" applyFont="1" applyFill="1" applyBorder="1" applyAlignment="1">
      <alignment shrinkToFit="1"/>
    </xf>
    <xf numFmtId="0" fontId="27" fillId="12" borderId="0" xfId="2" applyFont="1" applyFill="1" applyBorder="1" applyAlignment="1" applyProtection="1">
      <alignment horizontal="center" shrinkToFit="1"/>
    </xf>
    <xf numFmtId="0" fontId="18" fillId="12" borderId="0" xfId="2" applyFont="1" applyFill="1" applyBorder="1" applyAlignment="1" applyProtection="1">
      <alignment horizontal="center" shrinkToFit="1"/>
    </xf>
    <xf numFmtId="0" fontId="2" fillId="4" borderId="0" xfId="2" applyFont="1" applyFill="1" applyAlignment="1" applyProtection="1">
      <alignment shrinkToFit="1"/>
      <protection locked="0"/>
    </xf>
    <xf numFmtId="0" fontId="2" fillId="2" borderId="0" xfId="2" applyFont="1" applyFill="1" applyAlignment="1" applyProtection="1">
      <alignment shrinkToFit="1"/>
      <protection locked="0"/>
    </xf>
    <xf numFmtId="0" fontId="2" fillId="0" borderId="0" xfId="2" applyFont="1" applyFill="1" applyAlignment="1" applyProtection="1">
      <alignment shrinkToFit="1"/>
      <protection locked="0"/>
    </xf>
    <xf numFmtId="0" fontId="3" fillId="4" borderId="0" xfId="2" applyFont="1" applyFill="1" applyAlignment="1" applyProtection="1">
      <alignment shrinkToFit="1"/>
      <protection locked="0"/>
    </xf>
    <xf numFmtId="0" fontId="3" fillId="13" borderId="0" xfId="2" applyFont="1" applyFill="1" applyAlignment="1" applyProtection="1">
      <alignment horizontal="center"/>
      <protection locked="0"/>
    </xf>
    <xf numFmtId="0" fontId="33" fillId="0" borderId="0" xfId="0" applyFont="1"/>
    <xf numFmtId="10" fontId="3" fillId="0" borderId="2" xfId="2" applyNumberFormat="1" applyBorder="1" applyAlignment="1">
      <alignment shrinkToFit="1"/>
    </xf>
    <xf numFmtId="0" fontId="34" fillId="0" borderId="2" xfId="2" applyFont="1" applyBorder="1" applyAlignment="1">
      <alignment shrinkToFit="1"/>
    </xf>
    <xf numFmtId="0" fontId="34" fillId="0" borderId="0" xfId="2" applyFont="1" applyAlignment="1">
      <alignment shrinkToFit="1"/>
    </xf>
    <xf numFmtId="0" fontId="35" fillId="0" borderId="0" xfId="0" applyFont="1"/>
    <xf numFmtId="0" fontId="36" fillId="0" borderId="0" xfId="0" applyFont="1"/>
    <xf numFmtId="0" fontId="34" fillId="0" borderId="2" xfId="2" applyFont="1" applyBorder="1" applyAlignment="1">
      <alignment horizontal="center" shrinkToFit="1"/>
    </xf>
    <xf numFmtId="1" fontId="34" fillId="0" borderId="2" xfId="2" applyNumberFormat="1" applyFont="1" applyBorder="1" applyAlignment="1">
      <alignment horizontal="center" shrinkToFit="1"/>
    </xf>
    <xf numFmtId="0" fontId="3" fillId="11" borderId="2" xfId="2" applyFont="1" applyFill="1" applyBorder="1" applyAlignment="1">
      <alignment shrinkToFit="1"/>
    </xf>
    <xf numFmtId="0" fontId="3" fillId="0" borderId="2" xfId="2" applyFont="1" applyBorder="1" applyAlignment="1">
      <alignment horizontal="center" shrinkToFit="1"/>
    </xf>
    <xf numFmtId="1" fontId="3" fillId="0" borderId="2" xfId="2" applyNumberFormat="1" applyFont="1" applyBorder="1" applyAlignment="1">
      <alignment horizontal="center" shrinkToFit="1"/>
    </xf>
    <xf numFmtId="0" fontId="3" fillId="0" borderId="2" xfId="2" applyFont="1" applyFill="1" applyBorder="1" applyAlignment="1">
      <alignment shrinkToFit="1"/>
    </xf>
    <xf numFmtId="0" fontId="3" fillId="0" borderId="2" xfId="2" applyFont="1" applyBorder="1" applyAlignment="1">
      <alignment shrinkToFit="1"/>
    </xf>
    <xf numFmtId="0" fontId="3" fillId="0" borderId="2" xfId="2" applyFont="1" applyBorder="1" applyAlignment="1">
      <alignment horizontal="left" shrinkToFit="1"/>
    </xf>
    <xf numFmtId="0" fontId="3" fillId="6" borderId="0" xfId="0" applyFont="1" applyFill="1" applyProtection="1"/>
    <xf numFmtId="0" fontId="5" fillId="6" borderId="0" xfId="0" applyFont="1" applyFill="1" applyProtection="1"/>
    <xf numFmtId="0" fontId="21" fillId="6" borderId="0" xfId="0" applyFont="1" applyFill="1" applyProtection="1"/>
    <xf numFmtId="0" fontId="21" fillId="6" borderId="0" xfId="0" applyFont="1" applyFill="1" applyBorder="1" applyAlignment="1" applyProtection="1">
      <alignment horizontal="center"/>
    </xf>
    <xf numFmtId="0" fontId="20" fillId="6" borderId="0" xfId="0" applyFont="1" applyFill="1" applyBorder="1" applyAlignment="1" applyProtection="1">
      <alignment horizontal="center"/>
    </xf>
    <xf numFmtId="0" fontId="3" fillId="14" borderId="0" xfId="0" applyFont="1" applyFill="1" applyProtection="1"/>
    <xf numFmtId="0" fontId="15" fillId="14" borderId="0" xfId="0" applyFont="1" applyFill="1" applyProtection="1"/>
    <xf numFmtId="0" fontId="5" fillId="14" borderId="0" xfId="0" applyFont="1" applyFill="1" applyProtection="1"/>
    <xf numFmtId="0" fontId="5" fillId="14" borderId="0" xfId="0" applyFont="1" applyFill="1" applyAlignment="1" applyProtection="1">
      <alignment horizontal="center"/>
    </xf>
    <xf numFmtId="0" fontId="3" fillId="14" borderId="4" xfId="0" applyFont="1" applyFill="1" applyBorder="1" applyProtection="1"/>
    <xf numFmtId="0" fontId="3" fillId="14" borderId="5" xfId="0" applyFont="1" applyFill="1" applyBorder="1" applyProtection="1"/>
    <xf numFmtId="0" fontId="3" fillId="14" borderId="6" xfId="0" applyFont="1" applyFill="1" applyBorder="1" applyProtection="1"/>
    <xf numFmtId="0" fontId="3" fillId="14" borderId="7" xfId="0" applyFont="1" applyFill="1" applyBorder="1" applyProtection="1"/>
    <xf numFmtId="0" fontId="3" fillId="14" borderId="0" xfId="0" applyFont="1" applyFill="1" applyBorder="1" applyProtection="1"/>
    <xf numFmtId="0" fontId="3" fillId="14" borderId="8" xfId="0" applyFont="1" applyFill="1" applyBorder="1" applyProtection="1"/>
    <xf numFmtId="0" fontId="3" fillId="14" borderId="0" xfId="0" applyFont="1" applyFill="1" applyBorder="1" applyAlignment="1" applyProtection="1">
      <alignment horizontal="center"/>
    </xf>
    <xf numFmtId="0" fontId="3" fillId="14" borderId="9" xfId="0" applyFont="1" applyFill="1" applyBorder="1" applyAlignment="1" applyProtection="1">
      <alignment horizontal="center"/>
    </xf>
    <xf numFmtId="0" fontId="3" fillId="14" borderId="9" xfId="0" applyFont="1" applyFill="1" applyBorder="1" applyProtection="1"/>
    <xf numFmtId="0" fontId="3" fillId="14" borderId="10" xfId="0" applyFont="1" applyFill="1" applyBorder="1" applyAlignment="1" applyProtection="1">
      <alignment horizontal="center"/>
    </xf>
    <xf numFmtId="0" fontId="3" fillId="14" borderId="11" xfId="0" applyFont="1" applyFill="1" applyBorder="1" applyProtection="1"/>
    <xf numFmtId="0" fontId="3" fillId="14" borderId="12" xfId="0" applyFont="1" applyFill="1" applyBorder="1" applyProtection="1"/>
    <xf numFmtId="0" fontId="3" fillId="14" borderId="13" xfId="0" applyFont="1" applyFill="1" applyBorder="1" applyProtection="1"/>
    <xf numFmtId="0" fontId="3" fillId="14" borderId="12" xfId="0" applyFont="1" applyFill="1" applyBorder="1" applyAlignment="1" applyProtection="1">
      <alignment horizontal="center"/>
    </xf>
    <xf numFmtId="0" fontId="3" fillId="14" borderId="14" xfId="0" applyFont="1" applyFill="1" applyBorder="1" applyAlignment="1" applyProtection="1">
      <alignment horizontal="center"/>
    </xf>
    <xf numFmtId="0" fontId="3" fillId="14" borderId="14" xfId="0" applyFont="1" applyFill="1" applyBorder="1" applyProtection="1"/>
    <xf numFmtId="0" fontId="3" fillId="14" borderId="15" xfId="0" applyFont="1" applyFill="1" applyBorder="1" applyAlignment="1" applyProtection="1">
      <alignment horizontal="center"/>
    </xf>
    <xf numFmtId="0" fontId="17" fillId="14" borderId="0" xfId="0" applyFont="1" applyFill="1" applyProtection="1"/>
    <xf numFmtId="0" fontId="16" fillId="14" borderId="16" xfId="0" applyFont="1" applyFill="1" applyBorder="1" applyAlignment="1" applyProtection="1">
      <alignment horizontal="center" shrinkToFit="1"/>
    </xf>
    <xf numFmtId="0" fontId="17" fillId="14" borderId="16" xfId="0" applyFont="1" applyFill="1" applyBorder="1" applyAlignment="1" applyProtection="1">
      <alignment horizontal="center" shrinkToFit="1"/>
    </xf>
    <xf numFmtId="0" fontId="23" fillId="14" borderId="0" xfId="0" applyFont="1" applyFill="1" applyProtection="1"/>
    <xf numFmtId="11" fontId="7" fillId="14" borderId="0" xfId="1" applyNumberFormat="1" applyFont="1" applyFill="1" applyBorder="1" applyAlignment="1" applyProtection="1">
      <alignment shrinkToFit="1"/>
    </xf>
    <xf numFmtId="0" fontId="26" fillId="14" borderId="0" xfId="0" applyNumberFormat="1" applyFont="1" applyFill="1" applyBorder="1" applyAlignment="1" applyProtection="1">
      <alignment horizontal="center"/>
    </xf>
    <xf numFmtId="0" fontId="23" fillId="14" borderId="0" xfId="0" applyFont="1" applyFill="1" applyAlignment="1" applyProtection="1">
      <alignment horizontal="center"/>
    </xf>
    <xf numFmtId="0" fontId="24" fillId="14" borderId="0" xfId="0" applyFont="1" applyFill="1" applyBorder="1" applyProtection="1"/>
    <xf numFmtId="0" fontId="25" fillId="14" borderId="0" xfId="0" applyFont="1" applyFill="1" applyBorder="1" applyProtection="1"/>
    <xf numFmtId="0" fontId="23" fillId="14" borderId="2" xfId="0" applyFont="1" applyFill="1" applyBorder="1" applyAlignment="1" applyProtection="1">
      <alignment horizontal="center"/>
    </xf>
    <xf numFmtId="0" fontId="23" fillId="14" borderId="2" xfId="0" applyFont="1" applyFill="1" applyBorder="1" applyAlignment="1" applyProtection="1">
      <alignment shrinkToFit="1"/>
    </xf>
    <xf numFmtId="0" fontId="23" fillId="14" borderId="0" xfId="0" applyFont="1" applyFill="1" applyAlignment="1" applyProtection="1"/>
    <xf numFmtId="11" fontId="29" fillId="14" borderId="0" xfId="1" applyNumberFormat="1" applyFont="1" applyFill="1" applyBorder="1" applyAlignment="1" applyProtection="1"/>
    <xf numFmtId="0" fontId="24" fillId="14" borderId="12" xfId="0" applyFont="1" applyFill="1" applyBorder="1" applyProtection="1"/>
    <xf numFmtId="11" fontId="7" fillId="14" borderId="0" xfId="1" applyNumberFormat="1" applyFont="1" applyFill="1" applyBorder="1" applyAlignment="1" applyProtection="1"/>
    <xf numFmtId="0" fontId="24" fillId="14" borderId="17" xfId="0" applyFont="1" applyFill="1" applyBorder="1" applyProtection="1"/>
    <xf numFmtId="0" fontId="24" fillId="14" borderId="18" xfId="0" applyFont="1" applyFill="1" applyBorder="1" applyProtection="1"/>
    <xf numFmtId="0" fontId="24" fillId="14" borderId="19" xfId="0" applyFont="1" applyFill="1" applyBorder="1" applyProtection="1"/>
    <xf numFmtId="0" fontId="23" fillId="14" borderId="0" xfId="0" applyFont="1" applyFill="1" applyBorder="1" applyAlignment="1" applyProtection="1">
      <alignment horizontal="center"/>
    </xf>
    <xf numFmtId="0" fontId="23" fillId="14" borderId="0" xfId="0" applyFont="1" applyFill="1" applyBorder="1" applyAlignment="1" applyProtection="1">
      <alignment shrinkToFit="1"/>
    </xf>
    <xf numFmtId="0" fontId="3" fillId="14" borderId="0" xfId="0" applyFont="1" applyFill="1" applyAlignment="1" applyProtection="1"/>
    <xf numFmtId="0" fontId="3" fillId="14" borderId="0" xfId="0" applyFont="1" applyFill="1" applyAlignment="1" applyProtection="1">
      <alignment horizontal="center"/>
    </xf>
    <xf numFmtId="11" fontId="4" fillId="14" borderId="0" xfId="1" applyNumberFormat="1" applyFill="1" applyBorder="1" applyAlignment="1" applyProtection="1"/>
    <xf numFmtId="14" fontId="3" fillId="14" borderId="0" xfId="0" applyNumberFormat="1" applyFont="1" applyFill="1" applyAlignment="1" applyProtection="1">
      <alignment horizontal="center" shrinkToFit="1"/>
    </xf>
    <xf numFmtId="0" fontId="3" fillId="7" borderId="0" xfId="0" applyFont="1" applyFill="1" applyProtection="1"/>
    <xf numFmtId="0" fontId="5" fillId="7" borderId="0" xfId="0" applyFont="1" applyFill="1" applyProtection="1"/>
    <xf numFmtId="0" fontId="21" fillId="6" borderId="0" xfId="0" applyFont="1" applyFill="1" applyBorder="1" applyAlignment="1" applyProtection="1">
      <alignment horizontal="center"/>
    </xf>
    <xf numFmtId="0" fontId="22" fillId="14" borderId="0" xfId="0" applyFont="1" applyFill="1" applyAlignment="1" applyProtection="1">
      <alignment horizontal="center"/>
    </xf>
    <xf numFmtId="0" fontId="4" fillId="14" borderId="0" xfId="1" applyFill="1" applyAlignment="1" applyProtection="1">
      <alignment horizontal="center"/>
    </xf>
    <xf numFmtId="0" fontId="32" fillId="14" borderId="0" xfId="0" applyFont="1" applyFill="1" applyAlignment="1" applyProtection="1">
      <alignment horizontal="center"/>
    </xf>
    <xf numFmtId="0" fontId="30" fillId="14" borderId="0" xfId="1" applyFont="1" applyFill="1" applyAlignment="1" applyProtection="1">
      <alignment horizontal="center"/>
    </xf>
    <xf numFmtId="0" fontId="31" fillId="14" borderId="0" xfId="0" applyFont="1" applyFill="1" applyAlignment="1" applyProtection="1">
      <alignment horizontal="center"/>
    </xf>
    <xf numFmtId="0" fontId="3" fillId="4" borderId="20" xfId="2" applyFont="1" applyFill="1" applyBorder="1" applyAlignment="1" applyProtection="1">
      <alignment horizontal="center" vertical="center" shrinkToFit="1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843">
    <dxf>
      <font>
        <b/>
        <i val="0"/>
        <color theme="0"/>
      </font>
      <fill>
        <patternFill>
          <bgColor rgb="FFC00000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669890</xdr:colOff>
      <xdr:row>31</xdr:row>
      <xdr:rowOff>52334</xdr:rowOff>
    </xdr:from>
    <xdr:to>
      <xdr:col>2</xdr:col>
      <xdr:colOff>250646</xdr:colOff>
      <xdr:row>33</xdr:row>
      <xdr:rowOff>84382</xdr:rowOff>
    </xdr:to>
    <xdr:pic macro="[0]!RESETEO"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9890" y="6897774"/>
          <a:ext cx="564657" cy="366993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209340</xdr:colOff>
      <xdr:row>0</xdr:row>
      <xdr:rowOff>83736</xdr:rowOff>
    </xdr:from>
    <xdr:to>
      <xdr:col>9</xdr:col>
      <xdr:colOff>161125</xdr:colOff>
      <xdr:row>6</xdr:row>
      <xdr:rowOff>96567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279422" y="83736"/>
          <a:ext cx="579807" cy="1101402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ictorformacion.com/" TargetMode="External"/><Relationship Id="rId1" Type="http://schemas.openxmlformats.org/officeDocument/2006/relationships/hyperlink" Target="mailto:lictorformacion@outlook.es%20%20%20%20%20%20%20/%20%20%20%20%20gmail.com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XFC123"/>
  <sheetViews>
    <sheetView showGridLines="0" tabSelected="1" zoomScale="91" zoomScaleNormal="91" workbookViewId="0">
      <pane ySplit="8" topLeftCell="A9" activePane="bottomLeft" state="frozen"/>
      <selection pane="bottomLeft" activeCell="A34" sqref="A34:XFD41"/>
    </sheetView>
  </sheetViews>
  <sheetFormatPr baseColWidth="10" defaultColWidth="0" defaultRowHeight="15" zeroHeight="1" x14ac:dyDescent="0.25"/>
  <cols>
    <col min="1" max="1" width="13.5546875" style="86" customWidth="1"/>
    <col min="2" max="2" width="1.33203125" style="86" customWidth="1"/>
    <col min="3" max="3" width="6.44140625" style="88" customWidth="1"/>
    <col min="4" max="4" width="81.33203125" style="88" customWidth="1"/>
    <col min="5" max="5" width="16.33203125" style="88" customWidth="1"/>
    <col min="6" max="6" width="2.109375" style="89" customWidth="1"/>
    <col min="7" max="16" width="3.109375" style="86" customWidth="1"/>
    <col min="17" max="17" width="1.33203125" style="86" customWidth="1"/>
    <col min="18" max="18" width="30" style="86" customWidth="1"/>
    <col min="19" max="19" width="1.5546875" style="86" hidden="1"/>
    <col min="20" max="20" width="3" style="86" hidden="1"/>
    <col min="21" max="16383" width="3.109375" style="86" hidden="1"/>
    <col min="16384" max="16384" width="1.5546875" style="86" hidden="1"/>
  </cols>
  <sheetData>
    <row r="1" spans="1:47" ht="12.75" customHeight="1" x14ac:dyDescent="0.35">
      <c r="C1" s="87"/>
      <c r="D1" s="87"/>
      <c r="T1" s="90" t="s">
        <v>24</v>
      </c>
      <c r="U1" s="91"/>
      <c r="V1" s="91"/>
      <c r="W1" s="91"/>
      <c r="X1" s="91"/>
      <c r="Y1" s="91"/>
      <c r="Z1" s="91"/>
      <c r="AA1" s="92"/>
      <c r="AB1" s="90" t="s">
        <v>25</v>
      </c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2"/>
    </row>
    <row r="2" spans="1:47" ht="18" customHeight="1" x14ac:dyDescent="0.4">
      <c r="A2" s="81"/>
      <c r="C2" s="134" t="s">
        <v>203</v>
      </c>
      <c r="D2" s="134"/>
      <c r="E2" s="132"/>
      <c r="G2" s="89"/>
      <c r="H2" s="89"/>
      <c r="I2" s="89"/>
      <c r="J2" s="89"/>
      <c r="K2" s="89"/>
      <c r="L2" s="81"/>
      <c r="M2" s="81"/>
      <c r="N2" s="81"/>
      <c r="O2" s="81"/>
      <c r="P2" s="81"/>
      <c r="Q2" s="81"/>
      <c r="R2" s="81"/>
      <c r="T2" s="93" t="s">
        <v>31</v>
      </c>
      <c r="U2" s="94"/>
      <c r="V2" s="94"/>
      <c r="W2" s="94"/>
      <c r="X2" s="94"/>
      <c r="Y2" s="94"/>
      <c r="Z2" s="94"/>
      <c r="AA2" s="95"/>
      <c r="AB2" s="93"/>
      <c r="AC2" s="96"/>
      <c r="AD2" s="97" t="s">
        <v>21</v>
      </c>
      <c r="AE2" s="98"/>
      <c r="AF2" s="97">
        <f>+AE8+1</f>
        <v>2</v>
      </c>
      <c r="AG2" s="97">
        <f t="shared" ref="AG2:AN2" si="0">+AF2+1</f>
        <v>3</v>
      </c>
      <c r="AH2" s="97">
        <f t="shared" si="0"/>
        <v>4</v>
      </c>
      <c r="AI2" s="97">
        <f t="shared" si="0"/>
        <v>5</v>
      </c>
      <c r="AJ2" s="97">
        <f t="shared" si="0"/>
        <v>6</v>
      </c>
      <c r="AK2" s="97">
        <f t="shared" si="0"/>
        <v>7</v>
      </c>
      <c r="AL2" s="97">
        <f t="shared" si="0"/>
        <v>8</v>
      </c>
      <c r="AM2" s="97">
        <f t="shared" si="0"/>
        <v>9</v>
      </c>
      <c r="AN2" s="99">
        <f t="shared" si="0"/>
        <v>10</v>
      </c>
    </row>
    <row r="3" spans="1:47" ht="12.75" customHeight="1" x14ac:dyDescent="0.25">
      <c r="C3" s="136" t="s">
        <v>133</v>
      </c>
      <c r="D3" s="136"/>
      <c r="T3" s="93" t="s">
        <v>29</v>
      </c>
      <c r="U3" s="94"/>
      <c r="V3" s="94"/>
      <c r="W3" s="94"/>
      <c r="X3" s="94"/>
      <c r="Y3" s="94"/>
      <c r="Z3" s="94"/>
      <c r="AA3" s="95"/>
      <c r="AB3" s="93"/>
      <c r="AC3" s="96"/>
      <c r="AD3" s="97"/>
      <c r="AE3" s="98"/>
      <c r="AF3" s="97"/>
      <c r="AG3" s="97"/>
      <c r="AH3" s="97"/>
      <c r="AI3" s="97"/>
      <c r="AJ3" s="97"/>
      <c r="AK3" s="97"/>
      <c r="AL3" s="97"/>
      <c r="AM3" s="97"/>
      <c r="AN3" s="99"/>
    </row>
    <row r="4" spans="1:47" ht="12.75" customHeight="1" x14ac:dyDescent="0.25">
      <c r="C4" s="137" t="s">
        <v>135</v>
      </c>
      <c r="D4" s="138"/>
      <c r="T4" s="93"/>
      <c r="U4" s="94"/>
      <c r="V4" s="94"/>
      <c r="W4" s="94"/>
      <c r="X4" s="94"/>
      <c r="Y4" s="94"/>
      <c r="Z4" s="94"/>
      <c r="AA4" s="95"/>
      <c r="AB4" s="93"/>
      <c r="AC4" s="96"/>
      <c r="AD4" s="97"/>
      <c r="AE4" s="98"/>
      <c r="AF4" s="97"/>
      <c r="AG4" s="97"/>
      <c r="AH4" s="97"/>
      <c r="AI4" s="97"/>
      <c r="AJ4" s="97"/>
      <c r="AK4" s="97"/>
      <c r="AL4" s="97"/>
      <c r="AM4" s="97"/>
      <c r="AN4" s="99"/>
    </row>
    <row r="5" spans="1:47" ht="12.75" customHeight="1" x14ac:dyDescent="0.25">
      <c r="C5" s="135" t="s">
        <v>218</v>
      </c>
      <c r="D5" s="137"/>
      <c r="T5" s="93"/>
      <c r="U5" s="94"/>
      <c r="V5" s="94"/>
      <c r="W5" s="94"/>
      <c r="X5" s="94"/>
      <c r="Y5" s="94"/>
      <c r="Z5" s="94"/>
      <c r="AA5" s="95"/>
      <c r="AB5" s="93"/>
      <c r="AC5" s="96"/>
      <c r="AD5" s="97"/>
      <c r="AE5" s="98"/>
      <c r="AF5" s="97"/>
      <c r="AG5" s="97"/>
      <c r="AH5" s="97"/>
      <c r="AI5" s="97"/>
      <c r="AJ5" s="97"/>
      <c r="AK5" s="97"/>
      <c r="AL5" s="97"/>
      <c r="AM5" s="97"/>
      <c r="AN5" s="99"/>
    </row>
    <row r="6" spans="1:47" ht="18" customHeight="1" x14ac:dyDescent="0.25">
      <c r="A6" s="131"/>
      <c r="C6" s="138" t="s">
        <v>134</v>
      </c>
      <c r="D6" s="138"/>
      <c r="E6" s="82"/>
      <c r="G6" s="89"/>
      <c r="H6" s="89"/>
      <c r="I6" s="89"/>
      <c r="J6" s="89"/>
      <c r="K6" s="89"/>
      <c r="L6" s="131"/>
      <c r="M6" s="131"/>
      <c r="N6" s="131"/>
      <c r="O6" s="131"/>
      <c r="P6" s="131"/>
      <c r="Q6" s="81"/>
      <c r="R6" s="81"/>
      <c r="T6" s="93"/>
      <c r="U6" s="94"/>
      <c r="V6" s="94"/>
      <c r="W6" s="94"/>
      <c r="X6" s="94"/>
      <c r="Y6" s="94"/>
      <c r="Z6" s="94"/>
      <c r="AA6" s="95"/>
      <c r="AB6" s="93"/>
      <c r="AC6" s="96"/>
      <c r="AD6" s="97"/>
      <c r="AE6" s="98"/>
      <c r="AF6" s="97"/>
      <c r="AG6" s="97"/>
      <c r="AH6" s="97"/>
      <c r="AI6" s="97"/>
      <c r="AJ6" s="97"/>
      <c r="AK6" s="97"/>
      <c r="AL6" s="97"/>
      <c r="AM6" s="97"/>
      <c r="AN6" s="99"/>
    </row>
    <row r="7" spans="1:47" ht="14.25" customHeight="1" thickBot="1" x14ac:dyDescent="0.3">
      <c r="C7" s="135"/>
      <c r="D7" s="135"/>
      <c r="T7" s="100"/>
      <c r="U7" s="101"/>
      <c r="V7" s="101"/>
      <c r="W7" s="101"/>
      <c r="X7" s="101"/>
      <c r="Y7" s="101"/>
      <c r="Z7" s="101"/>
      <c r="AA7" s="102"/>
      <c r="AB7" s="100"/>
      <c r="AC7" s="103"/>
      <c r="AD7" s="104"/>
      <c r="AE7" s="105"/>
      <c r="AF7" s="104"/>
      <c r="AG7" s="104"/>
      <c r="AH7" s="104"/>
      <c r="AI7" s="104"/>
      <c r="AJ7" s="104"/>
      <c r="AK7" s="104"/>
      <c r="AL7" s="104"/>
      <c r="AM7" s="104"/>
      <c r="AN7" s="106"/>
      <c r="AO7" s="86" t="s">
        <v>32</v>
      </c>
    </row>
    <row r="8" spans="1:47" s="107" customFormat="1" ht="21" x14ac:dyDescent="0.5">
      <c r="A8" s="81"/>
      <c r="B8" s="81"/>
      <c r="C8" s="83" t="s">
        <v>30</v>
      </c>
      <c r="D8" s="83"/>
      <c r="E8" s="84" t="s">
        <v>19</v>
      </c>
      <c r="F8" s="85"/>
      <c r="G8" s="133" t="s">
        <v>28</v>
      </c>
      <c r="H8" s="133"/>
      <c r="I8" s="133"/>
      <c r="J8" s="133"/>
      <c r="K8" s="133"/>
      <c r="L8" s="133"/>
      <c r="M8" s="133"/>
      <c r="N8" s="133"/>
      <c r="O8" s="133"/>
      <c r="P8" s="133"/>
      <c r="Q8" s="84"/>
      <c r="R8" s="81"/>
      <c r="T8" s="108" t="s">
        <v>8</v>
      </c>
      <c r="U8" s="108" t="s">
        <v>9</v>
      </c>
      <c r="V8" s="108" t="s">
        <v>10</v>
      </c>
      <c r="W8" s="108"/>
      <c r="X8" s="108" t="s">
        <v>11</v>
      </c>
      <c r="Y8" s="108" t="s">
        <v>18</v>
      </c>
      <c r="Z8" s="108" t="s">
        <v>12</v>
      </c>
      <c r="AA8" s="108" t="s">
        <v>13</v>
      </c>
      <c r="AB8" s="109" t="s">
        <v>20</v>
      </c>
      <c r="AC8" s="109" t="s">
        <v>23</v>
      </c>
      <c r="AD8" s="109" t="s">
        <v>22</v>
      </c>
      <c r="AE8" s="109">
        <v>1</v>
      </c>
      <c r="AF8" s="109">
        <f t="shared" ref="AF8:AN8" si="1">+AF2-0.1</f>
        <v>1.9</v>
      </c>
      <c r="AG8" s="109">
        <f t="shared" si="1"/>
        <v>2.9</v>
      </c>
      <c r="AH8" s="109">
        <f t="shared" si="1"/>
        <v>3.9</v>
      </c>
      <c r="AI8" s="109">
        <f t="shared" si="1"/>
        <v>4.9000000000000004</v>
      </c>
      <c r="AJ8" s="109">
        <f t="shared" si="1"/>
        <v>5.9</v>
      </c>
      <c r="AK8" s="109">
        <f t="shared" si="1"/>
        <v>6.9</v>
      </c>
      <c r="AL8" s="109">
        <f t="shared" si="1"/>
        <v>7.9</v>
      </c>
      <c r="AM8" s="109">
        <f t="shared" si="1"/>
        <v>8.9</v>
      </c>
      <c r="AN8" s="109">
        <f t="shared" si="1"/>
        <v>9.9</v>
      </c>
      <c r="AO8" s="86" t="s">
        <v>51</v>
      </c>
      <c r="AP8" s="86" t="s">
        <v>41</v>
      </c>
      <c r="AQ8" s="86" t="s">
        <v>42</v>
      </c>
      <c r="AR8" s="86" t="s">
        <v>43</v>
      </c>
      <c r="AS8" s="86" t="s">
        <v>44</v>
      </c>
      <c r="AT8" s="86"/>
    </row>
    <row r="9" spans="1:47" s="110" customFormat="1" ht="13.2" x14ac:dyDescent="0.25">
      <c r="C9" s="111"/>
      <c r="D9" s="111"/>
      <c r="E9" s="112"/>
      <c r="F9" s="113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5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7"/>
      <c r="AP9" s="117"/>
      <c r="AQ9" s="117"/>
      <c r="AR9" s="117"/>
      <c r="AS9" s="117"/>
      <c r="AT9" s="117"/>
      <c r="AU9" s="117"/>
    </row>
    <row r="10" spans="1:47" s="110" customFormat="1" ht="21.6" thickBot="1" x14ac:dyDescent="0.45">
      <c r="A10" s="118"/>
      <c r="B10" s="118"/>
      <c r="C10" s="119" t="s">
        <v>201</v>
      </c>
      <c r="D10" s="119"/>
      <c r="E10" s="112"/>
      <c r="F10" s="113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14"/>
      <c r="R10" s="115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7"/>
      <c r="AP10" s="117"/>
      <c r="AQ10" s="117"/>
      <c r="AR10" s="117"/>
      <c r="AS10" s="117"/>
      <c r="AT10" s="117"/>
      <c r="AU10" s="117"/>
    </row>
    <row r="11" spans="1:47" s="110" customFormat="1" ht="13.8" thickBot="1" x14ac:dyDescent="0.3">
      <c r="A11" s="118"/>
      <c r="B11" s="118"/>
      <c r="D11" s="121" t="str">
        <f ca="1">+'1'!$I$2</f>
        <v xml:space="preserve">Boque 1 - RROO </v>
      </c>
      <c r="E11" s="112">
        <f>+T11</f>
        <v>19</v>
      </c>
      <c r="F11" s="113"/>
      <c r="G11" s="122" t="str">
        <f t="shared" ref="G11:P11" si="2">+AE11</f>
        <v/>
      </c>
      <c r="H11" s="123" t="str">
        <f t="shared" si="2"/>
        <v/>
      </c>
      <c r="I11" s="123" t="str">
        <f t="shared" si="2"/>
        <v/>
      </c>
      <c r="J11" s="123" t="str">
        <f t="shared" si="2"/>
        <v/>
      </c>
      <c r="K11" s="123" t="str">
        <f t="shared" si="2"/>
        <v/>
      </c>
      <c r="L11" s="123" t="str">
        <f t="shared" si="2"/>
        <v/>
      </c>
      <c r="M11" s="123" t="str">
        <f t="shared" si="2"/>
        <v/>
      </c>
      <c r="N11" s="123" t="str">
        <f t="shared" si="2"/>
        <v/>
      </c>
      <c r="O11" s="123" t="str">
        <f t="shared" si="2"/>
        <v/>
      </c>
      <c r="P11" s="124" t="str">
        <f t="shared" si="2"/>
        <v/>
      </c>
      <c r="Q11" s="114"/>
      <c r="R11" s="115" t="str">
        <f>IF(AU11=0,AT11,"")</f>
        <v/>
      </c>
      <c r="T11" s="116">
        <f>+'1'!K$2</f>
        <v>19</v>
      </c>
      <c r="U11" s="116">
        <f>+'1'!L$2</f>
        <v>0</v>
      </c>
      <c r="V11" s="116">
        <f>+'1'!M$2</f>
        <v>0</v>
      </c>
      <c r="W11" s="116">
        <f>+'1'!N$2</f>
        <v>0</v>
      </c>
      <c r="X11" s="116">
        <f>+'1'!O$2</f>
        <v>0</v>
      </c>
      <c r="Y11" s="116">
        <f>+'1'!P$2</f>
        <v>0</v>
      </c>
      <c r="Z11" s="116">
        <f>+'1'!Q$2</f>
        <v>0</v>
      </c>
      <c r="AA11" s="116" t="e">
        <f>+'1'!R$2</f>
        <v>#DIV/0!</v>
      </c>
      <c r="AB11" s="116">
        <f>IF(X11=0,0,ROUND(Y11*10,1))</f>
        <v>0</v>
      </c>
      <c r="AC11" s="116" t="e">
        <f>IF(AA11&gt;4.99,"B","M")</f>
        <v>#DIV/0!</v>
      </c>
      <c r="AD11" s="116" t="e">
        <f t="shared" ref="AD11:AD17" ca="1" si="3">IF($E$39="A",AC11,"")</f>
        <v>#DIV/0!</v>
      </c>
      <c r="AE11" s="116" t="str">
        <f t="shared" ref="AE11:AN11" si="4">IF(AE$8&lt;$AB11,AD11,"")</f>
        <v/>
      </c>
      <c r="AF11" s="116" t="str">
        <f t="shared" si="4"/>
        <v/>
      </c>
      <c r="AG11" s="116" t="str">
        <f t="shared" si="4"/>
        <v/>
      </c>
      <c r="AH11" s="116" t="str">
        <f t="shared" si="4"/>
        <v/>
      </c>
      <c r="AI11" s="116" t="str">
        <f t="shared" si="4"/>
        <v/>
      </c>
      <c r="AJ11" s="116" t="str">
        <f t="shared" si="4"/>
        <v/>
      </c>
      <c r="AK11" s="116" t="str">
        <f t="shared" si="4"/>
        <v/>
      </c>
      <c r="AL11" s="116" t="str">
        <f t="shared" si="4"/>
        <v/>
      </c>
      <c r="AM11" s="116" t="str">
        <f t="shared" si="4"/>
        <v/>
      </c>
      <c r="AN11" s="116" t="str">
        <f t="shared" si="4"/>
        <v/>
      </c>
      <c r="AO11" s="117" t="e">
        <f>IF(AA11&lt;4,AO$8,"")</f>
        <v>#DIV/0!</v>
      </c>
      <c r="AP11" s="117" t="e">
        <f>IF(AND(AA11&gt;3.99,AA11&lt;5),AP$8,"")</f>
        <v>#DIV/0!</v>
      </c>
      <c r="AQ11" s="117" t="e">
        <f>IF(AND(AA11&gt;4.99,AA11&lt;7),AQ$8,"")</f>
        <v>#DIV/0!</v>
      </c>
      <c r="AR11" s="117" t="e">
        <f>IF(AND(AA11&gt;6.99,AA11&lt;8),AR$8,"")</f>
        <v>#DIV/0!</v>
      </c>
      <c r="AS11" s="117" t="e">
        <f>IF(AA11&gt;8,AS$8,"")</f>
        <v>#DIV/0!</v>
      </c>
      <c r="AT11" s="117" t="e">
        <f>CONCATENATE(AO11,AP11,AQ11,AR11,AS11)</f>
        <v>#DIV/0!</v>
      </c>
      <c r="AU11" s="117">
        <f>T11-(U11+V11)</f>
        <v>19</v>
      </c>
    </row>
    <row r="12" spans="1:47" s="110" customFormat="1" ht="13.8" thickBot="1" x14ac:dyDescent="0.3">
      <c r="A12" s="118"/>
      <c r="B12" s="118"/>
      <c r="D12" s="121" t="str">
        <f ca="1">+'2'!$I$2</f>
        <v xml:space="preserve">Boque 2 y 3 - SEGURIDAD EN LAS FAS y MANDO Y RÉGIMEN INTERIOR </v>
      </c>
      <c r="E12" s="112">
        <f t="shared" ref="E12:E26" si="5">+T12</f>
        <v>0</v>
      </c>
      <c r="F12" s="113"/>
      <c r="G12" s="122" t="e">
        <f t="shared" ref="G12:G26" si="6">+AE12</f>
        <v>#DIV/0!</v>
      </c>
      <c r="H12" s="123" t="e">
        <f t="shared" ref="H12:H26" si="7">+AF12</f>
        <v>#DIV/0!</v>
      </c>
      <c r="I12" s="123" t="e">
        <f t="shared" ref="I12:I26" si="8">+AG12</f>
        <v>#DIV/0!</v>
      </c>
      <c r="J12" s="123" t="e">
        <f t="shared" ref="J12:J26" si="9">+AH12</f>
        <v>#DIV/0!</v>
      </c>
      <c r="K12" s="123" t="e">
        <f t="shared" ref="K12:K26" si="10">+AI12</f>
        <v>#DIV/0!</v>
      </c>
      <c r="L12" s="123" t="e">
        <f t="shared" ref="L12:L26" si="11">+AJ12</f>
        <v>#DIV/0!</v>
      </c>
      <c r="M12" s="123" t="e">
        <f t="shared" ref="M12:M26" si="12">+AK12</f>
        <v>#DIV/0!</v>
      </c>
      <c r="N12" s="123" t="e">
        <f t="shared" ref="N12:N26" si="13">+AL12</f>
        <v>#DIV/0!</v>
      </c>
      <c r="O12" s="123" t="e">
        <f t="shared" ref="O12:O26" si="14">+AM12</f>
        <v>#DIV/0!</v>
      </c>
      <c r="P12" s="124" t="e">
        <f t="shared" ref="P12:P26" si="15">+AN12</f>
        <v>#DIV/0!</v>
      </c>
      <c r="Q12" s="114"/>
      <c r="R12" s="115" t="str">
        <f t="shared" ref="R12:R26" si="16">IF(AU12=0,AT12,"")</f>
        <v/>
      </c>
      <c r="T12" s="116">
        <f>+'2'!K$2</f>
        <v>0</v>
      </c>
      <c r="U12" s="116">
        <f>+'2'!L$2</f>
        <v>0</v>
      </c>
      <c r="V12" s="116">
        <f>+'2'!M$2</f>
        <v>1</v>
      </c>
      <c r="W12" s="116">
        <f>+'2'!N$2</f>
        <v>0</v>
      </c>
      <c r="X12" s="116">
        <f>+'2'!O$2</f>
        <v>1</v>
      </c>
      <c r="Y12" s="116" t="e">
        <f>+'2'!P$2</f>
        <v>#DIV/0!</v>
      </c>
      <c r="Z12" s="116">
        <f>+'2'!Q$2</f>
        <v>0</v>
      </c>
      <c r="AA12" s="116">
        <f>+'2'!R$2</f>
        <v>0</v>
      </c>
      <c r="AB12" s="116" t="e">
        <f t="shared" ref="AB12:AB26" si="17">IF(X12=0,0,ROUND(Y12*10,1))</f>
        <v>#DIV/0!</v>
      </c>
      <c r="AC12" s="116" t="str">
        <f t="shared" ref="AC12:AC26" si="18">IF(AA12&gt;4.99,"B","M")</f>
        <v>M</v>
      </c>
      <c r="AD12" s="116" t="str">
        <f t="shared" ca="1" si="3"/>
        <v>M</v>
      </c>
      <c r="AE12" s="116" t="e">
        <f t="shared" ref="AE12:AE26" si="19">IF(AE$8&lt;$AB12,AD12,"")</f>
        <v>#DIV/0!</v>
      </c>
      <c r="AF12" s="116" t="e">
        <f t="shared" ref="AF12:AF26" si="20">IF(AF$8&lt;$AB12,AE12,"")</f>
        <v>#DIV/0!</v>
      </c>
      <c r="AG12" s="116" t="e">
        <f t="shared" ref="AG12:AG26" si="21">IF(AG$8&lt;$AB12,AF12,"")</f>
        <v>#DIV/0!</v>
      </c>
      <c r="AH12" s="116" t="e">
        <f t="shared" ref="AH12:AH26" si="22">IF(AH$8&lt;$AB12,AG12,"")</f>
        <v>#DIV/0!</v>
      </c>
      <c r="AI12" s="116" t="e">
        <f t="shared" ref="AI12:AI26" si="23">IF(AI$8&lt;$AB12,AH12,"")</f>
        <v>#DIV/0!</v>
      </c>
      <c r="AJ12" s="116" t="e">
        <f t="shared" ref="AJ12:AJ26" si="24">IF(AJ$8&lt;$AB12,AI12,"")</f>
        <v>#DIV/0!</v>
      </c>
      <c r="AK12" s="116" t="e">
        <f t="shared" ref="AK12:AK26" si="25">IF(AK$8&lt;$AB12,AJ12,"")</f>
        <v>#DIV/0!</v>
      </c>
      <c r="AL12" s="116" t="e">
        <f t="shared" ref="AL12:AL26" si="26">IF(AL$8&lt;$AB12,AK12,"")</f>
        <v>#DIV/0!</v>
      </c>
      <c r="AM12" s="116" t="e">
        <f t="shared" ref="AM12:AM26" si="27">IF(AM$8&lt;$AB12,AL12,"")</f>
        <v>#DIV/0!</v>
      </c>
      <c r="AN12" s="116" t="e">
        <f t="shared" ref="AN12:AN26" si="28">IF(AN$8&lt;$AB12,AM12,"")</f>
        <v>#DIV/0!</v>
      </c>
      <c r="AO12" s="117" t="str">
        <f t="shared" ref="AO12:AO26" si="29">IF(AA12&lt;4,AO$8,"")</f>
        <v>Mal, repasar temario</v>
      </c>
      <c r="AP12" s="117" t="str">
        <f t="shared" ref="AP12:AP26" si="30">IF(AND(AA12&gt;3.99,AA12&lt;5),AP$8,"")</f>
        <v/>
      </c>
      <c r="AQ12" s="117" t="str">
        <f t="shared" ref="AQ12:AQ26" si="31">IF(AND(AA12&gt;4.99,AA12&lt;7),AQ$8,"")</f>
        <v/>
      </c>
      <c r="AR12" s="117" t="str">
        <f t="shared" ref="AR12:AR26" si="32">IF(AND(AA12&gt;6.99,AA12&lt;8),AR$8,"")</f>
        <v/>
      </c>
      <c r="AS12" s="117" t="str">
        <f t="shared" ref="AS12:AS26" si="33">IF(AA12&gt;8,AS$8,"")</f>
        <v/>
      </c>
      <c r="AT12" s="117" t="str">
        <f t="shared" ref="AT12:AT26" si="34">CONCATENATE(AO12,AP12,AQ12,AR12,AS12)</f>
        <v>Mal, repasar temario</v>
      </c>
      <c r="AU12" s="117">
        <f t="shared" ref="AU12:AU26" si="35">T12-(U12+V12)</f>
        <v>-1</v>
      </c>
    </row>
    <row r="13" spans="1:47" s="110" customFormat="1" ht="13.8" thickBot="1" x14ac:dyDescent="0.3">
      <c r="A13" s="118"/>
      <c r="B13" s="118"/>
      <c r="D13" s="121" t="str">
        <f ca="1">+'3'!$I$2</f>
        <v>Boque 4 - LEY DE CARRERA MILITAR Y LEY TROPA Y MARINERÍA I</v>
      </c>
      <c r="E13" s="112">
        <f t="shared" si="5"/>
        <v>0</v>
      </c>
      <c r="F13" s="113"/>
      <c r="G13" s="122" t="str">
        <f t="shared" si="6"/>
        <v/>
      </c>
      <c r="H13" s="123" t="str">
        <f t="shared" si="7"/>
        <v/>
      </c>
      <c r="I13" s="123" t="str">
        <f t="shared" si="8"/>
        <v/>
      </c>
      <c r="J13" s="123" t="str">
        <f t="shared" si="9"/>
        <v/>
      </c>
      <c r="K13" s="123" t="str">
        <f t="shared" si="10"/>
        <v/>
      </c>
      <c r="L13" s="123" t="str">
        <f t="shared" si="11"/>
        <v/>
      </c>
      <c r="M13" s="123" t="str">
        <f t="shared" si="12"/>
        <v/>
      </c>
      <c r="N13" s="123" t="str">
        <f t="shared" si="13"/>
        <v/>
      </c>
      <c r="O13" s="123" t="str">
        <f t="shared" si="14"/>
        <v/>
      </c>
      <c r="P13" s="124" t="str">
        <f t="shared" si="15"/>
        <v/>
      </c>
      <c r="Q13" s="114"/>
      <c r="R13" s="115" t="e">
        <f t="shared" si="16"/>
        <v>#DIV/0!</v>
      </c>
      <c r="T13" s="116">
        <f>+'3'!K$2</f>
        <v>0</v>
      </c>
      <c r="U13" s="116">
        <f>+'3'!L$2</f>
        <v>0</v>
      </c>
      <c r="V13" s="116">
        <f>+'3'!M$2</f>
        <v>0</v>
      </c>
      <c r="W13" s="116">
        <f>+'3'!N$2</f>
        <v>0</v>
      </c>
      <c r="X13" s="116">
        <f>+'3'!O$2</f>
        <v>0</v>
      </c>
      <c r="Y13" s="116" t="e">
        <f>+'3'!P$2</f>
        <v>#DIV/0!</v>
      </c>
      <c r="Z13" s="116">
        <f>+'3'!Q$2</f>
        <v>0</v>
      </c>
      <c r="AA13" s="116" t="e">
        <f>+'3'!R$2</f>
        <v>#DIV/0!</v>
      </c>
      <c r="AB13" s="116">
        <f t="shared" si="17"/>
        <v>0</v>
      </c>
      <c r="AC13" s="116" t="e">
        <f t="shared" si="18"/>
        <v>#DIV/0!</v>
      </c>
      <c r="AD13" s="116" t="e">
        <f t="shared" ca="1" si="3"/>
        <v>#DIV/0!</v>
      </c>
      <c r="AE13" s="116" t="str">
        <f t="shared" si="19"/>
        <v/>
      </c>
      <c r="AF13" s="116" t="str">
        <f t="shared" si="20"/>
        <v/>
      </c>
      <c r="AG13" s="116" t="str">
        <f t="shared" si="21"/>
        <v/>
      </c>
      <c r="AH13" s="116" t="str">
        <f t="shared" si="22"/>
        <v/>
      </c>
      <c r="AI13" s="116" t="str">
        <f t="shared" si="23"/>
        <v/>
      </c>
      <c r="AJ13" s="116" t="str">
        <f t="shared" si="24"/>
        <v/>
      </c>
      <c r="AK13" s="116" t="str">
        <f t="shared" si="25"/>
        <v/>
      </c>
      <c r="AL13" s="116" t="str">
        <f t="shared" si="26"/>
        <v/>
      </c>
      <c r="AM13" s="116" t="str">
        <f t="shared" si="27"/>
        <v/>
      </c>
      <c r="AN13" s="116" t="str">
        <f t="shared" si="28"/>
        <v/>
      </c>
      <c r="AO13" s="117" t="e">
        <f t="shared" si="29"/>
        <v>#DIV/0!</v>
      </c>
      <c r="AP13" s="117" t="e">
        <f t="shared" si="30"/>
        <v>#DIV/0!</v>
      </c>
      <c r="AQ13" s="117" t="e">
        <f t="shared" si="31"/>
        <v>#DIV/0!</v>
      </c>
      <c r="AR13" s="117" t="e">
        <f t="shared" si="32"/>
        <v>#DIV/0!</v>
      </c>
      <c r="AS13" s="117" t="e">
        <f t="shared" si="33"/>
        <v>#DIV/0!</v>
      </c>
      <c r="AT13" s="117" t="e">
        <f t="shared" si="34"/>
        <v>#DIV/0!</v>
      </c>
      <c r="AU13" s="117">
        <f t="shared" si="35"/>
        <v>0</v>
      </c>
    </row>
    <row r="14" spans="1:47" s="110" customFormat="1" ht="13.8" thickBot="1" x14ac:dyDescent="0.3">
      <c r="A14" s="118"/>
      <c r="B14" s="118"/>
      <c r="D14" s="121" t="str">
        <f ca="1">+'4'!$I$2</f>
        <v>Boque 4 - LEY DE CARRERA MILITAR Y LEY TROPA Y MARINERÍA II</v>
      </c>
      <c r="E14" s="112">
        <f t="shared" si="5"/>
        <v>0</v>
      </c>
      <c r="F14" s="113"/>
      <c r="G14" s="122" t="str">
        <f t="shared" si="6"/>
        <v/>
      </c>
      <c r="H14" s="123" t="str">
        <f t="shared" si="7"/>
        <v/>
      </c>
      <c r="I14" s="123" t="str">
        <f t="shared" si="8"/>
        <v/>
      </c>
      <c r="J14" s="123" t="str">
        <f t="shared" si="9"/>
        <v/>
      </c>
      <c r="K14" s="123" t="str">
        <f t="shared" si="10"/>
        <v/>
      </c>
      <c r="L14" s="123" t="str">
        <f t="shared" si="11"/>
        <v/>
      </c>
      <c r="M14" s="123" t="str">
        <f t="shared" si="12"/>
        <v/>
      </c>
      <c r="N14" s="123" t="str">
        <f t="shared" si="13"/>
        <v/>
      </c>
      <c r="O14" s="123" t="str">
        <f t="shared" si="14"/>
        <v/>
      </c>
      <c r="P14" s="124" t="str">
        <f t="shared" si="15"/>
        <v/>
      </c>
      <c r="Q14" s="114"/>
      <c r="R14" s="115" t="e">
        <f t="shared" si="16"/>
        <v>#DIV/0!</v>
      </c>
      <c r="T14" s="116">
        <f>+'4'!K$2</f>
        <v>0</v>
      </c>
      <c r="U14" s="116">
        <f>+'4'!L$2</f>
        <v>0</v>
      </c>
      <c r="V14" s="116">
        <f>+'4'!M$2</f>
        <v>0</v>
      </c>
      <c r="W14" s="116">
        <f>+'4'!N$2</f>
        <v>0</v>
      </c>
      <c r="X14" s="116">
        <f>+'4'!O$2</f>
        <v>0</v>
      </c>
      <c r="Y14" s="116" t="e">
        <f>+'4'!P$2</f>
        <v>#DIV/0!</v>
      </c>
      <c r="Z14" s="116">
        <f>+'4'!Q$2</f>
        <v>0</v>
      </c>
      <c r="AA14" s="116" t="e">
        <f>+'4'!R$2</f>
        <v>#DIV/0!</v>
      </c>
      <c r="AB14" s="116">
        <f t="shared" si="17"/>
        <v>0</v>
      </c>
      <c r="AC14" s="116" t="e">
        <f t="shared" si="18"/>
        <v>#DIV/0!</v>
      </c>
      <c r="AD14" s="116" t="e">
        <f t="shared" ca="1" si="3"/>
        <v>#DIV/0!</v>
      </c>
      <c r="AE14" s="116" t="str">
        <f t="shared" si="19"/>
        <v/>
      </c>
      <c r="AF14" s="116" t="str">
        <f t="shared" si="20"/>
        <v/>
      </c>
      <c r="AG14" s="116" t="str">
        <f t="shared" si="21"/>
        <v/>
      </c>
      <c r="AH14" s="116" t="str">
        <f t="shared" si="22"/>
        <v/>
      </c>
      <c r="AI14" s="116" t="str">
        <f t="shared" si="23"/>
        <v/>
      </c>
      <c r="AJ14" s="116" t="str">
        <f t="shared" si="24"/>
        <v/>
      </c>
      <c r="AK14" s="116" t="str">
        <f t="shared" si="25"/>
        <v/>
      </c>
      <c r="AL14" s="116" t="str">
        <f t="shared" si="26"/>
        <v/>
      </c>
      <c r="AM14" s="116" t="str">
        <f t="shared" si="27"/>
        <v/>
      </c>
      <c r="AN14" s="116" t="str">
        <f t="shared" si="28"/>
        <v/>
      </c>
      <c r="AO14" s="117" t="e">
        <f t="shared" si="29"/>
        <v>#DIV/0!</v>
      </c>
      <c r="AP14" s="117" t="e">
        <f t="shared" si="30"/>
        <v>#DIV/0!</v>
      </c>
      <c r="AQ14" s="117" t="e">
        <f t="shared" si="31"/>
        <v>#DIV/0!</v>
      </c>
      <c r="AR14" s="117" t="e">
        <f t="shared" si="32"/>
        <v>#DIV/0!</v>
      </c>
      <c r="AS14" s="117" t="e">
        <f t="shared" si="33"/>
        <v>#DIV/0!</v>
      </c>
      <c r="AT14" s="117" t="e">
        <f t="shared" si="34"/>
        <v>#DIV/0!</v>
      </c>
      <c r="AU14" s="117">
        <f t="shared" si="35"/>
        <v>0</v>
      </c>
    </row>
    <row r="15" spans="1:47" s="110" customFormat="1" ht="13.8" thickBot="1" x14ac:dyDescent="0.3">
      <c r="A15" s="118"/>
      <c r="B15" s="118"/>
      <c r="D15" s="121" t="str">
        <f ca="1">+'5'!$I$2</f>
        <v>Boque 5 y 6 - CÓDIGO PENAL MILITAR y RÉGIMEN DISCIPLINARIO  I</v>
      </c>
      <c r="E15" s="112">
        <f t="shared" si="5"/>
        <v>0</v>
      </c>
      <c r="F15" s="113"/>
      <c r="G15" s="122" t="e">
        <f t="shared" si="6"/>
        <v>#DIV/0!</v>
      </c>
      <c r="H15" s="123" t="e">
        <f t="shared" si="7"/>
        <v>#DIV/0!</v>
      </c>
      <c r="I15" s="123" t="e">
        <f t="shared" si="8"/>
        <v>#DIV/0!</v>
      </c>
      <c r="J15" s="123" t="e">
        <f t="shared" si="9"/>
        <v>#DIV/0!</v>
      </c>
      <c r="K15" s="123" t="e">
        <f t="shared" si="10"/>
        <v>#DIV/0!</v>
      </c>
      <c r="L15" s="123" t="e">
        <f t="shared" si="11"/>
        <v>#DIV/0!</v>
      </c>
      <c r="M15" s="123" t="e">
        <f t="shared" si="12"/>
        <v>#DIV/0!</v>
      </c>
      <c r="N15" s="123" t="e">
        <f t="shared" si="13"/>
        <v>#DIV/0!</v>
      </c>
      <c r="O15" s="123" t="e">
        <f t="shared" si="14"/>
        <v>#DIV/0!</v>
      </c>
      <c r="P15" s="124" t="e">
        <f t="shared" si="15"/>
        <v>#DIV/0!</v>
      </c>
      <c r="Q15" s="114"/>
      <c r="R15" s="115" t="str">
        <f t="shared" si="16"/>
        <v/>
      </c>
      <c r="T15" s="116">
        <f>+'5'!K$2</f>
        <v>0</v>
      </c>
      <c r="U15" s="116">
        <f>+'5'!L$2</f>
        <v>0</v>
      </c>
      <c r="V15" s="116">
        <f>+'5'!M$2</f>
        <v>1</v>
      </c>
      <c r="W15" s="116">
        <f>+'5'!N$2</f>
        <v>0</v>
      </c>
      <c r="X15" s="116">
        <f>+'5'!O$2</f>
        <v>1</v>
      </c>
      <c r="Y15" s="116" t="e">
        <f>+'5'!P$2</f>
        <v>#DIV/0!</v>
      </c>
      <c r="Z15" s="116">
        <f>+'5'!Q$2</f>
        <v>0</v>
      </c>
      <c r="AA15" s="116">
        <f>+'5'!R$2</f>
        <v>0</v>
      </c>
      <c r="AB15" s="116" t="e">
        <f t="shared" si="17"/>
        <v>#DIV/0!</v>
      </c>
      <c r="AC15" s="116" t="str">
        <f t="shared" si="18"/>
        <v>M</v>
      </c>
      <c r="AD15" s="116" t="str">
        <f t="shared" ca="1" si="3"/>
        <v>M</v>
      </c>
      <c r="AE15" s="116" t="e">
        <f t="shared" si="19"/>
        <v>#DIV/0!</v>
      </c>
      <c r="AF15" s="116" t="e">
        <f t="shared" si="20"/>
        <v>#DIV/0!</v>
      </c>
      <c r="AG15" s="116" t="e">
        <f t="shared" si="21"/>
        <v>#DIV/0!</v>
      </c>
      <c r="AH15" s="116" t="e">
        <f t="shared" si="22"/>
        <v>#DIV/0!</v>
      </c>
      <c r="AI15" s="116" t="e">
        <f t="shared" si="23"/>
        <v>#DIV/0!</v>
      </c>
      <c r="AJ15" s="116" t="e">
        <f t="shared" si="24"/>
        <v>#DIV/0!</v>
      </c>
      <c r="AK15" s="116" t="e">
        <f t="shared" si="25"/>
        <v>#DIV/0!</v>
      </c>
      <c r="AL15" s="116" t="e">
        <f t="shared" si="26"/>
        <v>#DIV/0!</v>
      </c>
      <c r="AM15" s="116" t="e">
        <f t="shared" si="27"/>
        <v>#DIV/0!</v>
      </c>
      <c r="AN15" s="116" t="e">
        <f t="shared" si="28"/>
        <v>#DIV/0!</v>
      </c>
      <c r="AO15" s="117" t="str">
        <f t="shared" si="29"/>
        <v>Mal, repasar temario</v>
      </c>
      <c r="AP15" s="117" t="str">
        <f t="shared" si="30"/>
        <v/>
      </c>
      <c r="AQ15" s="117" t="str">
        <f t="shared" si="31"/>
        <v/>
      </c>
      <c r="AR15" s="117" t="str">
        <f t="shared" si="32"/>
        <v/>
      </c>
      <c r="AS15" s="117" t="str">
        <f t="shared" si="33"/>
        <v/>
      </c>
      <c r="AT15" s="117" t="str">
        <f t="shared" si="34"/>
        <v>Mal, repasar temario</v>
      </c>
      <c r="AU15" s="117">
        <f t="shared" si="35"/>
        <v>-1</v>
      </c>
    </row>
    <row r="16" spans="1:47" s="110" customFormat="1" ht="13.8" thickBot="1" x14ac:dyDescent="0.3">
      <c r="A16" s="118"/>
      <c r="B16" s="118"/>
      <c r="D16" s="121" t="str">
        <f ca="1">+'6'!$I$2</f>
        <v>Boque 5 y 6 - CÓDIGO PENAL MILITAR y RÉGIMEN DISCIPLINARIO  II</v>
      </c>
      <c r="E16" s="112">
        <f t="shared" si="5"/>
        <v>0</v>
      </c>
      <c r="F16" s="113"/>
      <c r="G16" s="122" t="str">
        <f t="shared" si="6"/>
        <v/>
      </c>
      <c r="H16" s="123" t="str">
        <f t="shared" si="7"/>
        <v/>
      </c>
      <c r="I16" s="123" t="str">
        <f t="shared" si="8"/>
        <v/>
      </c>
      <c r="J16" s="123" t="str">
        <f t="shared" si="9"/>
        <v/>
      </c>
      <c r="K16" s="123" t="str">
        <f t="shared" si="10"/>
        <v/>
      </c>
      <c r="L16" s="123" t="str">
        <f t="shared" si="11"/>
        <v/>
      </c>
      <c r="M16" s="123" t="str">
        <f t="shared" si="12"/>
        <v/>
      </c>
      <c r="N16" s="123" t="str">
        <f t="shared" si="13"/>
        <v/>
      </c>
      <c r="O16" s="123" t="str">
        <f t="shared" si="14"/>
        <v/>
      </c>
      <c r="P16" s="124" t="str">
        <f t="shared" si="15"/>
        <v/>
      </c>
      <c r="Q16" s="114"/>
      <c r="R16" s="115" t="e">
        <f t="shared" si="16"/>
        <v>#DIV/0!</v>
      </c>
      <c r="T16" s="116">
        <f>+'6'!K$2</f>
        <v>0</v>
      </c>
      <c r="U16" s="116">
        <f>+'6'!L$2</f>
        <v>0</v>
      </c>
      <c r="V16" s="116">
        <f>+'6'!M$2</f>
        <v>0</v>
      </c>
      <c r="W16" s="116">
        <f>+'6'!N$2</f>
        <v>0</v>
      </c>
      <c r="X16" s="116">
        <f>+'6'!O$2</f>
        <v>0</v>
      </c>
      <c r="Y16" s="116" t="e">
        <f>+'6'!P$2</f>
        <v>#DIV/0!</v>
      </c>
      <c r="Z16" s="116">
        <f>+'6'!Q$2</f>
        <v>0</v>
      </c>
      <c r="AA16" s="116" t="e">
        <f>+'6'!R$2</f>
        <v>#DIV/0!</v>
      </c>
      <c r="AB16" s="116">
        <f t="shared" si="17"/>
        <v>0</v>
      </c>
      <c r="AC16" s="116" t="e">
        <f t="shared" si="18"/>
        <v>#DIV/0!</v>
      </c>
      <c r="AD16" s="116" t="e">
        <f t="shared" ca="1" si="3"/>
        <v>#DIV/0!</v>
      </c>
      <c r="AE16" s="116" t="str">
        <f t="shared" si="19"/>
        <v/>
      </c>
      <c r="AF16" s="116" t="str">
        <f t="shared" si="20"/>
        <v/>
      </c>
      <c r="AG16" s="116" t="str">
        <f t="shared" si="21"/>
        <v/>
      </c>
      <c r="AH16" s="116" t="str">
        <f t="shared" si="22"/>
        <v/>
      </c>
      <c r="AI16" s="116" t="str">
        <f t="shared" si="23"/>
        <v/>
      </c>
      <c r="AJ16" s="116" t="str">
        <f t="shared" si="24"/>
        <v/>
      </c>
      <c r="AK16" s="116" t="str">
        <f t="shared" si="25"/>
        <v/>
      </c>
      <c r="AL16" s="116" t="str">
        <f t="shared" si="26"/>
        <v/>
      </c>
      <c r="AM16" s="116" t="str">
        <f t="shared" si="27"/>
        <v/>
      </c>
      <c r="AN16" s="116" t="str">
        <f t="shared" si="28"/>
        <v/>
      </c>
      <c r="AO16" s="117" t="e">
        <f t="shared" si="29"/>
        <v>#DIV/0!</v>
      </c>
      <c r="AP16" s="117" t="e">
        <f t="shared" si="30"/>
        <v>#DIV/0!</v>
      </c>
      <c r="AQ16" s="117" t="e">
        <f t="shared" si="31"/>
        <v>#DIV/0!</v>
      </c>
      <c r="AR16" s="117" t="e">
        <f t="shared" si="32"/>
        <v>#DIV/0!</v>
      </c>
      <c r="AS16" s="117" t="e">
        <f t="shared" si="33"/>
        <v>#DIV/0!</v>
      </c>
      <c r="AT16" s="117" t="e">
        <f t="shared" si="34"/>
        <v>#DIV/0!</v>
      </c>
      <c r="AU16" s="117">
        <f t="shared" si="35"/>
        <v>0</v>
      </c>
    </row>
    <row r="17" spans="1:47" s="110" customFormat="1" ht="13.8" thickBot="1" x14ac:dyDescent="0.3">
      <c r="A17" s="118"/>
      <c r="B17" s="118"/>
      <c r="D17" s="121" t="str">
        <f ca="1">+'7'!$I$2</f>
        <v xml:space="preserve">Boque 7 - ORGANIZACIÓN Y FUNCIONAMIENTO DEL EJÉRCITO DE TIERRA </v>
      </c>
      <c r="E17" s="112">
        <f t="shared" si="5"/>
        <v>0</v>
      </c>
      <c r="F17" s="113"/>
      <c r="G17" s="122" t="str">
        <f t="shared" si="6"/>
        <v/>
      </c>
      <c r="H17" s="123" t="str">
        <f t="shared" si="7"/>
        <v/>
      </c>
      <c r="I17" s="123" t="str">
        <f t="shared" si="8"/>
        <v/>
      </c>
      <c r="J17" s="123" t="str">
        <f t="shared" si="9"/>
        <v/>
      </c>
      <c r="K17" s="123" t="str">
        <f t="shared" si="10"/>
        <v/>
      </c>
      <c r="L17" s="123" t="str">
        <f t="shared" si="11"/>
        <v/>
      </c>
      <c r="M17" s="123" t="str">
        <f t="shared" si="12"/>
        <v/>
      </c>
      <c r="N17" s="123" t="str">
        <f t="shared" si="13"/>
        <v/>
      </c>
      <c r="O17" s="123" t="str">
        <f t="shared" si="14"/>
        <v/>
      </c>
      <c r="P17" s="124" t="str">
        <f t="shared" si="15"/>
        <v/>
      </c>
      <c r="Q17" s="114"/>
      <c r="R17" s="115" t="e">
        <f t="shared" si="16"/>
        <v>#DIV/0!</v>
      </c>
      <c r="T17" s="116">
        <f>+'7'!K$2</f>
        <v>0</v>
      </c>
      <c r="U17" s="116">
        <f>+'7'!L$2</f>
        <v>0</v>
      </c>
      <c r="V17" s="116">
        <f>+'7'!M$2</f>
        <v>0</v>
      </c>
      <c r="W17" s="116">
        <f>+'7'!N$2</f>
        <v>0</v>
      </c>
      <c r="X17" s="116">
        <f>+'7'!O$2</f>
        <v>0</v>
      </c>
      <c r="Y17" s="116" t="e">
        <f>+'7'!P$2</f>
        <v>#DIV/0!</v>
      </c>
      <c r="Z17" s="116">
        <f>+'7'!Q$2</f>
        <v>0</v>
      </c>
      <c r="AA17" s="116" t="e">
        <f>+'7'!R$2</f>
        <v>#DIV/0!</v>
      </c>
      <c r="AB17" s="116">
        <f t="shared" si="17"/>
        <v>0</v>
      </c>
      <c r="AC17" s="116" t="e">
        <f t="shared" si="18"/>
        <v>#DIV/0!</v>
      </c>
      <c r="AD17" s="116" t="e">
        <f t="shared" ca="1" si="3"/>
        <v>#DIV/0!</v>
      </c>
      <c r="AE17" s="116" t="str">
        <f t="shared" si="19"/>
        <v/>
      </c>
      <c r="AF17" s="116" t="str">
        <f t="shared" si="20"/>
        <v/>
      </c>
      <c r="AG17" s="116" t="str">
        <f t="shared" si="21"/>
        <v/>
      </c>
      <c r="AH17" s="116" t="str">
        <f t="shared" si="22"/>
        <v/>
      </c>
      <c r="AI17" s="116" t="str">
        <f t="shared" si="23"/>
        <v/>
      </c>
      <c r="AJ17" s="116" t="str">
        <f t="shared" si="24"/>
        <v/>
      </c>
      <c r="AK17" s="116" t="str">
        <f t="shared" si="25"/>
        <v/>
      </c>
      <c r="AL17" s="116" t="str">
        <f t="shared" si="26"/>
        <v/>
      </c>
      <c r="AM17" s="116" t="str">
        <f t="shared" si="27"/>
        <v/>
      </c>
      <c r="AN17" s="116" t="str">
        <f t="shared" si="28"/>
        <v/>
      </c>
      <c r="AO17" s="117" t="e">
        <f t="shared" si="29"/>
        <v>#DIV/0!</v>
      </c>
      <c r="AP17" s="117" t="e">
        <f t="shared" si="30"/>
        <v>#DIV/0!</v>
      </c>
      <c r="AQ17" s="117" t="e">
        <f t="shared" si="31"/>
        <v>#DIV/0!</v>
      </c>
      <c r="AR17" s="117" t="e">
        <f t="shared" si="32"/>
        <v>#DIV/0!</v>
      </c>
      <c r="AS17" s="117" t="e">
        <f t="shared" si="33"/>
        <v>#DIV/0!</v>
      </c>
      <c r="AT17" s="117" t="e">
        <f t="shared" si="34"/>
        <v>#DIV/0!</v>
      </c>
      <c r="AU17" s="117">
        <f t="shared" si="35"/>
        <v>0</v>
      </c>
    </row>
    <row r="18" spans="1:47" s="110" customFormat="1" ht="13.8" thickBot="1" x14ac:dyDescent="0.3">
      <c r="A18" s="118"/>
      <c r="B18" s="118"/>
      <c r="D18" s="121" t="str">
        <f ca="1">+'8'!$I$2</f>
        <v>Boque 8 - DERECHOS Y DEBERES DE LOS MIEMBROS DE LAS FAS I</v>
      </c>
      <c r="E18" s="112">
        <f t="shared" si="5"/>
        <v>0</v>
      </c>
      <c r="F18" s="113"/>
      <c r="G18" s="122" t="str">
        <f t="shared" si="6"/>
        <v/>
      </c>
      <c r="H18" s="123" t="str">
        <f t="shared" si="7"/>
        <v/>
      </c>
      <c r="I18" s="123" t="str">
        <f t="shared" si="8"/>
        <v/>
      </c>
      <c r="J18" s="123" t="str">
        <f t="shared" si="9"/>
        <v/>
      </c>
      <c r="K18" s="123" t="str">
        <f t="shared" si="10"/>
        <v/>
      </c>
      <c r="L18" s="123" t="str">
        <f t="shared" si="11"/>
        <v/>
      </c>
      <c r="M18" s="123" t="str">
        <f t="shared" si="12"/>
        <v/>
      </c>
      <c r="N18" s="123" t="str">
        <f t="shared" si="13"/>
        <v/>
      </c>
      <c r="O18" s="123" t="str">
        <f t="shared" si="14"/>
        <v/>
      </c>
      <c r="P18" s="124" t="str">
        <f t="shared" si="15"/>
        <v/>
      </c>
      <c r="Q18" s="114"/>
      <c r="R18" s="115" t="e">
        <f t="shared" si="16"/>
        <v>#DIV/0!</v>
      </c>
      <c r="T18" s="116">
        <f>+'8'!K$2</f>
        <v>0</v>
      </c>
      <c r="U18" s="116">
        <f>+'8'!L$2</f>
        <v>0</v>
      </c>
      <c r="V18" s="116">
        <f>+'8'!M$2</f>
        <v>0</v>
      </c>
      <c r="W18" s="116">
        <f>+'8'!N$2</f>
        <v>0</v>
      </c>
      <c r="X18" s="116">
        <f>+'8'!O$2</f>
        <v>0</v>
      </c>
      <c r="Y18" s="116" t="e">
        <f>+'8'!P$2</f>
        <v>#DIV/0!</v>
      </c>
      <c r="Z18" s="116">
        <f>+'8'!Q$2</f>
        <v>0</v>
      </c>
      <c r="AA18" s="116" t="e">
        <f>+'8'!R$2</f>
        <v>#DIV/0!</v>
      </c>
      <c r="AB18" s="116">
        <f t="shared" si="17"/>
        <v>0</v>
      </c>
      <c r="AC18" s="116" t="e">
        <f t="shared" si="18"/>
        <v>#DIV/0!</v>
      </c>
      <c r="AD18" s="116" t="e">
        <f ca="1">IF($E$39="A",AC18,"")</f>
        <v>#DIV/0!</v>
      </c>
      <c r="AE18" s="116" t="str">
        <f t="shared" si="19"/>
        <v/>
      </c>
      <c r="AF18" s="116" t="str">
        <f t="shared" si="20"/>
        <v/>
      </c>
      <c r="AG18" s="116" t="str">
        <f t="shared" si="21"/>
        <v/>
      </c>
      <c r="AH18" s="116" t="str">
        <f t="shared" si="22"/>
        <v/>
      </c>
      <c r="AI18" s="116" t="str">
        <f t="shared" si="23"/>
        <v/>
      </c>
      <c r="AJ18" s="116" t="str">
        <f t="shared" si="24"/>
        <v/>
      </c>
      <c r="AK18" s="116" t="str">
        <f t="shared" si="25"/>
        <v/>
      </c>
      <c r="AL18" s="116" t="str">
        <f t="shared" si="26"/>
        <v/>
      </c>
      <c r="AM18" s="116" t="str">
        <f t="shared" si="27"/>
        <v/>
      </c>
      <c r="AN18" s="116" t="str">
        <f t="shared" si="28"/>
        <v/>
      </c>
      <c r="AO18" s="117" t="e">
        <f t="shared" si="29"/>
        <v>#DIV/0!</v>
      </c>
      <c r="AP18" s="117" t="e">
        <f t="shared" si="30"/>
        <v>#DIV/0!</v>
      </c>
      <c r="AQ18" s="117" t="e">
        <f t="shared" si="31"/>
        <v>#DIV/0!</v>
      </c>
      <c r="AR18" s="117" t="e">
        <f t="shared" si="32"/>
        <v>#DIV/0!</v>
      </c>
      <c r="AS18" s="117" t="e">
        <f t="shared" si="33"/>
        <v>#DIV/0!</v>
      </c>
      <c r="AT18" s="117" t="e">
        <f t="shared" si="34"/>
        <v>#DIV/0!</v>
      </c>
      <c r="AU18" s="117">
        <f t="shared" si="35"/>
        <v>0</v>
      </c>
    </row>
    <row r="19" spans="1:47" s="110" customFormat="1" ht="13.8" thickBot="1" x14ac:dyDescent="0.3">
      <c r="A19" s="118"/>
      <c r="B19" s="118"/>
      <c r="D19" s="121"/>
      <c r="E19" s="112"/>
      <c r="F19" s="113"/>
      <c r="G19" s="122"/>
      <c r="H19" s="123"/>
      <c r="I19" s="123"/>
      <c r="J19" s="123"/>
      <c r="K19" s="123"/>
      <c r="L19" s="123"/>
      <c r="M19" s="123"/>
      <c r="N19" s="123"/>
      <c r="O19" s="123"/>
      <c r="P19" s="124"/>
      <c r="Q19" s="114"/>
      <c r="R19" s="115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7"/>
      <c r="AP19" s="117"/>
      <c r="AQ19" s="117"/>
      <c r="AR19" s="117"/>
      <c r="AS19" s="117"/>
      <c r="AT19" s="117"/>
      <c r="AU19" s="117"/>
    </row>
    <row r="20" spans="1:47" s="110" customFormat="1" ht="21.6" thickBot="1" x14ac:dyDescent="0.45">
      <c r="A20" s="118"/>
      <c r="B20" s="118"/>
      <c r="C20" s="119" t="s">
        <v>202</v>
      </c>
      <c r="D20" s="119"/>
      <c r="E20" s="112"/>
      <c r="F20" s="113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14"/>
      <c r="R20" s="115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7"/>
      <c r="AP20" s="117"/>
      <c r="AQ20" s="117"/>
      <c r="AR20" s="117"/>
      <c r="AS20" s="117"/>
      <c r="AT20" s="117"/>
      <c r="AU20" s="117"/>
    </row>
    <row r="21" spans="1:47" s="110" customFormat="1" ht="13.8" thickBot="1" x14ac:dyDescent="0.3">
      <c r="A21" s="118"/>
      <c r="B21" s="118"/>
      <c r="D21" s="121" t="str">
        <f ca="1">+'9'!$I$2</f>
        <v>Boque 8 - DERECHOS Y DEBERES DE LOS MIEMBROS DE LAS FAS II</v>
      </c>
      <c r="E21" s="112">
        <f t="shared" si="5"/>
        <v>0</v>
      </c>
      <c r="F21" s="113"/>
      <c r="G21" s="122" t="str">
        <f t="shared" si="6"/>
        <v/>
      </c>
      <c r="H21" s="123" t="str">
        <f t="shared" si="7"/>
        <v/>
      </c>
      <c r="I21" s="123" t="str">
        <f t="shared" si="8"/>
        <v/>
      </c>
      <c r="J21" s="123" t="str">
        <f t="shared" si="9"/>
        <v/>
      </c>
      <c r="K21" s="123" t="str">
        <f t="shared" si="10"/>
        <v/>
      </c>
      <c r="L21" s="123" t="str">
        <f t="shared" si="11"/>
        <v/>
      </c>
      <c r="M21" s="123" t="str">
        <f t="shared" si="12"/>
        <v/>
      </c>
      <c r="N21" s="123" t="str">
        <f t="shared" si="13"/>
        <v/>
      </c>
      <c r="O21" s="123" t="str">
        <f t="shared" si="14"/>
        <v/>
      </c>
      <c r="P21" s="124" t="str">
        <f t="shared" si="15"/>
        <v/>
      </c>
      <c r="Q21" s="114"/>
      <c r="R21" s="115" t="e">
        <f t="shared" si="16"/>
        <v>#DIV/0!</v>
      </c>
      <c r="T21" s="116">
        <f>+'9'!K$2</f>
        <v>0</v>
      </c>
      <c r="U21" s="116">
        <f>+'9'!L$2</f>
        <v>0</v>
      </c>
      <c r="V21" s="116">
        <f>+'9'!M$2</f>
        <v>0</v>
      </c>
      <c r="W21" s="116">
        <f>+'9'!N$2</f>
        <v>0</v>
      </c>
      <c r="X21" s="116">
        <f>+'9'!O$2</f>
        <v>0</v>
      </c>
      <c r="Y21" s="116" t="e">
        <f>+'9'!P$2</f>
        <v>#DIV/0!</v>
      </c>
      <c r="Z21" s="116">
        <f>+'9'!Q$2</f>
        <v>0</v>
      </c>
      <c r="AA21" s="116" t="e">
        <f>+'9'!R$2</f>
        <v>#DIV/0!</v>
      </c>
      <c r="AB21" s="116">
        <f t="shared" si="17"/>
        <v>0</v>
      </c>
      <c r="AC21" s="116" t="e">
        <f t="shared" si="18"/>
        <v>#DIV/0!</v>
      </c>
      <c r="AD21" s="116" t="e">
        <f t="shared" ref="AD21:AD26" ca="1" si="36">IF($E$39="A",AC21,"")</f>
        <v>#DIV/0!</v>
      </c>
      <c r="AE21" s="116" t="str">
        <f t="shared" si="19"/>
        <v/>
      </c>
      <c r="AF21" s="116" t="str">
        <f t="shared" si="20"/>
        <v/>
      </c>
      <c r="AG21" s="116" t="str">
        <f t="shared" si="21"/>
        <v/>
      </c>
      <c r="AH21" s="116" t="str">
        <f t="shared" si="22"/>
        <v/>
      </c>
      <c r="AI21" s="116" t="str">
        <f t="shared" si="23"/>
        <v/>
      </c>
      <c r="AJ21" s="116" t="str">
        <f t="shared" si="24"/>
        <v/>
      </c>
      <c r="AK21" s="116" t="str">
        <f t="shared" si="25"/>
        <v/>
      </c>
      <c r="AL21" s="116" t="str">
        <f t="shared" si="26"/>
        <v/>
      </c>
      <c r="AM21" s="116" t="str">
        <f t="shared" si="27"/>
        <v/>
      </c>
      <c r="AN21" s="116" t="str">
        <f t="shared" si="28"/>
        <v/>
      </c>
      <c r="AO21" s="117" t="e">
        <f t="shared" si="29"/>
        <v>#DIV/0!</v>
      </c>
      <c r="AP21" s="117" t="e">
        <f t="shared" si="30"/>
        <v>#DIV/0!</v>
      </c>
      <c r="AQ21" s="117" t="e">
        <f t="shared" si="31"/>
        <v>#DIV/0!</v>
      </c>
      <c r="AR21" s="117" t="e">
        <f t="shared" si="32"/>
        <v>#DIV/0!</v>
      </c>
      <c r="AS21" s="117" t="e">
        <f t="shared" si="33"/>
        <v>#DIV/0!</v>
      </c>
      <c r="AT21" s="117" t="e">
        <f t="shared" si="34"/>
        <v>#DIV/0!</v>
      </c>
      <c r="AU21" s="117">
        <f t="shared" si="35"/>
        <v>0</v>
      </c>
    </row>
    <row r="22" spans="1:47" s="110" customFormat="1" ht="13.8" thickBot="1" x14ac:dyDescent="0.3">
      <c r="A22" s="118"/>
      <c r="B22" s="118"/>
      <c r="D22" s="121" t="str">
        <f ca="1">+'10'!$I$2</f>
        <v>Boque 1 - INSTRUCCIÓN DEL COMBATIENTE I</v>
      </c>
      <c r="E22" s="112">
        <f t="shared" si="5"/>
        <v>0</v>
      </c>
      <c r="F22" s="113"/>
      <c r="G22" s="122" t="str">
        <f t="shared" si="6"/>
        <v/>
      </c>
      <c r="H22" s="123" t="str">
        <f t="shared" si="7"/>
        <v/>
      </c>
      <c r="I22" s="123" t="str">
        <f t="shared" si="8"/>
        <v/>
      </c>
      <c r="J22" s="123" t="str">
        <f t="shared" si="9"/>
        <v/>
      </c>
      <c r="K22" s="123" t="str">
        <f t="shared" si="10"/>
        <v/>
      </c>
      <c r="L22" s="123" t="str">
        <f t="shared" si="11"/>
        <v/>
      </c>
      <c r="M22" s="123" t="str">
        <f t="shared" si="12"/>
        <v/>
      </c>
      <c r="N22" s="123" t="str">
        <f t="shared" si="13"/>
        <v/>
      </c>
      <c r="O22" s="123" t="str">
        <f t="shared" si="14"/>
        <v/>
      </c>
      <c r="P22" s="124" t="str">
        <f t="shared" si="15"/>
        <v/>
      </c>
      <c r="Q22" s="114"/>
      <c r="R22" s="115" t="e">
        <f t="shared" si="16"/>
        <v>#DIV/0!</v>
      </c>
      <c r="T22" s="116">
        <f>+'10'!K$2</f>
        <v>0</v>
      </c>
      <c r="U22" s="116">
        <f>+'10'!L$2</f>
        <v>0</v>
      </c>
      <c r="V22" s="116">
        <f>+'10'!M$2</f>
        <v>0</v>
      </c>
      <c r="W22" s="116">
        <f>+'10'!N$2</f>
        <v>0</v>
      </c>
      <c r="X22" s="116">
        <f>+'10'!O$2</f>
        <v>0</v>
      </c>
      <c r="Y22" s="116" t="e">
        <f>+'10'!P$2</f>
        <v>#DIV/0!</v>
      </c>
      <c r="Z22" s="116">
        <f>+'10'!Q$2</f>
        <v>0</v>
      </c>
      <c r="AA22" s="116" t="e">
        <f>+'10'!R$2</f>
        <v>#DIV/0!</v>
      </c>
      <c r="AB22" s="116">
        <f t="shared" si="17"/>
        <v>0</v>
      </c>
      <c r="AC22" s="116" t="e">
        <f t="shared" si="18"/>
        <v>#DIV/0!</v>
      </c>
      <c r="AD22" s="116" t="e">
        <f t="shared" ca="1" si="36"/>
        <v>#DIV/0!</v>
      </c>
      <c r="AE22" s="116" t="str">
        <f t="shared" si="19"/>
        <v/>
      </c>
      <c r="AF22" s="116" t="str">
        <f t="shared" si="20"/>
        <v/>
      </c>
      <c r="AG22" s="116" t="str">
        <f t="shared" si="21"/>
        <v/>
      </c>
      <c r="AH22" s="116" t="str">
        <f t="shared" si="22"/>
        <v/>
      </c>
      <c r="AI22" s="116" t="str">
        <f t="shared" si="23"/>
        <v/>
      </c>
      <c r="AJ22" s="116" t="str">
        <f t="shared" si="24"/>
        <v/>
      </c>
      <c r="AK22" s="116" t="str">
        <f t="shared" si="25"/>
        <v/>
      </c>
      <c r="AL22" s="116" t="str">
        <f t="shared" si="26"/>
        <v/>
      </c>
      <c r="AM22" s="116" t="str">
        <f t="shared" si="27"/>
        <v/>
      </c>
      <c r="AN22" s="116" t="str">
        <f t="shared" si="28"/>
        <v/>
      </c>
      <c r="AO22" s="117" t="e">
        <f t="shared" si="29"/>
        <v>#DIV/0!</v>
      </c>
      <c r="AP22" s="117" t="e">
        <f t="shared" si="30"/>
        <v>#DIV/0!</v>
      </c>
      <c r="AQ22" s="117" t="e">
        <f t="shared" si="31"/>
        <v>#DIV/0!</v>
      </c>
      <c r="AR22" s="117" t="e">
        <f t="shared" si="32"/>
        <v>#DIV/0!</v>
      </c>
      <c r="AS22" s="117" t="e">
        <f t="shared" si="33"/>
        <v>#DIV/0!</v>
      </c>
      <c r="AT22" s="117" t="e">
        <f t="shared" si="34"/>
        <v>#DIV/0!</v>
      </c>
      <c r="AU22" s="117">
        <f t="shared" si="35"/>
        <v>0</v>
      </c>
    </row>
    <row r="23" spans="1:47" s="110" customFormat="1" ht="13.8" thickBot="1" x14ac:dyDescent="0.3">
      <c r="A23" s="118"/>
      <c r="B23" s="118"/>
      <c r="D23" s="121" t="str">
        <f ca="1">+'11'!$I$2</f>
        <v>Boque 1 - INSTRUCCIÓN DEL COMBATIENTE II</v>
      </c>
      <c r="E23" s="112">
        <f t="shared" si="5"/>
        <v>0</v>
      </c>
      <c r="F23" s="113"/>
      <c r="G23" s="122" t="str">
        <f t="shared" si="6"/>
        <v/>
      </c>
      <c r="H23" s="123" t="str">
        <f t="shared" si="7"/>
        <v/>
      </c>
      <c r="I23" s="123" t="str">
        <f t="shared" si="8"/>
        <v/>
      </c>
      <c r="J23" s="123" t="str">
        <f t="shared" si="9"/>
        <v/>
      </c>
      <c r="K23" s="123" t="str">
        <f t="shared" si="10"/>
        <v/>
      </c>
      <c r="L23" s="123" t="str">
        <f t="shared" si="11"/>
        <v/>
      </c>
      <c r="M23" s="123" t="str">
        <f t="shared" si="12"/>
        <v/>
      </c>
      <c r="N23" s="123" t="str">
        <f t="shared" si="13"/>
        <v/>
      </c>
      <c r="O23" s="123" t="str">
        <f t="shared" si="14"/>
        <v/>
      </c>
      <c r="P23" s="124" t="str">
        <f t="shared" si="15"/>
        <v/>
      </c>
      <c r="Q23" s="114"/>
      <c r="R23" s="115" t="e">
        <f t="shared" si="16"/>
        <v>#DIV/0!</v>
      </c>
      <c r="T23" s="116">
        <f>+'11'!K$2</f>
        <v>0</v>
      </c>
      <c r="U23" s="116">
        <f>+'11'!L$2</f>
        <v>0</v>
      </c>
      <c r="V23" s="116">
        <f>+'11'!M$2</f>
        <v>0</v>
      </c>
      <c r="W23" s="116">
        <f>+'11'!N$2</f>
        <v>0</v>
      </c>
      <c r="X23" s="116">
        <f>+'11'!O$2</f>
        <v>0</v>
      </c>
      <c r="Y23" s="116" t="e">
        <f>+'11'!P$2</f>
        <v>#DIV/0!</v>
      </c>
      <c r="Z23" s="116">
        <f>+'11'!Q$2</f>
        <v>0</v>
      </c>
      <c r="AA23" s="116" t="e">
        <f>+'11'!R$2</f>
        <v>#DIV/0!</v>
      </c>
      <c r="AB23" s="116">
        <f t="shared" si="17"/>
        <v>0</v>
      </c>
      <c r="AC23" s="116" t="e">
        <f t="shared" si="18"/>
        <v>#DIV/0!</v>
      </c>
      <c r="AD23" s="116" t="e">
        <f t="shared" ca="1" si="36"/>
        <v>#DIV/0!</v>
      </c>
      <c r="AE23" s="116" t="str">
        <f t="shared" si="19"/>
        <v/>
      </c>
      <c r="AF23" s="116" t="str">
        <f t="shared" si="20"/>
        <v/>
      </c>
      <c r="AG23" s="116" t="str">
        <f t="shared" si="21"/>
        <v/>
      </c>
      <c r="AH23" s="116" t="str">
        <f t="shared" si="22"/>
        <v/>
      </c>
      <c r="AI23" s="116" t="str">
        <f t="shared" si="23"/>
        <v/>
      </c>
      <c r="AJ23" s="116" t="str">
        <f t="shared" si="24"/>
        <v/>
      </c>
      <c r="AK23" s="116" t="str">
        <f t="shared" si="25"/>
        <v/>
      </c>
      <c r="AL23" s="116" t="str">
        <f t="shared" si="26"/>
        <v/>
      </c>
      <c r="AM23" s="116" t="str">
        <f t="shared" si="27"/>
        <v/>
      </c>
      <c r="AN23" s="116" t="str">
        <f t="shared" si="28"/>
        <v/>
      </c>
      <c r="AO23" s="117" t="e">
        <f t="shared" si="29"/>
        <v>#DIV/0!</v>
      </c>
      <c r="AP23" s="117" t="e">
        <f t="shared" si="30"/>
        <v>#DIV/0!</v>
      </c>
      <c r="AQ23" s="117" t="e">
        <f t="shared" si="31"/>
        <v>#DIV/0!</v>
      </c>
      <c r="AR23" s="117" t="e">
        <f t="shared" si="32"/>
        <v>#DIV/0!</v>
      </c>
      <c r="AS23" s="117" t="e">
        <f t="shared" si="33"/>
        <v>#DIV/0!</v>
      </c>
      <c r="AT23" s="117" t="e">
        <f t="shared" si="34"/>
        <v>#DIV/0!</v>
      </c>
      <c r="AU23" s="117">
        <f t="shared" si="35"/>
        <v>0</v>
      </c>
    </row>
    <row r="24" spans="1:47" s="110" customFormat="1" ht="13.8" thickBot="1" x14ac:dyDescent="0.3">
      <c r="A24" s="118"/>
      <c r="B24" s="118"/>
      <c r="D24" s="121" t="str">
        <f ca="1">+'12'!$I$2</f>
        <v>Boque 1 - INSTRUCCIÓN DEL COMBATIENTE III</v>
      </c>
      <c r="E24" s="112">
        <f t="shared" si="5"/>
        <v>0</v>
      </c>
      <c r="F24" s="113"/>
      <c r="G24" s="122" t="str">
        <f t="shared" si="6"/>
        <v/>
      </c>
      <c r="H24" s="123" t="str">
        <f t="shared" si="7"/>
        <v/>
      </c>
      <c r="I24" s="123" t="str">
        <f t="shared" si="8"/>
        <v/>
      </c>
      <c r="J24" s="123" t="str">
        <f t="shared" si="9"/>
        <v/>
      </c>
      <c r="K24" s="123" t="str">
        <f t="shared" si="10"/>
        <v/>
      </c>
      <c r="L24" s="123" t="str">
        <f t="shared" si="11"/>
        <v/>
      </c>
      <c r="M24" s="123" t="str">
        <f t="shared" si="12"/>
        <v/>
      </c>
      <c r="N24" s="123" t="str">
        <f t="shared" si="13"/>
        <v/>
      </c>
      <c r="O24" s="123" t="str">
        <f t="shared" si="14"/>
        <v/>
      </c>
      <c r="P24" s="124" t="str">
        <f t="shared" si="15"/>
        <v/>
      </c>
      <c r="Q24" s="114"/>
      <c r="R24" s="115" t="e">
        <f t="shared" si="16"/>
        <v>#DIV/0!</v>
      </c>
      <c r="T24" s="116">
        <f>+'12'!K$2</f>
        <v>0</v>
      </c>
      <c r="U24" s="116">
        <f>+'12'!L$2</f>
        <v>0</v>
      </c>
      <c r="V24" s="116">
        <f>+'12'!M$2</f>
        <v>0</v>
      </c>
      <c r="W24" s="116">
        <f>+'12'!N$2</f>
        <v>0</v>
      </c>
      <c r="X24" s="116">
        <f>+'12'!O$2</f>
        <v>0</v>
      </c>
      <c r="Y24" s="116" t="e">
        <f>+'12'!P$2</f>
        <v>#DIV/0!</v>
      </c>
      <c r="Z24" s="116">
        <f>+'12'!Q$2</f>
        <v>0</v>
      </c>
      <c r="AA24" s="116" t="e">
        <f>+'12'!R$2</f>
        <v>#DIV/0!</v>
      </c>
      <c r="AB24" s="116">
        <f t="shared" si="17"/>
        <v>0</v>
      </c>
      <c r="AC24" s="116" t="e">
        <f t="shared" si="18"/>
        <v>#DIV/0!</v>
      </c>
      <c r="AD24" s="116" t="e">
        <f t="shared" ca="1" si="36"/>
        <v>#DIV/0!</v>
      </c>
      <c r="AE24" s="116" t="str">
        <f t="shared" si="19"/>
        <v/>
      </c>
      <c r="AF24" s="116" t="str">
        <f t="shared" si="20"/>
        <v/>
      </c>
      <c r="AG24" s="116" t="str">
        <f t="shared" si="21"/>
        <v/>
      </c>
      <c r="AH24" s="116" t="str">
        <f t="shared" si="22"/>
        <v/>
      </c>
      <c r="AI24" s="116" t="str">
        <f t="shared" si="23"/>
        <v/>
      </c>
      <c r="AJ24" s="116" t="str">
        <f t="shared" si="24"/>
        <v/>
      </c>
      <c r="AK24" s="116" t="str">
        <f t="shared" si="25"/>
        <v/>
      </c>
      <c r="AL24" s="116" t="str">
        <f t="shared" si="26"/>
        <v/>
      </c>
      <c r="AM24" s="116" t="str">
        <f t="shared" si="27"/>
        <v/>
      </c>
      <c r="AN24" s="116" t="str">
        <f t="shared" si="28"/>
        <v/>
      </c>
      <c r="AO24" s="117" t="e">
        <f t="shared" si="29"/>
        <v>#DIV/0!</v>
      </c>
      <c r="AP24" s="117" t="e">
        <f t="shared" si="30"/>
        <v>#DIV/0!</v>
      </c>
      <c r="AQ24" s="117" t="e">
        <f t="shared" si="31"/>
        <v>#DIV/0!</v>
      </c>
      <c r="AR24" s="117" t="e">
        <f t="shared" si="32"/>
        <v>#DIV/0!</v>
      </c>
      <c r="AS24" s="117" t="e">
        <f t="shared" si="33"/>
        <v>#DIV/0!</v>
      </c>
      <c r="AT24" s="117" t="e">
        <f t="shared" si="34"/>
        <v>#DIV/0!</v>
      </c>
      <c r="AU24" s="117">
        <f t="shared" si="35"/>
        <v>0</v>
      </c>
    </row>
    <row r="25" spans="1:47" s="110" customFormat="1" ht="13.8" thickBot="1" x14ac:dyDescent="0.3">
      <c r="A25" s="118"/>
      <c r="B25" s="118"/>
      <c r="D25" s="121" t="str">
        <f ca="1">+'13'!$I$2</f>
        <v>Boque 2 - TOPOGRAFÍA I</v>
      </c>
      <c r="E25" s="112">
        <f t="shared" si="5"/>
        <v>0</v>
      </c>
      <c r="F25" s="113"/>
      <c r="G25" s="122" t="str">
        <f t="shared" si="6"/>
        <v/>
      </c>
      <c r="H25" s="123" t="str">
        <f t="shared" si="7"/>
        <v/>
      </c>
      <c r="I25" s="123" t="str">
        <f t="shared" si="8"/>
        <v/>
      </c>
      <c r="J25" s="123" t="str">
        <f t="shared" si="9"/>
        <v/>
      </c>
      <c r="K25" s="123" t="str">
        <f t="shared" si="10"/>
        <v/>
      </c>
      <c r="L25" s="123" t="str">
        <f t="shared" si="11"/>
        <v/>
      </c>
      <c r="M25" s="123" t="str">
        <f t="shared" si="12"/>
        <v/>
      </c>
      <c r="N25" s="123" t="str">
        <f t="shared" si="13"/>
        <v/>
      </c>
      <c r="O25" s="123" t="str">
        <f t="shared" si="14"/>
        <v/>
      </c>
      <c r="P25" s="124" t="str">
        <f t="shared" si="15"/>
        <v/>
      </c>
      <c r="Q25" s="114"/>
      <c r="R25" s="115" t="e">
        <f t="shared" si="16"/>
        <v>#DIV/0!</v>
      </c>
      <c r="T25" s="116">
        <f>+'13'!K$2</f>
        <v>0</v>
      </c>
      <c r="U25" s="116">
        <f>+'13'!L$2</f>
        <v>0</v>
      </c>
      <c r="V25" s="116">
        <f>+'13'!M$2</f>
        <v>0</v>
      </c>
      <c r="W25" s="116">
        <f>+'13'!N$2</f>
        <v>0</v>
      </c>
      <c r="X25" s="116">
        <f>+'13'!O$2</f>
        <v>0</v>
      </c>
      <c r="Y25" s="116" t="e">
        <f>+'13'!P$2</f>
        <v>#DIV/0!</v>
      </c>
      <c r="Z25" s="116">
        <f>+'13'!Q$2</f>
        <v>0</v>
      </c>
      <c r="AA25" s="116" t="e">
        <f>+'13'!R$2</f>
        <v>#DIV/0!</v>
      </c>
      <c r="AB25" s="116">
        <f t="shared" si="17"/>
        <v>0</v>
      </c>
      <c r="AC25" s="116" t="e">
        <f t="shared" si="18"/>
        <v>#DIV/0!</v>
      </c>
      <c r="AD25" s="116" t="e">
        <f t="shared" ca="1" si="36"/>
        <v>#DIV/0!</v>
      </c>
      <c r="AE25" s="116" t="str">
        <f t="shared" si="19"/>
        <v/>
      </c>
      <c r="AF25" s="116" t="str">
        <f t="shared" si="20"/>
        <v/>
      </c>
      <c r="AG25" s="116" t="str">
        <f t="shared" si="21"/>
        <v/>
      </c>
      <c r="AH25" s="116" t="str">
        <f t="shared" si="22"/>
        <v/>
      </c>
      <c r="AI25" s="116" t="str">
        <f t="shared" si="23"/>
        <v/>
      </c>
      <c r="AJ25" s="116" t="str">
        <f t="shared" si="24"/>
        <v/>
      </c>
      <c r="AK25" s="116" t="str">
        <f t="shared" si="25"/>
        <v/>
      </c>
      <c r="AL25" s="116" t="str">
        <f t="shared" si="26"/>
        <v/>
      </c>
      <c r="AM25" s="116" t="str">
        <f t="shared" si="27"/>
        <v/>
      </c>
      <c r="AN25" s="116" t="str">
        <f t="shared" si="28"/>
        <v/>
      </c>
      <c r="AO25" s="117" t="e">
        <f t="shared" si="29"/>
        <v>#DIV/0!</v>
      </c>
      <c r="AP25" s="117" t="e">
        <f t="shared" si="30"/>
        <v>#DIV/0!</v>
      </c>
      <c r="AQ25" s="117" t="e">
        <f t="shared" si="31"/>
        <v>#DIV/0!</v>
      </c>
      <c r="AR25" s="117" t="e">
        <f t="shared" si="32"/>
        <v>#DIV/0!</v>
      </c>
      <c r="AS25" s="117" t="e">
        <f t="shared" si="33"/>
        <v>#DIV/0!</v>
      </c>
      <c r="AT25" s="117" t="e">
        <f t="shared" si="34"/>
        <v>#DIV/0!</v>
      </c>
      <c r="AU25" s="117">
        <f t="shared" si="35"/>
        <v>0</v>
      </c>
    </row>
    <row r="26" spans="1:47" s="110" customFormat="1" ht="13.8" thickBot="1" x14ac:dyDescent="0.3">
      <c r="A26" s="118"/>
      <c r="B26" s="118"/>
      <c r="D26" s="121" t="str">
        <f ca="1">+'14'!$I$2</f>
        <v>Boque 2 - TOPOGRAFÍA II</v>
      </c>
      <c r="E26" s="112">
        <f t="shared" si="5"/>
        <v>0</v>
      </c>
      <c r="F26" s="113"/>
      <c r="G26" s="122" t="str">
        <f t="shared" si="6"/>
        <v/>
      </c>
      <c r="H26" s="123" t="str">
        <f t="shared" si="7"/>
        <v/>
      </c>
      <c r="I26" s="123" t="str">
        <f t="shared" si="8"/>
        <v/>
      </c>
      <c r="J26" s="123" t="str">
        <f t="shared" si="9"/>
        <v/>
      </c>
      <c r="K26" s="123" t="str">
        <f t="shared" si="10"/>
        <v/>
      </c>
      <c r="L26" s="123" t="str">
        <f t="shared" si="11"/>
        <v/>
      </c>
      <c r="M26" s="123" t="str">
        <f t="shared" si="12"/>
        <v/>
      </c>
      <c r="N26" s="123" t="str">
        <f t="shared" si="13"/>
        <v/>
      </c>
      <c r="O26" s="123" t="str">
        <f t="shared" si="14"/>
        <v/>
      </c>
      <c r="P26" s="124" t="str">
        <f t="shared" si="15"/>
        <v/>
      </c>
      <c r="Q26" s="114"/>
      <c r="R26" s="115" t="e">
        <f t="shared" si="16"/>
        <v>#DIV/0!</v>
      </c>
      <c r="T26" s="116">
        <f>+'14'!K$2</f>
        <v>0</v>
      </c>
      <c r="U26" s="116">
        <f>+'14'!L$2</f>
        <v>0</v>
      </c>
      <c r="V26" s="116">
        <f>+'14'!M$2</f>
        <v>0</v>
      </c>
      <c r="W26" s="116">
        <f>+'14'!N$2</f>
        <v>0</v>
      </c>
      <c r="X26" s="116">
        <f>+'14'!O$2</f>
        <v>0</v>
      </c>
      <c r="Y26" s="116" t="e">
        <f>+'14'!P$2</f>
        <v>#DIV/0!</v>
      </c>
      <c r="Z26" s="116">
        <f>+'14'!Q$2</f>
        <v>0</v>
      </c>
      <c r="AA26" s="116" t="e">
        <f>+'14'!R$2</f>
        <v>#DIV/0!</v>
      </c>
      <c r="AB26" s="116">
        <f t="shared" si="17"/>
        <v>0</v>
      </c>
      <c r="AC26" s="116" t="e">
        <f t="shared" si="18"/>
        <v>#DIV/0!</v>
      </c>
      <c r="AD26" s="116" t="e">
        <f t="shared" ca="1" si="36"/>
        <v>#DIV/0!</v>
      </c>
      <c r="AE26" s="116" t="str">
        <f t="shared" si="19"/>
        <v/>
      </c>
      <c r="AF26" s="116" t="str">
        <f t="shared" si="20"/>
        <v/>
      </c>
      <c r="AG26" s="116" t="str">
        <f t="shared" si="21"/>
        <v/>
      </c>
      <c r="AH26" s="116" t="str">
        <f t="shared" si="22"/>
        <v/>
      </c>
      <c r="AI26" s="116" t="str">
        <f t="shared" si="23"/>
        <v/>
      </c>
      <c r="AJ26" s="116" t="str">
        <f t="shared" si="24"/>
        <v/>
      </c>
      <c r="AK26" s="116" t="str">
        <f t="shared" si="25"/>
        <v/>
      </c>
      <c r="AL26" s="116" t="str">
        <f t="shared" si="26"/>
        <v/>
      </c>
      <c r="AM26" s="116" t="str">
        <f t="shared" si="27"/>
        <v/>
      </c>
      <c r="AN26" s="116" t="str">
        <f t="shared" si="28"/>
        <v/>
      </c>
      <c r="AO26" s="117" t="e">
        <f t="shared" si="29"/>
        <v>#DIV/0!</v>
      </c>
      <c r="AP26" s="117" t="e">
        <f t="shared" si="30"/>
        <v>#DIV/0!</v>
      </c>
      <c r="AQ26" s="117" t="e">
        <f t="shared" si="31"/>
        <v>#DIV/0!</v>
      </c>
      <c r="AR26" s="117" t="e">
        <f t="shared" si="32"/>
        <v>#DIV/0!</v>
      </c>
      <c r="AS26" s="117" t="e">
        <f t="shared" si="33"/>
        <v>#DIV/0!</v>
      </c>
      <c r="AT26" s="117" t="e">
        <f t="shared" si="34"/>
        <v>#DIV/0!</v>
      </c>
      <c r="AU26" s="117">
        <f t="shared" si="35"/>
        <v>0</v>
      </c>
    </row>
    <row r="27" spans="1:47" s="110" customFormat="1" ht="13.8" thickBot="1" x14ac:dyDescent="0.3">
      <c r="A27" s="118"/>
      <c r="B27" s="118"/>
      <c r="D27" s="121" t="str">
        <f ca="1">+'15'!$I$2</f>
        <v>Boque 3 - ARMAMENTO Y TERORÍA DEL TIRO I I</v>
      </c>
      <c r="E27" s="112">
        <f>+T27</f>
        <v>0</v>
      </c>
      <c r="F27" s="113"/>
      <c r="G27" s="122" t="str">
        <f t="shared" ref="G27:P29" si="37">+AE27</f>
        <v/>
      </c>
      <c r="H27" s="123" t="str">
        <f t="shared" si="37"/>
        <v/>
      </c>
      <c r="I27" s="123" t="str">
        <f t="shared" si="37"/>
        <v/>
      </c>
      <c r="J27" s="123" t="str">
        <f t="shared" si="37"/>
        <v/>
      </c>
      <c r="K27" s="123" t="str">
        <f t="shared" si="37"/>
        <v/>
      </c>
      <c r="L27" s="123" t="str">
        <f t="shared" si="37"/>
        <v/>
      </c>
      <c r="M27" s="123" t="str">
        <f t="shared" si="37"/>
        <v/>
      </c>
      <c r="N27" s="123" t="str">
        <f t="shared" si="37"/>
        <v/>
      </c>
      <c r="O27" s="123" t="str">
        <f t="shared" si="37"/>
        <v/>
      </c>
      <c r="P27" s="124" t="str">
        <f t="shared" si="37"/>
        <v/>
      </c>
      <c r="Q27" s="114"/>
      <c r="R27" s="115" t="e">
        <f>IF(AU27=0,AT27,"")</f>
        <v>#DIV/0!</v>
      </c>
      <c r="T27" s="116">
        <f>+'15'!K$2</f>
        <v>0</v>
      </c>
      <c r="U27" s="116">
        <f>+'15'!L$2</f>
        <v>0</v>
      </c>
      <c r="V27" s="116">
        <f>+'15'!M$2</f>
        <v>0</v>
      </c>
      <c r="W27" s="116">
        <f>+'15'!N$2</f>
        <v>0</v>
      </c>
      <c r="X27" s="116">
        <f>+'15'!O$2</f>
        <v>0</v>
      </c>
      <c r="Y27" s="116" t="e">
        <f>+'15'!P$2</f>
        <v>#DIV/0!</v>
      </c>
      <c r="Z27" s="116">
        <f>+'15'!Q$2</f>
        <v>0</v>
      </c>
      <c r="AA27" s="116" t="e">
        <f>+'15'!R$2</f>
        <v>#DIV/0!</v>
      </c>
      <c r="AB27" s="116">
        <f>IF(X27=0,0,ROUND(Y27*10,1))</f>
        <v>0</v>
      </c>
      <c r="AC27" s="116" t="e">
        <f>IF(AA27&gt;4.99,"B","M")</f>
        <v>#DIV/0!</v>
      </c>
      <c r="AD27" s="116" t="e">
        <f ca="1">IF($E$39="A",AC27,"")</f>
        <v>#DIV/0!</v>
      </c>
      <c r="AE27" s="116" t="str">
        <f t="shared" ref="AE27:AN27" si="38">IF(AE$8&lt;$AB27,AD27,"")</f>
        <v/>
      </c>
      <c r="AF27" s="116" t="str">
        <f t="shared" si="38"/>
        <v/>
      </c>
      <c r="AG27" s="116" t="str">
        <f t="shared" si="38"/>
        <v/>
      </c>
      <c r="AH27" s="116" t="str">
        <f t="shared" si="38"/>
        <v/>
      </c>
      <c r="AI27" s="116" t="str">
        <f t="shared" si="38"/>
        <v/>
      </c>
      <c r="AJ27" s="116" t="str">
        <f t="shared" si="38"/>
        <v/>
      </c>
      <c r="AK27" s="116" t="str">
        <f t="shared" si="38"/>
        <v/>
      </c>
      <c r="AL27" s="116" t="str">
        <f t="shared" si="38"/>
        <v/>
      </c>
      <c r="AM27" s="116" t="str">
        <f t="shared" si="38"/>
        <v/>
      </c>
      <c r="AN27" s="116" t="str">
        <f t="shared" si="38"/>
        <v/>
      </c>
      <c r="AO27" s="117" t="e">
        <f>IF(AA27&lt;4,AO$8,"")</f>
        <v>#DIV/0!</v>
      </c>
      <c r="AP27" s="117" t="e">
        <f>IF(AND(AA27&gt;3.99,AA27&lt;5),AP$8,"")</f>
        <v>#DIV/0!</v>
      </c>
      <c r="AQ27" s="117" t="e">
        <f>IF(AND(AA27&gt;4.99,AA27&lt;7),AQ$8,"")</f>
        <v>#DIV/0!</v>
      </c>
      <c r="AR27" s="117" t="e">
        <f>IF(AND(AA27&gt;6.99,AA27&lt;8),AR$8,"")</f>
        <v>#DIV/0!</v>
      </c>
      <c r="AS27" s="117" t="e">
        <f>IF(AA27&gt;8,AS$8,"")</f>
        <v>#DIV/0!</v>
      </c>
      <c r="AT27" s="117" t="e">
        <f>CONCATENATE(AO27,AP27,AQ27,AR27,AS27)</f>
        <v>#DIV/0!</v>
      </c>
      <c r="AU27" s="117">
        <f>T27-(U27+V27)</f>
        <v>0</v>
      </c>
    </row>
    <row r="28" spans="1:47" s="110" customFormat="1" ht="13.8" thickBot="1" x14ac:dyDescent="0.3">
      <c r="A28" s="118"/>
      <c r="B28" s="118"/>
      <c r="D28" s="121" t="str">
        <f ca="1">+'16'!$I$2</f>
        <v>Boque 3 - ARMAMENTO Y TERORÍA DEL TIRO I II</v>
      </c>
      <c r="E28" s="112">
        <f>+T28</f>
        <v>0</v>
      </c>
      <c r="F28" s="113"/>
      <c r="G28" s="122" t="str">
        <f t="shared" si="37"/>
        <v/>
      </c>
      <c r="H28" s="123" t="str">
        <f t="shared" si="37"/>
        <v/>
      </c>
      <c r="I28" s="123" t="str">
        <f t="shared" si="37"/>
        <v/>
      </c>
      <c r="J28" s="123" t="str">
        <f t="shared" si="37"/>
        <v/>
      </c>
      <c r="K28" s="123" t="str">
        <f t="shared" si="37"/>
        <v/>
      </c>
      <c r="L28" s="123" t="str">
        <f t="shared" si="37"/>
        <v/>
      </c>
      <c r="M28" s="123" t="str">
        <f t="shared" si="37"/>
        <v/>
      </c>
      <c r="N28" s="123" t="str">
        <f t="shared" si="37"/>
        <v/>
      </c>
      <c r="O28" s="123" t="str">
        <f t="shared" si="37"/>
        <v/>
      </c>
      <c r="P28" s="124" t="str">
        <f t="shared" si="37"/>
        <v/>
      </c>
      <c r="Q28" s="114"/>
      <c r="R28" s="115" t="e">
        <f>IF(AU28=0,AT28,"")</f>
        <v>#DIV/0!</v>
      </c>
      <c r="T28" s="116">
        <f>+'16'!K$2</f>
        <v>0</v>
      </c>
      <c r="U28" s="116">
        <f>+'16'!L$2</f>
        <v>0</v>
      </c>
      <c r="V28" s="116">
        <f>+'16'!M$2</f>
        <v>0</v>
      </c>
      <c r="W28" s="116">
        <f>+'16'!N$2</f>
        <v>0</v>
      </c>
      <c r="X28" s="116">
        <f>+'16'!O$2</f>
        <v>0</v>
      </c>
      <c r="Y28" s="116" t="e">
        <f>+'16'!P$2</f>
        <v>#DIV/0!</v>
      </c>
      <c r="Z28" s="116">
        <f>+'16'!Q$2</f>
        <v>0</v>
      </c>
      <c r="AA28" s="116" t="e">
        <f>+'16'!R$2</f>
        <v>#DIV/0!</v>
      </c>
      <c r="AB28" s="116">
        <f>IF(X28=0,0,ROUND(Y28*10,1))</f>
        <v>0</v>
      </c>
      <c r="AC28" s="116" t="e">
        <f>IF(AA28&gt;4.99,"B","M")</f>
        <v>#DIV/0!</v>
      </c>
      <c r="AD28" s="116" t="e">
        <f ca="1">IF($E$39="A",AC28,"")</f>
        <v>#DIV/0!</v>
      </c>
      <c r="AE28" s="116" t="str">
        <f t="shared" ref="AE28:AN28" si="39">IF(AE$8&lt;$AB28,AD28,"")</f>
        <v/>
      </c>
      <c r="AF28" s="116" t="str">
        <f t="shared" si="39"/>
        <v/>
      </c>
      <c r="AG28" s="116" t="str">
        <f t="shared" si="39"/>
        <v/>
      </c>
      <c r="AH28" s="116" t="str">
        <f t="shared" si="39"/>
        <v/>
      </c>
      <c r="AI28" s="116" t="str">
        <f t="shared" si="39"/>
        <v/>
      </c>
      <c r="AJ28" s="116" t="str">
        <f t="shared" si="39"/>
        <v/>
      </c>
      <c r="AK28" s="116" t="str">
        <f t="shared" si="39"/>
        <v/>
      </c>
      <c r="AL28" s="116" t="str">
        <f t="shared" si="39"/>
        <v/>
      </c>
      <c r="AM28" s="116" t="str">
        <f t="shared" si="39"/>
        <v/>
      </c>
      <c r="AN28" s="116" t="str">
        <f t="shared" si="39"/>
        <v/>
      </c>
      <c r="AO28" s="117" t="e">
        <f>IF(AA28&lt;4,AO$8,"")</f>
        <v>#DIV/0!</v>
      </c>
      <c r="AP28" s="117" t="e">
        <f>IF(AND(AA28&gt;3.99,AA28&lt;5),AP$8,"")</f>
        <v>#DIV/0!</v>
      </c>
      <c r="AQ28" s="117" t="e">
        <f>IF(AND(AA28&gt;4.99,AA28&lt;7),AQ$8,"")</f>
        <v>#DIV/0!</v>
      </c>
      <c r="AR28" s="117" t="e">
        <f>IF(AND(AA28&gt;6.99,AA28&lt;8),AR$8,"")</f>
        <v>#DIV/0!</v>
      </c>
      <c r="AS28" s="117" t="e">
        <f>IF(AA28&gt;8,AS$8,"")</f>
        <v>#DIV/0!</v>
      </c>
      <c r="AT28" s="117" t="e">
        <f>CONCATENATE(AO28,AP28,AQ28,AR28,AS28)</f>
        <v>#DIV/0!</v>
      </c>
      <c r="AU28" s="117">
        <f>T28-(U28+V28)</f>
        <v>0</v>
      </c>
    </row>
    <row r="29" spans="1:47" s="110" customFormat="1" ht="13.8" thickBot="1" x14ac:dyDescent="0.3">
      <c r="A29" s="118"/>
      <c r="B29" s="118"/>
      <c r="D29" s="121" t="str">
        <f ca="1">+'17'!$I$2</f>
        <v>Boque 4 - TRANSMISIONES I</v>
      </c>
      <c r="E29" s="112">
        <f>+T29</f>
        <v>0</v>
      </c>
      <c r="F29" s="113"/>
      <c r="G29" s="122" t="e">
        <f t="shared" si="37"/>
        <v>#DIV/0!</v>
      </c>
      <c r="H29" s="123" t="e">
        <f t="shared" si="37"/>
        <v>#DIV/0!</v>
      </c>
      <c r="I29" s="123" t="e">
        <f t="shared" si="37"/>
        <v>#DIV/0!</v>
      </c>
      <c r="J29" s="123" t="e">
        <f t="shared" si="37"/>
        <v>#DIV/0!</v>
      </c>
      <c r="K29" s="123" t="e">
        <f t="shared" si="37"/>
        <v>#DIV/0!</v>
      </c>
      <c r="L29" s="123" t="e">
        <f t="shared" si="37"/>
        <v>#DIV/0!</v>
      </c>
      <c r="M29" s="123" t="e">
        <f t="shared" si="37"/>
        <v>#DIV/0!</v>
      </c>
      <c r="N29" s="123" t="e">
        <f t="shared" si="37"/>
        <v>#DIV/0!</v>
      </c>
      <c r="O29" s="123" t="e">
        <f t="shared" si="37"/>
        <v>#DIV/0!</v>
      </c>
      <c r="P29" s="124" t="e">
        <f t="shared" si="37"/>
        <v>#DIV/0!</v>
      </c>
      <c r="Q29" s="114"/>
      <c r="R29" s="115" t="str">
        <f>IF(AU29=0,AT29,"")</f>
        <v/>
      </c>
      <c r="T29" s="116">
        <f>+'17'!K$2</f>
        <v>0</v>
      </c>
      <c r="U29" s="116">
        <f>+'17'!L$2</f>
        <v>0</v>
      </c>
      <c r="V29" s="116">
        <f>+'17'!M$2</f>
        <v>2</v>
      </c>
      <c r="W29" s="116">
        <f>+'17'!N$2</f>
        <v>0</v>
      </c>
      <c r="X29" s="116">
        <f>+'17'!O$2</f>
        <v>2</v>
      </c>
      <c r="Y29" s="116" t="e">
        <f>+'17'!P$2</f>
        <v>#DIV/0!</v>
      </c>
      <c r="Z29" s="116">
        <f>+'17'!Q$2</f>
        <v>0</v>
      </c>
      <c r="AA29" s="116">
        <f>+'17'!R$2</f>
        <v>0</v>
      </c>
      <c r="AB29" s="116" t="e">
        <f>IF(X29=0,0,ROUND(Y29*10,1))</f>
        <v>#DIV/0!</v>
      </c>
      <c r="AC29" s="116" t="str">
        <f>IF(AA29&gt;4.99,"B","M")</f>
        <v>M</v>
      </c>
      <c r="AD29" s="116" t="str">
        <f ca="1">IF($E$39="A",AC29,"")</f>
        <v>M</v>
      </c>
      <c r="AE29" s="116" t="e">
        <f t="shared" ref="AE29:AN29" si="40">IF(AE$8&lt;$AB29,AD29,"")</f>
        <v>#DIV/0!</v>
      </c>
      <c r="AF29" s="116" t="e">
        <f t="shared" si="40"/>
        <v>#DIV/0!</v>
      </c>
      <c r="AG29" s="116" t="e">
        <f t="shared" si="40"/>
        <v>#DIV/0!</v>
      </c>
      <c r="AH29" s="116" t="e">
        <f t="shared" si="40"/>
        <v>#DIV/0!</v>
      </c>
      <c r="AI29" s="116" t="e">
        <f t="shared" si="40"/>
        <v>#DIV/0!</v>
      </c>
      <c r="AJ29" s="116" t="e">
        <f t="shared" si="40"/>
        <v>#DIV/0!</v>
      </c>
      <c r="AK29" s="116" t="e">
        <f t="shared" si="40"/>
        <v>#DIV/0!</v>
      </c>
      <c r="AL29" s="116" t="e">
        <f t="shared" si="40"/>
        <v>#DIV/0!</v>
      </c>
      <c r="AM29" s="116" t="e">
        <f t="shared" si="40"/>
        <v>#DIV/0!</v>
      </c>
      <c r="AN29" s="116" t="e">
        <f t="shared" si="40"/>
        <v>#DIV/0!</v>
      </c>
      <c r="AO29" s="117" t="str">
        <f>IF(AA29&lt;4,AO$8,"")</f>
        <v>Mal, repasar temario</v>
      </c>
      <c r="AP29" s="117" t="str">
        <f>IF(AND(AA29&gt;3.99,AA29&lt;5),AP$8,"")</f>
        <v/>
      </c>
      <c r="AQ29" s="117" t="str">
        <f>IF(AND(AA29&gt;4.99,AA29&lt;7),AQ$8,"")</f>
        <v/>
      </c>
      <c r="AR29" s="117" t="str">
        <f>IF(AND(AA29&gt;6.99,AA29&lt;8),AR$8,"")</f>
        <v/>
      </c>
      <c r="AS29" s="117" t="str">
        <f>IF(AA29&gt;8,AS$8,"")</f>
        <v/>
      </c>
      <c r="AT29" s="117" t="str">
        <f>CONCATENATE(AO29,AP29,AQ29,AR29,AS29)</f>
        <v>Mal, repasar temario</v>
      </c>
      <c r="AU29" s="117">
        <f>T29-(U29+V29)</f>
        <v>-2</v>
      </c>
    </row>
    <row r="30" spans="1:47" s="110" customFormat="1" ht="13.8" thickBot="1" x14ac:dyDescent="0.3">
      <c r="A30" s="118"/>
      <c r="B30" s="118"/>
      <c r="D30" s="121" t="str">
        <f ca="1">+'18'!$I$2</f>
        <v>Boque 4 - TRANSMISIONES II</v>
      </c>
      <c r="E30" s="112">
        <f>+T30</f>
        <v>0</v>
      </c>
      <c r="F30" s="113"/>
      <c r="G30" s="122" t="e">
        <f t="shared" ref="G30" si="41">+AE30</f>
        <v>#DIV/0!</v>
      </c>
      <c r="H30" s="123" t="e">
        <f t="shared" ref="H30" si="42">+AF30</f>
        <v>#DIV/0!</v>
      </c>
      <c r="I30" s="123" t="e">
        <f t="shared" ref="I30" si="43">+AG30</f>
        <v>#DIV/0!</v>
      </c>
      <c r="J30" s="123" t="e">
        <f t="shared" ref="J30" si="44">+AH30</f>
        <v>#DIV/0!</v>
      </c>
      <c r="K30" s="123" t="e">
        <f t="shared" ref="K30" si="45">+AI30</f>
        <v>#DIV/0!</v>
      </c>
      <c r="L30" s="123" t="e">
        <f t="shared" ref="L30" si="46">+AJ30</f>
        <v>#DIV/0!</v>
      </c>
      <c r="M30" s="123" t="e">
        <f t="shared" ref="M30" si="47">+AK30</f>
        <v>#DIV/0!</v>
      </c>
      <c r="N30" s="123" t="e">
        <f t="shared" ref="N30" si="48">+AL30</f>
        <v>#DIV/0!</v>
      </c>
      <c r="O30" s="123" t="e">
        <f t="shared" ref="O30" si="49">+AM30</f>
        <v>#DIV/0!</v>
      </c>
      <c r="P30" s="124" t="e">
        <f t="shared" ref="P30" si="50">+AN30</f>
        <v>#DIV/0!</v>
      </c>
      <c r="Q30" s="114"/>
      <c r="R30" s="115" t="str">
        <f>IF(AU30=0,AT30,"")</f>
        <v/>
      </c>
      <c r="T30" s="116">
        <f>+'18'!K$2</f>
        <v>0</v>
      </c>
      <c r="U30" s="116">
        <f>+'18'!L$2</f>
        <v>0</v>
      </c>
      <c r="V30" s="116">
        <f>+'18'!M$2</f>
        <v>2</v>
      </c>
      <c r="W30" s="116">
        <f>+'18'!N$2</f>
        <v>0</v>
      </c>
      <c r="X30" s="116">
        <f>+'18'!O$2</f>
        <v>2</v>
      </c>
      <c r="Y30" s="116" t="e">
        <f>+'18'!P$2</f>
        <v>#DIV/0!</v>
      </c>
      <c r="Z30" s="116">
        <f>+'18'!Q$2</f>
        <v>0</v>
      </c>
      <c r="AA30" s="116">
        <f>+'18'!R$2</f>
        <v>0</v>
      </c>
      <c r="AB30" s="116" t="e">
        <f>IF(X30=0,0,ROUND(Y30*10,1))</f>
        <v>#DIV/0!</v>
      </c>
      <c r="AC30" s="116" t="str">
        <f>IF(AA30&gt;4.99,"B","M")</f>
        <v>M</v>
      </c>
      <c r="AD30" s="116" t="str">
        <f ca="1">IF($E$39="A",AC30,"")</f>
        <v>M</v>
      </c>
      <c r="AE30" s="116" t="e">
        <f t="shared" ref="AE30" si="51">IF(AE$8&lt;$AB30,AD30,"")</f>
        <v>#DIV/0!</v>
      </c>
      <c r="AF30" s="116" t="e">
        <f t="shared" ref="AF30" si="52">IF(AF$8&lt;$AB30,AE30,"")</f>
        <v>#DIV/0!</v>
      </c>
      <c r="AG30" s="116" t="e">
        <f t="shared" ref="AG30" si="53">IF(AG$8&lt;$AB30,AF30,"")</f>
        <v>#DIV/0!</v>
      </c>
      <c r="AH30" s="116" t="e">
        <f t="shared" ref="AH30" si="54">IF(AH$8&lt;$AB30,AG30,"")</f>
        <v>#DIV/0!</v>
      </c>
      <c r="AI30" s="116" t="e">
        <f t="shared" ref="AI30" si="55">IF(AI$8&lt;$AB30,AH30,"")</f>
        <v>#DIV/0!</v>
      </c>
      <c r="AJ30" s="116" t="e">
        <f t="shared" ref="AJ30" si="56">IF(AJ$8&lt;$AB30,AI30,"")</f>
        <v>#DIV/0!</v>
      </c>
      <c r="AK30" s="116" t="e">
        <f t="shared" ref="AK30" si="57">IF(AK$8&lt;$AB30,AJ30,"")</f>
        <v>#DIV/0!</v>
      </c>
      <c r="AL30" s="116" t="e">
        <f t="shared" ref="AL30" si="58">IF(AL$8&lt;$AB30,AK30,"")</f>
        <v>#DIV/0!</v>
      </c>
      <c r="AM30" s="116" t="e">
        <f t="shared" ref="AM30" si="59">IF(AM$8&lt;$AB30,AL30,"")</f>
        <v>#DIV/0!</v>
      </c>
      <c r="AN30" s="116" t="e">
        <f t="shared" ref="AN30" si="60">IF(AN$8&lt;$AB30,AM30,"")</f>
        <v>#DIV/0!</v>
      </c>
      <c r="AO30" s="117" t="str">
        <f>IF(AA30&lt;4,AO$8,"")</f>
        <v>Mal, repasar temario</v>
      </c>
      <c r="AP30" s="117" t="str">
        <f>IF(AND(AA30&gt;3.99,AA30&lt;5),AP$8,"")</f>
        <v/>
      </c>
      <c r="AQ30" s="117" t="str">
        <f>IF(AND(AA30&gt;4.99,AA30&lt;7),AQ$8,"")</f>
        <v/>
      </c>
      <c r="AR30" s="117" t="str">
        <f>IF(AND(AA30&gt;6.99,AA30&lt;8),AR$8,"")</f>
        <v/>
      </c>
      <c r="AS30" s="117" t="str">
        <f>IF(AA30&gt;8,AS$8,"")</f>
        <v/>
      </c>
      <c r="AT30" s="117" t="str">
        <f>CONCATENATE(AO30,AP30,AQ30,AR30,AS30)</f>
        <v>Mal, repasar temario</v>
      </c>
      <c r="AU30" s="117">
        <f>T30-(U30+V30)</f>
        <v>-2</v>
      </c>
    </row>
    <row r="31" spans="1:47" s="110" customFormat="1" ht="13.2" x14ac:dyDescent="0.25">
      <c r="A31" s="118"/>
      <c r="B31" s="118"/>
      <c r="D31" s="121"/>
      <c r="E31" s="112"/>
      <c r="F31" s="113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5"/>
      <c r="T31" s="86"/>
      <c r="U31" s="86"/>
      <c r="V31" s="86"/>
      <c r="W31" s="86"/>
      <c r="X31" s="86"/>
      <c r="Y31" s="86"/>
      <c r="Z31" s="86"/>
      <c r="AA31" s="86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6"/>
      <c r="AP31" s="126"/>
      <c r="AQ31" s="126"/>
      <c r="AR31" s="126"/>
      <c r="AS31" s="126"/>
      <c r="AT31" s="126"/>
      <c r="AU31" s="126"/>
    </row>
    <row r="32" spans="1:47" ht="13.8" thickBot="1" x14ac:dyDescent="0.3">
      <c r="C32" s="127"/>
      <c r="D32" s="111"/>
      <c r="E32" s="86"/>
      <c r="F32" s="128"/>
    </row>
    <row r="33" spans="3:47" ht="13.8" thickBot="1" x14ac:dyDescent="0.3">
      <c r="C33" s="86"/>
      <c r="D33" s="129" t="str">
        <f ca="1">+'0'!$C$1</f>
        <v>A U T O T E S T</v>
      </c>
      <c r="E33" s="112">
        <f>+T33</f>
        <v>100</v>
      </c>
      <c r="F33" s="113"/>
      <c r="G33" s="122" t="str">
        <f t="shared" ref="G33:P33" si="61">+AE33</f>
        <v/>
      </c>
      <c r="H33" s="123" t="str">
        <f t="shared" si="61"/>
        <v/>
      </c>
      <c r="I33" s="123" t="str">
        <f t="shared" si="61"/>
        <v/>
      </c>
      <c r="J33" s="123" t="str">
        <f t="shared" si="61"/>
        <v/>
      </c>
      <c r="K33" s="123" t="str">
        <f t="shared" si="61"/>
        <v/>
      </c>
      <c r="L33" s="123" t="str">
        <f t="shared" si="61"/>
        <v/>
      </c>
      <c r="M33" s="123" t="str">
        <f t="shared" si="61"/>
        <v/>
      </c>
      <c r="N33" s="123" t="str">
        <f t="shared" si="61"/>
        <v/>
      </c>
      <c r="O33" s="123" t="str">
        <f t="shared" si="61"/>
        <v/>
      </c>
      <c r="P33" s="124" t="str">
        <f t="shared" si="61"/>
        <v/>
      </c>
      <c r="Q33" s="114"/>
      <c r="R33" s="115" t="str">
        <f>IF(AU33=0,AT33,"")</f>
        <v/>
      </c>
      <c r="S33" s="110"/>
      <c r="T33" s="116">
        <f>+'0'!M$2</f>
        <v>100</v>
      </c>
      <c r="U33" s="116">
        <f>+'0'!N$2</f>
        <v>0</v>
      </c>
      <c r="V33" s="116">
        <f>+'0'!O$2</f>
        <v>0</v>
      </c>
      <c r="W33" s="116">
        <f>+'0'!P$2</f>
        <v>0</v>
      </c>
      <c r="X33" s="116">
        <f>+'0'!Q$2</f>
        <v>0</v>
      </c>
      <c r="Y33" s="116">
        <f>+'0'!R$2</f>
        <v>0</v>
      </c>
      <c r="Z33" s="116">
        <f>+'0'!S$2</f>
        <v>0</v>
      </c>
      <c r="AA33" s="116" t="e">
        <f>+'0'!T$2</f>
        <v>#DIV/0!</v>
      </c>
      <c r="AB33" s="116">
        <f>IF(X33=0,0,ROUND(Y33*10,1))</f>
        <v>0</v>
      </c>
      <c r="AC33" s="116" t="e">
        <f>IF(AA33&gt;4.99,"B","M")</f>
        <v>#DIV/0!</v>
      </c>
      <c r="AD33" s="116" t="e">
        <f ca="1">IF($E$39="A",AC33,"")</f>
        <v>#DIV/0!</v>
      </c>
      <c r="AE33" s="116" t="str">
        <f t="shared" ref="AE33:AN33" si="62">IF(AE$8&lt;$AB33,AD33,"")</f>
        <v/>
      </c>
      <c r="AF33" s="116" t="str">
        <f t="shared" si="62"/>
        <v/>
      </c>
      <c r="AG33" s="116" t="str">
        <f t="shared" si="62"/>
        <v/>
      </c>
      <c r="AH33" s="116" t="str">
        <f t="shared" si="62"/>
        <v/>
      </c>
      <c r="AI33" s="116" t="str">
        <f t="shared" si="62"/>
        <v/>
      </c>
      <c r="AJ33" s="116" t="str">
        <f t="shared" si="62"/>
        <v/>
      </c>
      <c r="AK33" s="116" t="str">
        <f t="shared" si="62"/>
        <v/>
      </c>
      <c r="AL33" s="116" t="str">
        <f t="shared" si="62"/>
        <v/>
      </c>
      <c r="AM33" s="116" t="str">
        <f t="shared" si="62"/>
        <v/>
      </c>
      <c r="AN33" s="116" t="str">
        <f t="shared" si="62"/>
        <v/>
      </c>
      <c r="AO33" s="117" t="e">
        <f>IF(AA33&lt;4,AO$8,"")</f>
        <v>#DIV/0!</v>
      </c>
      <c r="AP33" s="117" t="e">
        <f>IF(AND(AA33&gt;3.99,AA33&lt;5),AP$8,"")</f>
        <v>#DIV/0!</v>
      </c>
      <c r="AQ33" s="117" t="e">
        <f>IF(AND(AA33&gt;4.99,AA33&lt;7),AQ$8,"")</f>
        <v>#DIV/0!</v>
      </c>
      <c r="AR33" s="117" t="e">
        <f>IF(AND(AA33&gt;6.99,AA33&lt;8),AR$8,"")</f>
        <v>#DIV/0!</v>
      </c>
      <c r="AS33" s="117" t="e">
        <f>IF(AA33&gt;8,AS$8,"")</f>
        <v>#DIV/0!</v>
      </c>
      <c r="AT33" s="117" t="e">
        <f>CONCATENATE(AO33,AP33,AQ33,AR33,AS33)</f>
        <v>#DIV/0!</v>
      </c>
      <c r="AU33" s="117">
        <f>T33-(U33+V33)</f>
        <v>100</v>
      </c>
    </row>
    <row r="34" spans="3:47" ht="13.2" x14ac:dyDescent="0.25">
      <c r="C34" s="86"/>
      <c r="D34" s="127"/>
      <c r="E34" s="86"/>
      <c r="F34" s="128"/>
    </row>
    <row r="35" spans="3:47" ht="13.2" hidden="1" x14ac:dyDescent="0.25">
      <c r="C35" s="86"/>
      <c r="D35" s="86"/>
      <c r="E35" s="86"/>
      <c r="F35" s="128"/>
    </row>
    <row r="36" spans="3:47" ht="13.2" hidden="1" x14ac:dyDescent="0.25">
      <c r="C36" s="86" t="s">
        <v>5</v>
      </c>
      <c r="D36" s="86"/>
      <c r="E36" s="128"/>
      <c r="F36" s="86"/>
    </row>
    <row r="37" spans="3:47" ht="13.2" hidden="1" x14ac:dyDescent="0.25">
      <c r="C37" s="86" t="s">
        <v>6</v>
      </c>
      <c r="D37" s="86"/>
      <c r="E37" s="130">
        <v>47462</v>
      </c>
      <c r="F37" s="86"/>
    </row>
    <row r="38" spans="3:47" ht="13.2" hidden="1" x14ac:dyDescent="0.25">
      <c r="C38" s="86" t="s">
        <v>7</v>
      </c>
      <c r="D38" s="86"/>
      <c r="E38" s="130">
        <f ca="1">TODAY()</f>
        <v>43656</v>
      </c>
      <c r="F38" s="86"/>
    </row>
    <row r="39" spans="3:47" ht="13.2" hidden="1" x14ac:dyDescent="0.25">
      <c r="C39" s="86" t="s">
        <v>5</v>
      </c>
      <c r="D39" s="86"/>
      <c r="E39" s="130" t="str">
        <f ca="1">IF(E37-E38&gt;0,"A","B")</f>
        <v>A</v>
      </c>
      <c r="F39" s="86"/>
    </row>
    <row r="40" spans="3:47" ht="13.2" hidden="1" x14ac:dyDescent="0.25">
      <c r="C40" s="86" t="s">
        <v>49</v>
      </c>
      <c r="D40" s="86"/>
      <c r="E40" s="130" t="s">
        <v>141</v>
      </c>
      <c r="F40" s="86"/>
    </row>
    <row r="41" spans="3:47" x14ac:dyDescent="0.25">
      <c r="D41" s="86"/>
      <c r="E41" s="89"/>
      <c r="F41" s="86"/>
    </row>
    <row r="42" spans="3:47" x14ac:dyDescent="0.25"/>
    <row r="43" spans="3:47" x14ac:dyDescent="0.25"/>
    <row r="44" spans="3:47" x14ac:dyDescent="0.25"/>
    <row r="45" spans="3:47" x14ac:dyDescent="0.25"/>
    <row r="46" spans="3:47" x14ac:dyDescent="0.25"/>
    <row r="47" spans="3:47" x14ac:dyDescent="0.25"/>
    <row r="48" spans="3:47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</sheetData>
  <sheetProtection algorithmName="SHA-512" hashValue="ZTY2Kawiuww3LmhfPH6UGEFIvgVJZubFDCqzJaMPyKu+b8QHbGRZKhVYFDp0Wms+KRwLhwPzjH+eGJ0TsiNG/w==" saltValue="rVZrgur47f7TUMuvChsZWg==" spinCount="100000" sheet="1" objects="1" scenarios="1"/>
  <mergeCells count="7">
    <mergeCell ref="G8:P8"/>
    <mergeCell ref="C2:D2"/>
    <mergeCell ref="C7:D7"/>
    <mergeCell ref="C3:D3"/>
    <mergeCell ref="C4:D4"/>
    <mergeCell ref="C5:D5"/>
    <mergeCell ref="C6:D6"/>
  </mergeCells>
  <conditionalFormatting sqref="G33:R33 G9:R31">
    <cfRule type="cellIs" dxfId="842" priority="288" stopIfTrue="1" operator="equal">
      <formula>"B"</formula>
    </cfRule>
    <cfRule type="cellIs" dxfId="841" priority="289" stopIfTrue="1" operator="equal">
      <formula>"M"</formula>
    </cfRule>
  </conditionalFormatting>
  <hyperlinks>
    <hyperlink ref="D11" location="'1'!A1" display="'1'!A1"/>
    <hyperlink ref="D33" location="'0'!A1" display="'0'!A1"/>
    <hyperlink ref="C4" r:id="rId1" display="lictorformacion@outlook.es       /     gmail.com"/>
    <hyperlink ref="C5" r:id="rId2"/>
    <hyperlink ref="D12" location="'2'!A1" display="'2'!A1"/>
    <hyperlink ref="D13" location="'3'!A1" display="'3'!A1"/>
    <hyperlink ref="D14" location="'4'!A1" display="'4'!A1"/>
    <hyperlink ref="D16" location="'6'!A1" display="'6'!A1"/>
    <hyperlink ref="D17" location="'7'!A1" display="'7'!A1"/>
    <hyperlink ref="D18" location="'8'!A1" display="'8'!A1"/>
    <hyperlink ref="D21" location="'9'!A1" display="'9'!A1"/>
    <hyperlink ref="D22" location="'10'!A1" display="'10'!A1"/>
    <hyperlink ref="D23" location="'11'!A1" display="'11'!A1"/>
    <hyperlink ref="D24" location="'12'!A1" display="'12'!A1"/>
    <hyperlink ref="D25" location="'13'!A1" display="'13'!A1"/>
    <hyperlink ref="D26" location="'14'!A1" display="'14'!A1"/>
    <hyperlink ref="D27" location="'15'!A1" display="'15'!A1"/>
    <hyperlink ref="D28" location="'16'!A1" display="'16'!A1"/>
    <hyperlink ref="D29" location="'17'!A1" display="'17'!A1"/>
    <hyperlink ref="D30" location="'18'!A1" display="'18'!A1"/>
    <hyperlink ref="D15" location="'5'!A1" display="'5'!A1"/>
  </hyperlinks>
  <pageMargins left="0.7" right="0.7" top="0.75" bottom="0.75" header="0.3" footer="0.3"/>
  <pageSetup paperSize="9" orientation="portrait" horizontalDpi="300" verticalDpi="30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I819"/>
  <sheetViews>
    <sheetView zoomScale="90" zoomScaleNormal="90" workbookViewId="0">
      <pane ySplit="2" topLeftCell="A43" activePane="bottomLeft" state="frozen"/>
      <selection activeCell="C1" sqref="C1:C1048576"/>
      <selection pane="bottomLeft" activeCell="C1" sqref="C1:C1048576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57" thickBot="1" x14ac:dyDescent="0.45">
      <c r="A1" s="32" t="s">
        <v>4</v>
      </c>
      <c r="B1" s="1"/>
      <c r="C1" s="2" t="str">
        <f ca="1">IF(PORTADA!$E$39="A",G1,PORTADA!$E$40)</f>
        <v>Boque 8 - DERECHOS Y DEBERES DE LOS MIEMBROS DE LAS FAS II</v>
      </c>
      <c r="D1" s="3"/>
      <c r="E1" s="4" t="e">
        <f>ROUND(Q2/K2*10,2)</f>
        <v>#DIV/0!</v>
      </c>
      <c r="F1" s="4"/>
      <c r="G1" s="38" t="str">
        <f>LOOKUP(I5,DATOS!A:A,DATOS!E:E)</f>
        <v>Boque 8 - DERECHOS Y DEBERES DE LOS MIEMBROS DE LAS FAS II</v>
      </c>
      <c r="I1" s="39">
        <v>9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8 - DERECHOS Y DEBERES DE LOS MIEMBROS DE LAS FAS 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 xml:space="preserve">1.- DERECHOS Y DEBERES DE LOS MIEMBROS DE LAS FAS. </v>
      </c>
      <c r="D5" s="24"/>
      <c r="E5" s="11"/>
      <c r="F5" s="11"/>
      <c r="G5" s="40" t="str">
        <f>LOOKUP(I5,DATOS!A:A,DATOS!F:F)</f>
        <v xml:space="preserve">DERECHOS Y DEBERES DE LOS MIEMBROS DE LAS FAS. </v>
      </c>
      <c r="H5" s="40">
        <f>LOOKUP(I5,DATOS!A:A,DATOS!P:P)</f>
        <v>0</v>
      </c>
      <c r="I5" s="35">
        <f>LOOKUP(I1,DATOS!C:C,DATOS!A:A)</f>
        <v>481</v>
      </c>
      <c r="J5" s="61">
        <f>LOOKUP(I5,DATOS!A:A,DATOS!C:C)</f>
        <v>9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 xml:space="preserve">2.- DERECHOS Y DEBERES DE LOS MIEMBROS DE LAS FAS. </v>
      </c>
      <c r="D11" s="24"/>
      <c r="E11" s="11"/>
      <c r="F11" s="11"/>
      <c r="G11" s="40" t="str">
        <f>IF(J12="FIN","",LOOKUP(I11,DATOS!A:A,DATOS!F:F))</f>
        <v xml:space="preserve">DERECHOS Y DEBERES DE LOS MIEMBROS DE LAS FAS. </v>
      </c>
      <c r="H11" s="40">
        <f>IF(J12="FIN",0,LOOKUP(I11,DATOS!A:A,DATOS!P:P))</f>
        <v>0</v>
      </c>
      <c r="I11" s="35">
        <f>+I5+1</f>
        <v>482</v>
      </c>
      <c r="J11" s="61">
        <f>IF(LOOKUP(I11,DATOS!A:A,DATOS!C:C)=0,J5,(LOOKUP(I11,DATOS!A:A,DATOS!C:C)))</f>
        <v>9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 xml:space="preserve">3.- DERECHOS Y DEBERES DE LOS MIEMBROS DE LAS FAS. </v>
      </c>
      <c r="D17" s="24"/>
      <c r="E17" s="11"/>
      <c r="F17" s="11"/>
      <c r="G17" s="40" t="str">
        <f>IF(J18="FIN","",LOOKUP(I17,DATOS!A:A,DATOS!F:F))</f>
        <v xml:space="preserve">DERECHOS Y DEBERES DE LOS MIEMBROS DE LAS FAS. </v>
      </c>
      <c r="H17" s="40">
        <f>IF(J18="FIN",0,LOOKUP(I17,DATOS!A:A,DATOS!P:P))</f>
        <v>0</v>
      </c>
      <c r="I17" s="35">
        <f>+I11+1</f>
        <v>483</v>
      </c>
      <c r="J17" s="61">
        <f>IF(LOOKUP(I17,DATOS!A:A,DATOS!C:C)=0,J11,(LOOKUP(I17,DATOS!A:A,DATOS!C:C)))</f>
        <v>9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 xml:space="preserve">4.- DERECHOS Y DEBERES DE LOS MIEMBROS DE LAS FAS. </v>
      </c>
      <c r="D23" s="24"/>
      <c r="E23" s="11"/>
      <c r="F23" s="11"/>
      <c r="G23" s="40" t="str">
        <f>IF(J24="FIN","",LOOKUP(I23,DATOS!A:A,DATOS!F:F))</f>
        <v xml:space="preserve">DERECHOS Y DEBERES DE LOS MIEMBROS DE LAS FAS. </v>
      </c>
      <c r="H23" s="40">
        <f>IF(J24="FIN",0,LOOKUP(I23,DATOS!A:A,DATOS!P:P))</f>
        <v>0</v>
      </c>
      <c r="I23" s="35">
        <f>+I17+1</f>
        <v>484</v>
      </c>
      <c r="J23" s="61">
        <f>IF(LOOKUP(I23,DATOS!A:A,DATOS!C:C)=0,J17,(LOOKUP(I23,DATOS!A:A,DATOS!C:C)))</f>
        <v>9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 xml:space="preserve">5.- DERECHOS Y DEBERES DE LOS MIEMBROS DE LAS FAS. </v>
      </c>
      <c r="D29" s="24"/>
      <c r="E29" s="11"/>
      <c r="F29" s="11"/>
      <c r="G29" s="40" t="str">
        <f>IF(J30="FIN","",LOOKUP(I29,DATOS!A:A,DATOS!F:F))</f>
        <v xml:space="preserve">DERECHOS Y DEBERES DE LOS MIEMBROS DE LAS FAS. </v>
      </c>
      <c r="H29" s="40">
        <f>IF(J30="FIN",0,LOOKUP(I29,DATOS!A:A,DATOS!P:P))</f>
        <v>0</v>
      </c>
      <c r="I29" s="35">
        <f>+I23+1</f>
        <v>485</v>
      </c>
      <c r="J29" s="61">
        <f>IF(LOOKUP(I29,DATOS!A:A,DATOS!C:C)=0,J23,(LOOKUP(I29,DATOS!A:A,DATOS!C:C)))</f>
        <v>9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 xml:space="preserve">6.- DERECHOS Y DEBERES DE LOS MIEMBROS DE LAS FAS. </v>
      </c>
      <c r="D35" s="24"/>
      <c r="E35" s="11"/>
      <c r="F35" s="11"/>
      <c r="G35" s="40" t="str">
        <f>IF(J36="FIN","",LOOKUP(I35,DATOS!A:A,DATOS!F:F))</f>
        <v xml:space="preserve">DERECHOS Y DEBERES DE LOS MIEMBROS DE LAS FAS. </v>
      </c>
      <c r="H35" s="40">
        <f>IF(J36="FIN",0,LOOKUP(I35,DATOS!A:A,DATOS!P:P))</f>
        <v>0</v>
      </c>
      <c r="I35" s="35">
        <f>+I29+1</f>
        <v>486</v>
      </c>
      <c r="J35" s="61">
        <f>IF(LOOKUP(I35,DATOS!A:A,DATOS!C:C)=0,J29,(LOOKUP(I35,DATOS!A:A,DATOS!C:C)))</f>
        <v>9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 xml:space="preserve">7.- DERECHOS Y DEBERES DE LOS MIEMBROS DE LAS FAS. </v>
      </c>
      <c r="D41" s="24"/>
      <c r="E41" s="11"/>
      <c r="F41" s="11"/>
      <c r="G41" s="40" t="str">
        <f>IF(J42="FIN","",LOOKUP(I41,DATOS!A:A,DATOS!F:F))</f>
        <v xml:space="preserve">DERECHOS Y DEBERES DE LOS MIEMBROS DE LAS FAS. </v>
      </c>
      <c r="H41" s="40">
        <f>IF(J42="FIN",0,LOOKUP(I41,DATOS!A:A,DATOS!P:P))</f>
        <v>0</v>
      </c>
      <c r="I41" s="35">
        <f>+I35+1</f>
        <v>487</v>
      </c>
      <c r="J41" s="61">
        <f>IF(LOOKUP(I41,DATOS!A:A,DATOS!C:C)=0,J35,(LOOKUP(I41,DATOS!A:A,DATOS!C:C)))</f>
        <v>9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 xml:space="preserve">8.- DERECHOS Y DEBERES DE LOS MIEMBROS DE LAS FAS. </v>
      </c>
      <c r="D47" s="24"/>
      <c r="E47" s="11"/>
      <c r="F47" s="11"/>
      <c r="G47" s="40" t="str">
        <f>IF(J48="FIN","",LOOKUP(I47,DATOS!A:A,DATOS!F:F))</f>
        <v xml:space="preserve">DERECHOS Y DEBERES DE LOS MIEMBROS DE LAS FAS. </v>
      </c>
      <c r="H47" s="40">
        <f>IF(J48="FIN",0,LOOKUP(I47,DATOS!A:A,DATOS!P:P))</f>
        <v>0</v>
      </c>
      <c r="I47" s="35">
        <f>+I41+1</f>
        <v>488</v>
      </c>
      <c r="J47" s="61">
        <f>IF(LOOKUP(I47,DATOS!A:A,DATOS!C:C)=0,J41,(LOOKUP(I47,DATOS!A:A,DATOS!C:C)))</f>
        <v>9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 xml:space="preserve">9.- DERECHOS Y DEBERES DE LOS MIEMBROS DE LAS FAS. </v>
      </c>
      <c r="D53" s="24"/>
      <c r="E53" s="11"/>
      <c r="F53" s="11"/>
      <c r="G53" s="40" t="str">
        <f>IF(J54="FIN","",LOOKUP(I53,DATOS!A:A,DATOS!F:F))</f>
        <v xml:space="preserve">DERECHOS Y DEBERES DE LOS MIEMBROS DE LAS FAS. </v>
      </c>
      <c r="H53" s="40">
        <f>IF(J54="FIN",0,LOOKUP(I53,DATOS!A:A,DATOS!P:P))</f>
        <v>0</v>
      </c>
      <c r="I53" s="35">
        <f>+I47+1</f>
        <v>489</v>
      </c>
      <c r="J53" s="61">
        <f>IF(LOOKUP(I53,DATOS!A:A,DATOS!C:C)=0,J47,(LOOKUP(I53,DATOS!A:A,DATOS!C:C)))</f>
        <v>9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 xml:space="preserve">10.- DERECHOS Y DEBERES DE LOS MIEMBROS DE LAS FAS. </v>
      </c>
      <c r="D59" s="24"/>
      <c r="E59" s="11"/>
      <c r="F59" s="11"/>
      <c r="G59" s="40" t="str">
        <f>IF(J60="FIN","",LOOKUP(I59,DATOS!A:A,DATOS!F:F))</f>
        <v xml:space="preserve">DERECHOS Y DEBERES DE LOS MIEMBROS DE LAS FAS. </v>
      </c>
      <c r="H59" s="40">
        <f>IF(J60="FIN",0,LOOKUP(I59,DATOS!A:A,DATOS!P:P))</f>
        <v>0</v>
      </c>
      <c r="I59" s="35">
        <f>+I53+1</f>
        <v>490</v>
      </c>
      <c r="J59" s="61">
        <f>IF(LOOKUP(I59,DATOS!A:A,DATOS!C:C)=0,J53,(LOOKUP(I59,DATOS!A:A,DATOS!C:C)))</f>
        <v>9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 xml:space="preserve">11.- DERECHOS Y DEBERES DE LOS MIEMBROS DE LAS FAS. </v>
      </c>
      <c r="D65" s="24"/>
      <c r="E65" s="11"/>
      <c r="F65" s="11"/>
      <c r="G65" s="40" t="str">
        <f>IF(J66="FIN","",LOOKUP(I65,DATOS!A:A,DATOS!F:F))</f>
        <v xml:space="preserve">DERECHOS Y DEBERES DE LOS MIEMBROS DE LAS FAS. </v>
      </c>
      <c r="H65" s="40">
        <f>IF(J66="FIN",0,LOOKUP(I65,DATOS!A:A,DATOS!P:P))</f>
        <v>0</v>
      </c>
      <c r="I65" s="35">
        <f>+I59+1</f>
        <v>491</v>
      </c>
      <c r="J65" s="61">
        <f>IF(LOOKUP(I65,DATOS!A:A,DATOS!C:C)=0,J59,(LOOKUP(I65,DATOS!A:A,DATOS!C:C)))</f>
        <v>9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 xml:space="preserve">12.- DERECHOS Y DEBERES DE LOS MIEMBROS DE LAS FAS. </v>
      </c>
      <c r="D71" s="24"/>
      <c r="E71" s="11"/>
      <c r="F71" s="11"/>
      <c r="G71" s="40" t="str">
        <f>IF(J72="FIN","",LOOKUP(I71,DATOS!A:A,DATOS!F:F))</f>
        <v xml:space="preserve">DERECHOS Y DEBERES DE LOS MIEMBROS DE LAS FAS. </v>
      </c>
      <c r="H71" s="40">
        <f>IF(J72="FIN",0,LOOKUP(I71,DATOS!A:A,DATOS!P:P))</f>
        <v>0</v>
      </c>
      <c r="I71" s="35">
        <f>+I65+1</f>
        <v>492</v>
      </c>
      <c r="J71" s="61">
        <f>IF(LOOKUP(I71,DATOS!A:A,DATOS!C:C)=0,J65,(LOOKUP(I71,DATOS!A:A,DATOS!C:C)))</f>
        <v>9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 xml:space="preserve">13.- DERECHOS Y DEBERES DE LOS MIEMBROS DE LAS FAS. </v>
      </c>
      <c r="D77" s="24"/>
      <c r="E77" s="11"/>
      <c r="F77" s="11"/>
      <c r="G77" s="40" t="str">
        <f>IF(J78="FIN","",LOOKUP(I77,DATOS!A:A,DATOS!F:F))</f>
        <v xml:space="preserve">DERECHOS Y DEBERES DE LOS MIEMBROS DE LAS FAS. </v>
      </c>
      <c r="H77" s="40">
        <f>IF(J78="FIN",0,LOOKUP(I77,DATOS!A:A,DATOS!P:P))</f>
        <v>0</v>
      </c>
      <c r="I77" s="35">
        <f>+I71+1</f>
        <v>493</v>
      </c>
      <c r="J77" s="61">
        <f>IF(LOOKUP(I77,DATOS!A:A,DATOS!C:C)=0,J71,(LOOKUP(I77,DATOS!A:A,DATOS!C:C)))</f>
        <v>9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 xml:space="preserve">14.- DERECHOS Y DEBERES DE LOS MIEMBROS DE LAS FAS. </v>
      </c>
      <c r="D83" s="24"/>
      <c r="E83" s="11"/>
      <c r="F83" s="11"/>
      <c r="G83" s="40" t="str">
        <f>IF(J84="FIN","",LOOKUP(I83,DATOS!A:A,DATOS!F:F))</f>
        <v xml:space="preserve">DERECHOS Y DEBERES DE LOS MIEMBROS DE LAS FAS. </v>
      </c>
      <c r="H83" s="40">
        <f>IF(J84="FIN",0,LOOKUP(I83,DATOS!A:A,DATOS!P:P))</f>
        <v>0</v>
      </c>
      <c r="I83" s="35">
        <f>+I77+1</f>
        <v>494</v>
      </c>
      <c r="J83" s="61">
        <f>IF(LOOKUP(I83,DATOS!A:A,DATOS!C:C)=0,J77,(LOOKUP(I83,DATOS!A:A,DATOS!C:C)))</f>
        <v>9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 xml:space="preserve">15.- DERECHOS Y DEBERES DE LOS MIEMBROS DE LAS FAS. </v>
      </c>
      <c r="D89" s="24"/>
      <c r="E89" s="11"/>
      <c r="F89" s="11"/>
      <c r="G89" s="40" t="str">
        <f>IF(J90="FIN","",LOOKUP(I89,DATOS!A:A,DATOS!F:F))</f>
        <v xml:space="preserve">DERECHOS Y DEBERES DE LOS MIEMBROS DE LAS FAS. </v>
      </c>
      <c r="H89" s="40">
        <f>IF(J90="FIN",0,LOOKUP(I89,DATOS!A:A,DATOS!P:P))</f>
        <v>0</v>
      </c>
      <c r="I89" s="35">
        <f>+I83+1</f>
        <v>495</v>
      </c>
      <c r="J89" s="61">
        <f>IF(LOOKUP(I89,DATOS!A:A,DATOS!C:C)=0,J83,(LOOKUP(I89,DATOS!A:A,DATOS!C:C)))</f>
        <v>9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 xml:space="preserve">16.- DERECHOS Y DEBERES DE LOS MIEMBROS DE LAS FAS. </v>
      </c>
      <c r="D95" s="24"/>
      <c r="E95" s="11"/>
      <c r="F95" s="11"/>
      <c r="G95" s="40" t="str">
        <f>IF(J96="FIN","",LOOKUP(I95,DATOS!A:A,DATOS!F:F))</f>
        <v xml:space="preserve">DERECHOS Y DEBERES DE LOS MIEMBROS DE LAS FAS. </v>
      </c>
      <c r="H95" s="40">
        <f>IF(J96="FIN",0,LOOKUP(I95,DATOS!A:A,DATOS!P:P))</f>
        <v>0</v>
      </c>
      <c r="I95" s="35">
        <f>+I89+1</f>
        <v>496</v>
      </c>
      <c r="J95" s="61">
        <f>IF(LOOKUP(I95,DATOS!A:A,DATOS!C:C)=0,J89,(LOOKUP(I95,DATOS!A:A,DATOS!C:C)))</f>
        <v>9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 xml:space="preserve">17.- DERECHOS Y DEBERES DE LOS MIEMBROS DE LAS FAS. </v>
      </c>
      <c r="D101" s="24"/>
      <c r="E101" s="11"/>
      <c r="F101" s="11"/>
      <c r="G101" s="40" t="str">
        <f>IF(J102="FIN","",LOOKUP(I101,DATOS!A:A,DATOS!F:F))</f>
        <v xml:space="preserve">DERECHOS Y DEBERES DE LOS MIEMBROS DE LAS FAS. </v>
      </c>
      <c r="H101" s="40">
        <f>IF(J102="FIN",0,LOOKUP(I101,DATOS!A:A,DATOS!P:P))</f>
        <v>0</v>
      </c>
      <c r="I101" s="35">
        <f>+I95+1</f>
        <v>497</v>
      </c>
      <c r="J101" s="61">
        <f>IF(LOOKUP(I101,DATOS!A:A,DATOS!C:C)=0,J95,(LOOKUP(I101,DATOS!A:A,DATOS!C:C)))</f>
        <v>9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 xml:space="preserve">18.- DERECHOS Y DEBERES DE LOS MIEMBROS DE LAS FAS. </v>
      </c>
      <c r="D107" s="24"/>
      <c r="E107" s="11"/>
      <c r="F107" s="11"/>
      <c r="G107" s="40" t="str">
        <f>IF(J108="FIN","",LOOKUP(I107,DATOS!A:A,DATOS!F:F))</f>
        <v xml:space="preserve">DERECHOS Y DEBERES DE LOS MIEMBROS DE LAS FAS. </v>
      </c>
      <c r="H107" s="40">
        <f>IF(J108="FIN",0,LOOKUP(I107,DATOS!A:A,DATOS!P:P))</f>
        <v>0</v>
      </c>
      <c r="I107" s="35">
        <f>+I101+1</f>
        <v>498</v>
      </c>
      <c r="J107" s="61">
        <f>IF(LOOKUP(I107,DATOS!A:A,DATOS!C:C)=0,J101,(LOOKUP(I107,DATOS!A:A,DATOS!C:C)))</f>
        <v>9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 xml:space="preserve">19.- DERECHOS Y DEBERES DE LOS MIEMBROS DE LAS FAS. </v>
      </c>
      <c r="D113" s="24"/>
      <c r="E113" s="11"/>
      <c r="F113" s="11"/>
      <c r="G113" s="40" t="str">
        <f>IF(J114="FIN","",LOOKUP(I113,DATOS!A:A,DATOS!F:F))</f>
        <v xml:space="preserve">DERECHOS Y DEBERES DE LOS MIEMBROS DE LAS FAS. </v>
      </c>
      <c r="H113" s="40">
        <f>IF(J114="FIN",0,LOOKUP(I113,DATOS!A:A,DATOS!P:P))</f>
        <v>0</v>
      </c>
      <c r="I113" s="35">
        <f>+I107+1</f>
        <v>499</v>
      </c>
      <c r="J113" s="61">
        <f>IF(LOOKUP(I113,DATOS!A:A,DATOS!C:C)=0,J107,(LOOKUP(I113,DATOS!A:A,DATOS!C:C)))</f>
        <v>9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 xml:space="preserve">20.- DERECHOS Y DEBERES DE LOS MIEMBROS DE LAS FAS. </v>
      </c>
      <c r="D119" s="24"/>
      <c r="E119" s="11"/>
      <c r="F119" s="11"/>
      <c r="G119" s="40" t="str">
        <f>IF(J120="FIN","",LOOKUP(I119,DATOS!A:A,DATOS!F:F))</f>
        <v xml:space="preserve">DERECHOS Y DEBERES DE LOS MIEMBROS DE LAS FAS. </v>
      </c>
      <c r="H119" s="40">
        <f>IF(J120="FIN",0,LOOKUP(I119,DATOS!A:A,DATOS!P:P))</f>
        <v>0</v>
      </c>
      <c r="I119" s="35">
        <f>+I113+1</f>
        <v>500</v>
      </c>
      <c r="J119" s="61">
        <f>IF(LOOKUP(I119,DATOS!A:A,DATOS!C:C)=0,J113,(LOOKUP(I119,DATOS!A:A,DATOS!C:C)))</f>
        <v>9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 xml:space="preserve">21.- DERECHOS Y DEBERES DE LOS MIEMBROS DE LAS FAS. </v>
      </c>
      <c r="D125" s="24"/>
      <c r="E125" s="11"/>
      <c r="F125" s="11"/>
      <c r="G125" s="40" t="str">
        <f>IF(J126="FIN","",LOOKUP(I125,DATOS!A:A,DATOS!F:F))</f>
        <v xml:space="preserve">DERECHOS Y DEBERES DE LOS MIEMBROS DE LAS FAS. </v>
      </c>
      <c r="H125" s="40">
        <f>IF(J126="FIN",0,LOOKUP(I125,DATOS!A:A,DATOS!P:P))</f>
        <v>0</v>
      </c>
      <c r="I125" s="35">
        <f>+I119+1</f>
        <v>501</v>
      </c>
      <c r="J125" s="61">
        <f>IF(LOOKUP(I125,DATOS!A:A,DATOS!C:C)=0,J119,(LOOKUP(I125,DATOS!A:A,DATOS!C:C)))</f>
        <v>9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 xml:space="preserve">22.- DERECHOS Y DEBERES DE LOS MIEMBROS DE LAS FAS. </v>
      </c>
      <c r="D131" s="24"/>
      <c r="E131" s="11"/>
      <c r="F131" s="11"/>
      <c r="G131" s="40" t="str">
        <f>IF(J132="FIN","",LOOKUP(I131,DATOS!A:A,DATOS!F:F))</f>
        <v xml:space="preserve">DERECHOS Y DEBERES DE LOS MIEMBROS DE LAS FAS. </v>
      </c>
      <c r="H131" s="40">
        <f>IF(J132="FIN",0,LOOKUP(I131,DATOS!A:A,DATOS!P:P))</f>
        <v>0</v>
      </c>
      <c r="I131" s="35">
        <f>+I125+1</f>
        <v>502</v>
      </c>
      <c r="J131" s="61">
        <f>IF(LOOKUP(I131,DATOS!A:A,DATOS!C:C)=0,J125,(LOOKUP(I131,DATOS!A:A,DATOS!C:C)))</f>
        <v>9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 xml:space="preserve">23.- DERECHOS Y DEBERES DE LOS MIEMBROS DE LAS FAS. </v>
      </c>
      <c r="D137" s="24"/>
      <c r="E137" s="11"/>
      <c r="F137" s="11"/>
      <c r="G137" s="40" t="str">
        <f>IF(J138="FIN","",LOOKUP(I137,DATOS!A:A,DATOS!F:F))</f>
        <v xml:space="preserve">DERECHOS Y DEBERES DE LOS MIEMBROS DE LAS FAS. </v>
      </c>
      <c r="H137" s="40">
        <f>IF(J138="FIN",0,LOOKUP(I137,DATOS!A:A,DATOS!P:P))</f>
        <v>0</v>
      </c>
      <c r="I137" s="35">
        <f>+I131+1</f>
        <v>503</v>
      </c>
      <c r="J137" s="61">
        <f>IF(LOOKUP(I137,DATOS!A:A,DATOS!C:C)=0,J131,(LOOKUP(I137,DATOS!A:A,DATOS!C:C)))</f>
        <v>9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 xml:space="preserve">24.- DERECHOS Y DEBERES DE LOS MIEMBROS DE LAS FAS. </v>
      </c>
      <c r="D143" s="24"/>
      <c r="E143" s="11"/>
      <c r="F143" s="11"/>
      <c r="G143" s="40" t="str">
        <f>IF(J144="FIN","",LOOKUP(I143,DATOS!A:A,DATOS!F:F))</f>
        <v xml:space="preserve">DERECHOS Y DEBERES DE LOS MIEMBROS DE LAS FAS. </v>
      </c>
      <c r="H143" s="40">
        <f>IF(J144="FIN",0,LOOKUP(I143,DATOS!A:A,DATOS!P:P))</f>
        <v>0</v>
      </c>
      <c r="I143" s="35">
        <f>+I137+1</f>
        <v>504</v>
      </c>
      <c r="J143" s="61">
        <f>IF(LOOKUP(I143,DATOS!A:A,DATOS!C:C)=0,J137,(LOOKUP(I143,DATOS!A:A,DATOS!C:C)))</f>
        <v>9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 xml:space="preserve">25.- DERECHOS Y DEBERES DE LOS MIEMBROS DE LAS FAS. </v>
      </c>
      <c r="D149" s="24"/>
      <c r="E149" s="11"/>
      <c r="F149" s="11"/>
      <c r="G149" s="40" t="str">
        <f>IF(J150="FIN","",LOOKUP(I149,DATOS!A:A,DATOS!F:F))</f>
        <v xml:space="preserve">DERECHOS Y DEBERES DE LOS MIEMBROS DE LAS FAS. </v>
      </c>
      <c r="H149" s="40">
        <f>IF(J150="FIN",0,LOOKUP(I149,DATOS!A:A,DATOS!P:P))</f>
        <v>0</v>
      </c>
      <c r="I149" s="35">
        <f>+I143+1</f>
        <v>505</v>
      </c>
      <c r="J149" s="61">
        <f>IF(LOOKUP(I149,DATOS!A:A,DATOS!C:C)=0,J143,(LOOKUP(I149,DATOS!A:A,DATOS!C:C)))</f>
        <v>9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 xml:space="preserve">26.- TRAMITACIÓN DE INICIATIVAS Y QUEJAS. </v>
      </c>
      <c r="D155" s="24"/>
      <c r="E155" s="11"/>
      <c r="F155" s="11"/>
      <c r="G155" s="40" t="str">
        <f>IF(J156="FIN","",LOOKUP(I155,DATOS!A:A,DATOS!F:F))</f>
        <v xml:space="preserve">TRAMITACIÓN DE INICIATIVAS Y QUEJAS. </v>
      </c>
      <c r="H155" s="40">
        <f>IF(J156="FIN",0,LOOKUP(I155,DATOS!A:A,DATOS!P:P))</f>
        <v>0</v>
      </c>
      <c r="I155" s="35">
        <f>+I149+1</f>
        <v>506</v>
      </c>
      <c r="J155" s="61">
        <f>IF(LOOKUP(I155,DATOS!A:A,DATOS!C:C)=0,J149,(LOOKUP(I155,DATOS!A:A,DATOS!C:C)))</f>
        <v>9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 xml:space="preserve">27.- TRAMITACIÓN DE INICIATIVAS Y QUEJAS. </v>
      </c>
      <c r="D161" s="24"/>
      <c r="E161" s="11"/>
      <c r="F161" s="11"/>
      <c r="G161" s="40" t="str">
        <f>IF(J162="FIN","",LOOKUP(I161,DATOS!A:A,DATOS!F:F))</f>
        <v xml:space="preserve">TRAMITACIÓN DE INICIATIVAS Y QUEJAS. </v>
      </c>
      <c r="H161" s="40">
        <f>IF(J162="FIN",0,LOOKUP(I161,DATOS!A:A,DATOS!P:P))</f>
        <v>0</v>
      </c>
      <c r="I161" s="35">
        <f>+I155+1</f>
        <v>507</v>
      </c>
      <c r="J161" s="61">
        <f>IF(LOOKUP(I161,DATOS!A:A,DATOS!C:C)=0,J155,(LOOKUP(I161,DATOS!A:A,DATOS!C:C)))</f>
        <v>9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 xml:space="preserve">28.- TRAMITACIÓN DE INICIATIVAS Y QUEJAS. </v>
      </c>
      <c r="D167" s="24"/>
      <c r="E167" s="11"/>
      <c r="F167" s="11"/>
      <c r="G167" s="40" t="str">
        <f>IF(J168="FIN","",LOOKUP(I167,DATOS!A:A,DATOS!F:F))</f>
        <v xml:space="preserve">TRAMITACIÓN DE INICIATIVAS Y QUEJAS. </v>
      </c>
      <c r="H167" s="40">
        <f>IF(J168="FIN",0,LOOKUP(I167,DATOS!A:A,DATOS!P:P))</f>
        <v>0</v>
      </c>
      <c r="I167" s="35">
        <f>+I161+1</f>
        <v>508</v>
      </c>
      <c r="J167" s="61">
        <f>IF(LOOKUP(I167,DATOS!A:A,DATOS!C:C)=0,J161,(LOOKUP(I167,DATOS!A:A,DATOS!C:C)))</f>
        <v>9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 xml:space="preserve">29.- TRAMITACIÓN DE INICIATIVAS Y QUEJAS. </v>
      </c>
      <c r="D173" s="24"/>
      <c r="E173" s="11"/>
      <c r="F173" s="11"/>
      <c r="G173" s="40" t="str">
        <f>IF(J174="FIN","",LOOKUP(I173,DATOS!A:A,DATOS!F:F))</f>
        <v xml:space="preserve">TRAMITACIÓN DE INICIATIVAS Y QUEJAS. </v>
      </c>
      <c r="H173" s="40">
        <f>IF(J174="FIN",0,LOOKUP(I173,DATOS!A:A,DATOS!P:P))</f>
        <v>0</v>
      </c>
      <c r="I173" s="35">
        <f>+I167+1</f>
        <v>509</v>
      </c>
      <c r="J173" s="61">
        <f>IF(LOOKUP(I173,DATOS!A:A,DATOS!C:C)=0,J167,(LOOKUP(I173,DATOS!A:A,DATOS!C:C)))</f>
        <v>9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 xml:space="preserve">30.- TRAMITACIÓN DE INICIATIVAS Y QUEJAS. </v>
      </c>
      <c r="D179" s="24"/>
      <c r="E179" s="11"/>
      <c r="F179" s="11"/>
      <c r="G179" s="40" t="str">
        <f>IF(J180="FIN","",LOOKUP(I179,DATOS!A:A,DATOS!F:F))</f>
        <v xml:space="preserve">TRAMITACIÓN DE INICIATIVAS Y QUEJAS. </v>
      </c>
      <c r="H179" s="40">
        <f>IF(J180="FIN",0,LOOKUP(I179,DATOS!A:A,DATOS!P:P))</f>
        <v>0</v>
      </c>
      <c r="I179" s="35">
        <f>+I173+1</f>
        <v>510</v>
      </c>
      <c r="J179" s="61">
        <f>IF(LOOKUP(I179,DATOS!A:A,DATOS!C:C)=0,J173,(LOOKUP(I179,DATOS!A:A,DATOS!C:C)))</f>
        <v>9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 xml:space="preserve">31.- TRAMITACIÓN DE INICIATIVAS Y QUEJAS. </v>
      </c>
      <c r="D185" s="24"/>
      <c r="E185" s="11"/>
      <c r="F185" s="11"/>
      <c r="G185" s="40" t="str">
        <f>IF(J186="FIN","",LOOKUP(I185,DATOS!A:A,DATOS!F:F))</f>
        <v xml:space="preserve">TRAMITACIÓN DE INICIATIVAS Y QUEJAS. </v>
      </c>
      <c r="H185" s="40">
        <f>IF(J186="FIN",0,LOOKUP(I185,DATOS!A:A,DATOS!P:P))</f>
        <v>0</v>
      </c>
      <c r="I185" s="35">
        <f>+I179+1</f>
        <v>511</v>
      </c>
      <c r="J185" s="61">
        <f>IF(LOOKUP(I185,DATOS!A:A,DATOS!C:C)=0,J179,(LOOKUP(I185,DATOS!A:A,DATOS!C:C)))</f>
        <v>9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 xml:space="preserve">32.- TRAMITACIÓN DE INICIATIVAS Y QUEJAS. </v>
      </c>
      <c r="D191" s="24"/>
      <c r="E191" s="11"/>
      <c r="F191" s="11"/>
      <c r="G191" s="40" t="str">
        <f>IF(J192="FIN","",LOOKUP(I191,DATOS!A:A,DATOS!F:F))</f>
        <v xml:space="preserve">TRAMITACIÓN DE INICIATIVAS Y QUEJAS. </v>
      </c>
      <c r="H191" s="40">
        <f>IF(J192="FIN",0,LOOKUP(I191,DATOS!A:A,DATOS!P:P))</f>
        <v>0</v>
      </c>
      <c r="I191" s="35">
        <f>+I185+1</f>
        <v>512</v>
      </c>
      <c r="J191" s="61">
        <f>IF(LOOKUP(I191,DATOS!A:A,DATOS!C:C)=0,J185,(LOOKUP(I191,DATOS!A:A,DATOS!C:C)))</f>
        <v>9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 xml:space="preserve">33.- TRAMITACIÓN DE INICIATIVAS Y QUEJAS. </v>
      </c>
      <c r="D197" s="24"/>
      <c r="E197" s="11"/>
      <c r="F197" s="11"/>
      <c r="G197" s="40" t="str">
        <f>IF(J198="FIN","",LOOKUP(I197,DATOS!A:A,DATOS!F:F))</f>
        <v xml:space="preserve">TRAMITACIÓN DE INICIATIVAS Y QUEJAS. </v>
      </c>
      <c r="H197" s="40">
        <f>IF(J198="FIN",0,LOOKUP(I197,DATOS!A:A,DATOS!P:P))</f>
        <v>0</v>
      </c>
      <c r="I197" s="35">
        <f>+I191+1</f>
        <v>513</v>
      </c>
      <c r="J197" s="61">
        <f>IF(LOOKUP(I197,DATOS!A:A,DATOS!C:C)=0,J191,(LOOKUP(I197,DATOS!A:A,DATOS!C:C)))</f>
        <v>9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 xml:space="preserve">34.- TRAMITACIÓN DE INICIATIVAS Y QUEJAS. </v>
      </c>
      <c r="D203" s="24"/>
      <c r="E203" s="11"/>
      <c r="F203" s="11"/>
      <c r="G203" s="40" t="str">
        <f>IF(J204="FIN","",LOOKUP(I203,DATOS!A:A,DATOS!F:F))</f>
        <v xml:space="preserve">TRAMITACIÓN DE INICIATIVAS Y QUEJAS. </v>
      </c>
      <c r="H203" s="40">
        <f>IF(J204="FIN",0,LOOKUP(I203,DATOS!A:A,DATOS!P:P))</f>
        <v>0</v>
      </c>
      <c r="I203" s="35">
        <f>+I197+1</f>
        <v>514</v>
      </c>
      <c r="J203" s="61">
        <f>IF(LOOKUP(I203,DATOS!A:A,DATOS!C:C)=0,J197,(LOOKUP(I203,DATOS!A:A,DATOS!C:C)))</f>
        <v>9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 xml:space="preserve">35.- TRAMITACIÓN DE INICIATIVAS Y QUEJAS. </v>
      </c>
      <c r="D209" s="24"/>
      <c r="E209" s="11"/>
      <c r="F209" s="11"/>
      <c r="G209" s="40" t="str">
        <f>IF(J210="FIN","",LOOKUP(I209,DATOS!A:A,DATOS!F:F))</f>
        <v xml:space="preserve">TRAMITACIÓN DE INICIATIVAS Y QUEJAS. </v>
      </c>
      <c r="H209" s="40">
        <f>IF(J210="FIN",0,LOOKUP(I209,DATOS!A:A,DATOS!P:P))</f>
        <v>0</v>
      </c>
      <c r="I209" s="35">
        <f>+I203+1</f>
        <v>515</v>
      </c>
      <c r="J209" s="61">
        <f>IF(LOOKUP(I209,DATOS!A:A,DATOS!C:C)=0,J203,(LOOKUP(I209,DATOS!A:A,DATOS!C:C)))</f>
        <v>9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 xml:space="preserve">36.- TRAMITACIÓN DE INICIATIVAS Y QUEJAS. </v>
      </c>
      <c r="D215" s="24"/>
      <c r="E215" s="11"/>
      <c r="F215" s="11"/>
      <c r="G215" s="40" t="str">
        <f>IF(J216="FIN","",LOOKUP(I215,DATOS!A:A,DATOS!F:F))</f>
        <v xml:space="preserve">TRAMITACIÓN DE INICIATIVAS Y QUEJAS. </v>
      </c>
      <c r="H215" s="40">
        <f>IF(J216="FIN",0,LOOKUP(I215,DATOS!A:A,DATOS!P:P))</f>
        <v>0</v>
      </c>
      <c r="I215" s="35">
        <f>+I209+1</f>
        <v>516</v>
      </c>
      <c r="J215" s="61">
        <f>IF(LOOKUP(I215,DATOS!A:A,DATOS!C:C)=0,J209,(LOOKUP(I215,DATOS!A:A,DATOS!C:C)))</f>
        <v>9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 xml:space="preserve">37.- TRAMITACIÓN DE INICIATIVAS Y QUEJAS. </v>
      </c>
      <c r="D221" s="24"/>
      <c r="E221" s="11"/>
      <c r="F221" s="11"/>
      <c r="G221" s="40" t="str">
        <f>IF(J222="FIN","",LOOKUP(I221,DATOS!A:A,DATOS!F:F))</f>
        <v xml:space="preserve">TRAMITACIÓN DE INICIATIVAS Y QUEJAS. </v>
      </c>
      <c r="H221" s="40">
        <f>IF(J222="FIN",0,LOOKUP(I221,DATOS!A:A,DATOS!P:P))</f>
        <v>0</v>
      </c>
      <c r="I221" s="35">
        <f>+I215+1</f>
        <v>517</v>
      </c>
      <c r="J221" s="61">
        <f>IF(LOOKUP(I221,DATOS!A:A,DATOS!C:C)=0,J215,(LOOKUP(I221,DATOS!A:A,DATOS!C:C)))</f>
        <v>9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 xml:space="preserve">38.- TRAMITACIÓN DE INICIATIVAS Y QUEJAS. </v>
      </c>
      <c r="D227" s="24"/>
      <c r="E227" s="11"/>
      <c r="F227" s="11"/>
      <c r="G227" s="40" t="str">
        <f>IF(J228="FIN","",LOOKUP(I227,DATOS!A:A,DATOS!F:F))</f>
        <v xml:space="preserve">TRAMITACIÓN DE INICIATIVAS Y QUEJAS. </v>
      </c>
      <c r="H227" s="40">
        <f>IF(J228="FIN",0,LOOKUP(I227,DATOS!A:A,DATOS!P:P))</f>
        <v>0</v>
      </c>
      <c r="I227" s="35">
        <f>+I221+1</f>
        <v>518</v>
      </c>
      <c r="J227" s="61">
        <f>IF(LOOKUP(I227,DATOS!A:A,DATOS!C:C)=0,J221,(LOOKUP(I227,DATOS!A:A,DATOS!C:C)))</f>
        <v>9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 xml:space="preserve">39.- TRAMITACIÓN DE INICIATIVAS Y QUEJAS. </v>
      </c>
      <c r="D233" s="24"/>
      <c r="E233" s="11"/>
      <c r="F233" s="11"/>
      <c r="G233" s="40" t="str">
        <f>IF(J234="FIN","",LOOKUP(I233,DATOS!A:A,DATOS!F:F))</f>
        <v xml:space="preserve">TRAMITACIÓN DE INICIATIVAS Y QUEJAS. </v>
      </c>
      <c r="H233" s="40">
        <f>IF(J234="FIN",0,LOOKUP(I233,DATOS!A:A,DATOS!P:P))</f>
        <v>0</v>
      </c>
      <c r="I233" s="35">
        <f>+I227+1</f>
        <v>519</v>
      </c>
      <c r="J233" s="61">
        <f>IF(LOOKUP(I233,DATOS!A:A,DATOS!C:C)=0,J227,(LOOKUP(I233,DATOS!A:A,DATOS!C:C)))</f>
        <v>9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 xml:space="preserve">40.- TRAMITACIÓN DE INICIATIVAS Y QUEJAS. </v>
      </c>
      <c r="D239" s="24"/>
      <c r="E239" s="11"/>
      <c r="F239" s="11"/>
      <c r="G239" s="40" t="str">
        <f>IF(J240="FIN","",LOOKUP(I239,DATOS!A:A,DATOS!F:F))</f>
        <v xml:space="preserve">TRAMITACIÓN DE INICIATIVAS Y QUEJAS. </v>
      </c>
      <c r="H239" s="40">
        <f>IF(J240="FIN",0,LOOKUP(I239,DATOS!A:A,DATOS!P:P))</f>
        <v>0</v>
      </c>
      <c r="I239" s="35">
        <f>+I233+1</f>
        <v>520</v>
      </c>
      <c r="J239" s="61">
        <f>IF(LOOKUP(I239,DATOS!A:A,DATOS!C:C)=0,J233,(LOOKUP(I239,DATOS!A:A,DATOS!C:C)))</f>
        <v>9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 xml:space="preserve">41.- TRAMITACIÓN DE INICIATIVAS Y QUEJAS. </v>
      </c>
      <c r="D245" s="24"/>
      <c r="E245" s="11"/>
      <c r="F245" s="11"/>
      <c r="G245" s="40" t="str">
        <f>IF(J246="FIN","",LOOKUP(I245,DATOS!A:A,DATOS!F:F))</f>
        <v xml:space="preserve">TRAMITACIÓN DE INICIATIVAS Y QUEJAS. </v>
      </c>
      <c r="H245" s="40">
        <f>IF(J246="FIN",0,LOOKUP(I245,DATOS!A:A,DATOS!P:P))</f>
        <v>0</v>
      </c>
      <c r="I245" s="35">
        <f>+I239+1</f>
        <v>521</v>
      </c>
      <c r="J245" s="61">
        <f>IF(LOOKUP(I245,DATOS!A:A,DATOS!C:C)=0,J239,(LOOKUP(I245,DATOS!A:A,DATOS!C:C)))</f>
        <v>9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 xml:space="preserve">42.- TRAMITACIÓN DE INICIATIVAS Y QUEJAS. </v>
      </c>
      <c r="D251" s="24"/>
      <c r="E251" s="11"/>
      <c r="F251" s="11"/>
      <c r="G251" s="40" t="str">
        <f>IF(J252="FIN","",LOOKUP(I251,DATOS!A:A,DATOS!F:F))</f>
        <v xml:space="preserve">TRAMITACIÓN DE INICIATIVAS Y QUEJAS. </v>
      </c>
      <c r="H251" s="40">
        <f>IF(J252="FIN",0,LOOKUP(I251,DATOS!A:A,DATOS!P:P))</f>
        <v>0</v>
      </c>
      <c r="I251" s="35">
        <f>+I245+1</f>
        <v>522</v>
      </c>
      <c r="J251" s="61">
        <f>IF(LOOKUP(I251,DATOS!A:A,DATOS!C:C)=0,J245,(LOOKUP(I251,DATOS!A:A,DATOS!C:C)))</f>
        <v>9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 xml:space="preserve">43.- TRAMITACIÓN DE INICIATIVAS Y QUEJAS. </v>
      </c>
      <c r="D257" s="24"/>
      <c r="E257" s="11"/>
      <c r="F257" s="11"/>
      <c r="G257" s="40" t="str">
        <f>IF(J258="FIN","",LOOKUP(I257,DATOS!A:A,DATOS!F:F))</f>
        <v xml:space="preserve">TRAMITACIÓN DE INICIATIVAS Y QUEJAS. </v>
      </c>
      <c r="H257" s="40">
        <f>IF(J258="FIN",0,LOOKUP(I257,DATOS!A:A,DATOS!P:P))</f>
        <v>0</v>
      </c>
      <c r="I257" s="35">
        <f>+I251+1</f>
        <v>523</v>
      </c>
      <c r="J257" s="61">
        <f>IF(LOOKUP(I257,DATOS!A:A,DATOS!C:C)=0,J251,(LOOKUP(I257,DATOS!A:A,DATOS!C:C)))</f>
        <v>9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 xml:space="preserve">44.- TRAMITACIÓN DE INICIATIVAS Y QUEJAS. </v>
      </c>
      <c r="D263" s="24"/>
      <c r="E263" s="11"/>
      <c r="F263" s="11"/>
      <c r="G263" s="40" t="str">
        <f>IF(J264="FIN","",LOOKUP(I263,DATOS!A:A,DATOS!F:F))</f>
        <v xml:space="preserve">TRAMITACIÓN DE INICIATIVAS Y QUEJAS. </v>
      </c>
      <c r="H263" s="40">
        <f>IF(J264="FIN",0,LOOKUP(I263,DATOS!A:A,DATOS!P:P))</f>
        <v>0</v>
      </c>
      <c r="I263" s="35">
        <f>+I257+1</f>
        <v>524</v>
      </c>
      <c r="J263" s="61">
        <f>IF(LOOKUP(I263,DATOS!A:A,DATOS!C:C)=0,J257,(LOOKUP(I263,DATOS!A:A,DATOS!C:C)))</f>
        <v>9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 xml:space="preserve">45.- TRAMITACIÓN DE INICIATIVAS Y QUEJAS. </v>
      </c>
      <c r="D269" s="24"/>
      <c r="E269" s="11"/>
      <c r="F269" s="11"/>
      <c r="G269" s="40" t="str">
        <f>IF(J270="FIN","",LOOKUP(I269,DATOS!A:A,DATOS!F:F))</f>
        <v xml:space="preserve">TRAMITACIÓN DE INICIATIVAS Y QUEJAS. </v>
      </c>
      <c r="H269" s="40">
        <f>IF(J270="FIN",0,LOOKUP(I269,DATOS!A:A,DATOS!P:P))</f>
        <v>0</v>
      </c>
      <c r="I269" s="35">
        <f>+I263+1</f>
        <v>525</v>
      </c>
      <c r="J269" s="61">
        <f>IF(LOOKUP(I269,DATOS!A:A,DATOS!C:C)=0,J263,(LOOKUP(I269,DATOS!A:A,DATOS!C:C)))</f>
        <v>9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 xml:space="preserve">46.- TRAMITACIÓN DE INICIATIVAS Y QUEJAS. </v>
      </c>
      <c r="D275" s="24"/>
      <c r="E275" s="11"/>
      <c r="F275" s="11"/>
      <c r="G275" s="40" t="str">
        <f>IF(J276="FIN","",LOOKUP(I275,DATOS!A:A,DATOS!F:F))</f>
        <v xml:space="preserve">TRAMITACIÓN DE INICIATIVAS Y QUEJAS. </v>
      </c>
      <c r="H275" s="40">
        <f>IF(J276="FIN",0,LOOKUP(I275,DATOS!A:A,DATOS!P:P))</f>
        <v>0</v>
      </c>
      <c r="I275" s="35">
        <f>+I269+1</f>
        <v>526</v>
      </c>
      <c r="J275" s="61">
        <f>IF(LOOKUP(I275,DATOS!A:A,DATOS!C:C)=0,J269,(LOOKUP(I275,DATOS!A:A,DATOS!C:C)))</f>
        <v>9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 xml:space="preserve">47.- TRAMITACIÓN DE INICIATIVAS Y QUEJAS. </v>
      </c>
      <c r="D281" s="24"/>
      <c r="E281" s="11"/>
      <c r="F281" s="11"/>
      <c r="G281" s="40" t="str">
        <f>IF(J282="FIN","",LOOKUP(I281,DATOS!A:A,DATOS!F:F))</f>
        <v xml:space="preserve">TRAMITACIÓN DE INICIATIVAS Y QUEJAS. </v>
      </c>
      <c r="H281" s="40">
        <f>IF(J282="FIN",0,LOOKUP(I281,DATOS!A:A,DATOS!P:P))</f>
        <v>0</v>
      </c>
      <c r="I281" s="35">
        <f>+I275+1</f>
        <v>527</v>
      </c>
      <c r="J281" s="61">
        <f>IF(LOOKUP(I281,DATOS!A:A,DATOS!C:C)=0,J275,(LOOKUP(I281,DATOS!A:A,DATOS!C:C)))</f>
        <v>9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 xml:space="preserve">48.- TRAMITACIÓN DE INICIATIVAS Y QUEJAS. </v>
      </c>
      <c r="D287" s="24"/>
      <c r="E287" s="11"/>
      <c r="F287" s="11"/>
      <c r="G287" s="40" t="str">
        <f>IF(J288="FIN","",LOOKUP(I287,DATOS!A:A,DATOS!F:F))</f>
        <v xml:space="preserve">TRAMITACIÓN DE INICIATIVAS Y QUEJAS. </v>
      </c>
      <c r="H287" s="40">
        <f>IF(J288="FIN",0,LOOKUP(I287,DATOS!A:A,DATOS!P:P))</f>
        <v>0</v>
      </c>
      <c r="I287" s="35">
        <f>+I281+1</f>
        <v>528</v>
      </c>
      <c r="J287" s="61">
        <f>IF(LOOKUP(I287,DATOS!A:A,DATOS!C:C)=0,J281,(LOOKUP(I287,DATOS!A:A,DATOS!C:C)))</f>
        <v>9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 xml:space="preserve">49.- TRAMITACIÓN DE INICIATIVAS Y QUEJAS. </v>
      </c>
      <c r="D293" s="24"/>
      <c r="E293" s="11"/>
      <c r="F293" s="11"/>
      <c r="G293" s="40" t="str">
        <f>IF(J294="FIN","",LOOKUP(I293,DATOS!A:A,DATOS!F:F))</f>
        <v xml:space="preserve">TRAMITACIÓN DE INICIATIVAS Y QUEJAS. </v>
      </c>
      <c r="H293" s="40">
        <f>IF(J294="FIN",0,LOOKUP(I293,DATOS!A:A,DATOS!P:P))</f>
        <v>0</v>
      </c>
      <c r="I293" s="35">
        <f>+I287+1</f>
        <v>529</v>
      </c>
      <c r="J293" s="61">
        <f>IF(LOOKUP(I293,DATOS!A:A,DATOS!C:C)=0,J287,(LOOKUP(I293,DATOS!A:A,DATOS!C:C)))</f>
        <v>9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 xml:space="preserve">50.- TRAMITACIÓN DE INICIATIVAS Y QUEJAS. </v>
      </c>
      <c r="D299" s="24"/>
      <c r="E299" s="11"/>
      <c r="F299" s="11"/>
      <c r="G299" s="40" t="str">
        <f>IF(J300="FIN","",LOOKUP(I299,DATOS!A:A,DATOS!F:F))</f>
        <v xml:space="preserve">TRAMITACIÓN DE INICIATIVAS Y QUEJAS. </v>
      </c>
      <c r="H299" s="40">
        <f>IF(J300="FIN",0,LOOKUP(I299,DATOS!A:A,DATOS!P:P))</f>
        <v>0</v>
      </c>
      <c r="I299" s="35">
        <f>+I293+1</f>
        <v>530</v>
      </c>
      <c r="J299" s="61">
        <f>IF(LOOKUP(I299,DATOS!A:A,DATOS!C:C)=0,J293,(LOOKUP(I299,DATOS!A:A,DATOS!C:C)))</f>
        <v>9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 xml:space="preserve">51.- TRAMITACIÓN DE INICIATIVAS Y QUEJAS. </v>
      </c>
      <c r="D305" s="24"/>
      <c r="E305" s="11"/>
      <c r="F305" s="11"/>
      <c r="G305" s="40" t="str">
        <f>IF(J306="FIN","",LOOKUP(I305,DATOS!A:A,DATOS!F:F))</f>
        <v xml:space="preserve">TRAMITACIÓN DE INICIATIVAS Y QUEJAS. </v>
      </c>
      <c r="H305" s="40">
        <f>IF(J306="FIN",0,LOOKUP(I305,DATOS!A:A,DATOS!P:P))</f>
        <v>0</v>
      </c>
      <c r="I305" s="35">
        <f>+I299+1</f>
        <v>531</v>
      </c>
      <c r="J305" s="61">
        <f>IF(LOOKUP(I305,DATOS!A:A,DATOS!C:C)=0,J299,(LOOKUP(I305,DATOS!A:A,DATOS!C:C)))</f>
        <v>9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 xml:space="preserve">52.- TRAMITACIÓN DE INICIATIVAS Y QUEJAS. </v>
      </c>
      <c r="D311" s="24"/>
      <c r="E311" s="11"/>
      <c r="F311" s="11"/>
      <c r="G311" s="40" t="str">
        <f>IF(J312="FIN","",LOOKUP(I311,DATOS!A:A,DATOS!F:F))</f>
        <v xml:space="preserve">TRAMITACIÓN DE INICIATIVAS Y QUEJAS. </v>
      </c>
      <c r="H311" s="40">
        <f>IF(J312="FIN",0,LOOKUP(I311,DATOS!A:A,DATOS!P:P))</f>
        <v>0</v>
      </c>
      <c r="I311" s="35">
        <f>+I305+1</f>
        <v>532</v>
      </c>
      <c r="J311" s="61">
        <f>IF(LOOKUP(I311,DATOS!A:A,DATOS!C:C)=0,J305,(LOOKUP(I311,DATOS!A:A,DATOS!C:C)))</f>
        <v>9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 xml:space="preserve">53.- </v>
      </c>
      <c r="D317" s="24"/>
      <c r="E317" s="11"/>
      <c r="F317" s="11"/>
      <c r="G317" s="40" t="str">
        <f>IF(J318="FIN","",LOOKUP(I317,DATOS!A:A,DATOS!F:F))</f>
        <v/>
      </c>
      <c r="H317" s="40">
        <f>IF(J318="FIN",0,LOOKUP(I317,DATOS!A:A,DATOS!P:P))</f>
        <v>0</v>
      </c>
      <c r="I317" s="35">
        <f>+I311+1</f>
        <v>533</v>
      </c>
      <c r="J317" s="61">
        <f>IF(LOOKUP(I317,DATOS!A:A,DATOS!C:C)=0,J311,(LOOKUP(I317,DATOS!A:A,DATOS!C:C)))</f>
        <v>10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 xml:space="preserve">a) </v>
      </c>
      <c r="D318" s="26"/>
      <c r="G318" s="38" t="str">
        <f>IF(J318="FIN","",LOOKUP(I317,DATOS!A:A,DATOS!L:L))</f>
        <v/>
      </c>
      <c r="I318" s="35" t="s">
        <v>127</v>
      </c>
      <c r="J318" s="41" t="str">
        <f>IF(J312="FIN","FIN",IF(J317=J311,"","FIN"))</f>
        <v>FIN</v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 xml:space="preserve">b) </v>
      </c>
      <c r="D319" s="26"/>
      <c r="G319" s="38" t="str">
        <f>IF(J318="FIN","",LOOKUP(I317,DATOS!A:A,DATOS!M:M))</f>
        <v/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 xml:space="preserve">c) </v>
      </c>
      <c r="D320" s="26"/>
      <c r="G320" s="38" t="str">
        <f>IF(J318="FIN","",LOOKUP(I317,DATOS!A:A,DATOS!N:N))</f>
        <v/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 xml:space="preserve">d) </v>
      </c>
      <c r="D321" s="26"/>
      <c r="G321" s="38" t="str">
        <f>IF(J318="FIN","",LOOKUP(I317,DATOS!A:A,DATOS!O:O))</f>
        <v/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 xml:space="preserve">54.- </v>
      </c>
      <c r="D323" s="24"/>
      <c r="E323" s="11"/>
      <c r="F323" s="11"/>
      <c r="G323" s="40" t="str">
        <f>IF(J324="FIN","",LOOKUP(I323,DATOS!A:A,DATOS!F:F))</f>
        <v/>
      </c>
      <c r="H323" s="40">
        <f>IF(J324="FIN",0,LOOKUP(I323,DATOS!A:A,DATOS!P:P))</f>
        <v>0</v>
      </c>
      <c r="I323" s="35">
        <f>+I317+1</f>
        <v>534</v>
      </c>
      <c r="J323" s="61">
        <f>IF(LOOKUP(I323,DATOS!A:A,DATOS!C:C)=0,J317,(LOOKUP(I323,DATOS!A:A,DATOS!C:C)))</f>
        <v>10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 xml:space="preserve">a) </v>
      </c>
      <c r="D324" s="26"/>
      <c r="G324" s="38" t="str">
        <f>IF(J324="FIN","",LOOKUP(I323,DATOS!A:A,DATOS!L:L))</f>
        <v/>
      </c>
      <c r="I324" s="35" t="s">
        <v>127</v>
      </c>
      <c r="J324" s="41" t="str">
        <f>IF(J318="FIN","FIN",IF(J323=J317,"","FIN"))</f>
        <v>FIN</v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 xml:space="preserve">b) </v>
      </c>
      <c r="D325" s="26"/>
      <c r="G325" s="38" t="str">
        <f>IF(J324="FIN","",LOOKUP(I323,DATOS!A:A,DATOS!M:M))</f>
        <v/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 xml:space="preserve">c) </v>
      </c>
      <c r="D326" s="26"/>
      <c r="G326" s="38" t="str">
        <f>IF(J324="FIN","",LOOKUP(I323,DATOS!A:A,DATOS!N:N))</f>
        <v/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 xml:space="preserve">d) </v>
      </c>
      <c r="D327" s="26"/>
      <c r="G327" s="38" t="str">
        <f>IF(J324="FIN","",LOOKUP(I323,DATOS!A:A,DATOS!O:O))</f>
        <v/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 xml:space="preserve">55.- </v>
      </c>
      <c r="D329" s="24"/>
      <c r="E329" s="11"/>
      <c r="F329" s="11"/>
      <c r="G329" s="40" t="str">
        <f>IF(J330="FIN","",LOOKUP(I329,DATOS!A:A,DATOS!F:F))</f>
        <v/>
      </c>
      <c r="H329" s="40">
        <f>IF(J330="FIN",0,LOOKUP(I329,DATOS!A:A,DATOS!P:P))</f>
        <v>0</v>
      </c>
      <c r="I329" s="35">
        <f>+I323+1</f>
        <v>535</v>
      </c>
      <c r="J329" s="61">
        <f>IF(LOOKUP(I329,DATOS!A:A,DATOS!C:C)=0,J323,(LOOKUP(I329,DATOS!A:A,DATOS!C:C)))</f>
        <v>10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 xml:space="preserve">a) </v>
      </c>
      <c r="D330" s="26"/>
      <c r="G330" s="38" t="str">
        <f>IF(J330="FIN","",LOOKUP(I329,DATOS!A:A,DATOS!L:L))</f>
        <v/>
      </c>
      <c r="I330" s="35" t="s">
        <v>127</v>
      </c>
      <c r="J330" s="41" t="str">
        <f>IF(J324="FIN","FIN",IF(J329=J323,"","FIN"))</f>
        <v>FIN</v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 xml:space="preserve">b) </v>
      </c>
      <c r="D331" s="26"/>
      <c r="G331" s="38" t="str">
        <f>IF(J330="FIN","",LOOKUP(I329,DATOS!A:A,DATOS!M:M))</f>
        <v/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 xml:space="preserve">c) </v>
      </c>
      <c r="D332" s="26"/>
      <c r="G332" s="38" t="str">
        <f>IF(J330="FIN","",LOOKUP(I329,DATOS!A:A,DATOS!N:N))</f>
        <v/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 xml:space="preserve">d) </v>
      </c>
      <c r="D333" s="26"/>
      <c r="G333" s="38" t="str">
        <f>IF(J330="FIN","",LOOKUP(I329,DATOS!A:A,DATOS!O:O))</f>
        <v/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536</v>
      </c>
      <c r="J335" s="61">
        <f>IF(LOOKUP(I335,DATOS!A:A,DATOS!C:C)=0,J329,(LOOKUP(I335,DATOS!A:A,DATOS!C:C)))</f>
        <v>10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127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537</v>
      </c>
      <c r="J341" s="61">
        <f>IF(LOOKUP(I341,DATOS!A:A,DATOS!C:C)=0,J335,(LOOKUP(I341,DATOS!A:A,DATOS!C:C)))</f>
        <v>10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127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538</v>
      </c>
      <c r="J347" s="61">
        <f>IF(LOOKUP(I347,DATOS!A:A,DATOS!C:C)=0,J341,(LOOKUP(I347,DATOS!A:A,DATOS!C:C)))</f>
        <v>10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127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539</v>
      </c>
      <c r="J353" s="61">
        <f>IF(LOOKUP(I353,DATOS!A:A,DATOS!C:C)=0,J347,(LOOKUP(I353,DATOS!A:A,DATOS!C:C)))</f>
        <v>10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127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540</v>
      </c>
      <c r="J359" s="61">
        <f>IF(LOOKUP(I359,DATOS!A:A,DATOS!C:C)=0,J353,(LOOKUP(I359,DATOS!A:A,DATOS!C:C)))</f>
        <v>10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127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541</v>
      </c>
      <c r="J365" s="61">
        <f>IF(LOOKUP(I365,DATOS!A:A,DATOS!C:C)=0,J359,(LOOKUP(I365,DATOS!A:A,DATOS!C:C)))</f>
        <v>10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127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542</v>
      </c>
      <c r="J371" s="61">
        <f>IF(LOOKUP(I371,DATOS!A:A,DATOS!C:C)=0,J365,(LOOKUP(I371,DATOS!A:A,DATOS!C:C)))</f>
        <v>10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127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543</v>
      </c>
      <c r="J377" s="61">
        <f>IF(LOOKUP(I377,DATOS!A:A,DATOS!C:C)=0,J371,(LOOKUP(I377,DATOS!A:A,DATOS!C:C)))</f>
        <v>10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127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544</v>
      </c>
      <c r="J383" s="61">
        <f>IF(LOOKUP(I383,DATOS!A:A,DATOS!C:C)=0,J377,(LOOKUP(I383,DATOS!A:A,DATOS!C:C)))</f>
        <v>10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127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545</v>
      </c>
      <c r="J389" s="61">
        <f>IF(LOOKUP(I389,DATOS!A:A,DATOS!C:C)=0,J383,(LOOKUP(I389,DATOS!A:A,DATOS!C:C)))</f>
        <v>10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127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546</v>
      </c>
      <c r="J395" s="61">
        <f>IF(LOOKUP(I395,DATOS!A:A,DATOS!C:C)=0,J389,(LOOKUP(I395,DATOS!A:A,DATOS!C:C)))</f>
        <v>10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127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547</v>
      </c>
      <c r="J401" s="61">
        <f>IF(LOOKUP(I401,DATOS!A:A,DATOS!C:C)=0,J395,(LOOKUP(I401,DATOS!A:A,DATOS!C:C)))</f>
        <v>10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548</v>
      </c>
      <c r="J407" s="61">
        <f>IF(LOOKUP(I407,DATOS!A:A,DATOS!C:C)=0,J401,(LOOKUP(I407,DATOS!A:A,DATOS!C:C)))</f>
        <v>10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549</v>
      </c>
      <c r="J413" s="61">
        <f>IF(LOOKUP(I413,DATOS!A:A,DATOS!C:C)=0,J407,(LOOKUP(I413,DATOS!A:A,DATOS!C:C)))</f>
        <v>10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550</v>
      </c>
      <c r="J419" s="61">
        <f>IF(LOOKUP(I419,DATOS!A:A,DATOS!C:C)=0,J413,(LOOKUP(I419,DATOS!A:A,DATOS!C:C)))</f>
        <v>10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551</v>
      </c>
      <c r="J425" s="61">
        <f>IF(LOOKUP(I425,DATOS!A:A,DATOS!C:C)=0,J419,(LOOKUP(I425,DATOS!A:A,DATOS!C:C)))</f>
        <v>10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552</v>
      </c>
      <c r="J431" s="61">
        <f>IF(LOOKUP(I431,DATOS!A:A,DATOS!C:C)=0,J425,(LOOKUP(I431,DATOS!A:A,DATOS!C:C)))</f>
        <v>10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553</v>
      </c>
      <c r="J437" s="61">
        <f>IF(LOOKUP(I437,DATOS!A:A,DATOS!C:C)=0,J431,(LOOKUP(I437,DATOS!A:A,DATOS!C:C)))</f>
        <v>10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554</v>
      </c>
      <c r="J443" s="61">
        <f>IF(LOOKUP(I443,DATOS!A:A,DATOS!C:C)=0,J437,(LOOKUP(I443,DATOS!A:A,DATOS!C:C)))</f>
        <v>10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555</v>
      </c>
      <c r="J449" s="61">
        <f>IF(LOOKUP(I449,DATOS!A:A,DATOS!C:C)=0,J443,(LOOKUP(I449,DATOS!A:A,DATOS!C:C)))</f>
        <v>10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556</v>
      </c>
      <c r="J455" s="61">
        <f>IF(LOOKUP(I455,DATOS!A:A,DATOS!C:C)=0,J449,(LOOKUP(I455,DATOS!A:A,DATOS!C:C)))</f>
        <v>10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557</v>
      </c>
      <c r="J461" s="61">
        <f>IF(LOOKUP(I461,DATOS!A:A,DATOS!C:C)=0,J455,(LOOKUP(I461,DATOS!A:A,DATOS!C:C)))</f>
        <v>10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558</v>
      </c>
      <c r="J467" s="61">
        <f>IF(LOOKUP(I467,DATOS!A:A,DATOS!C:C)=0,J461,(LOOKUP(I467,DATOS!A:A,DATOS!C:C)))</f>
        <v>10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559</v>
      </c>
      <c r="J473" s="61">
        <f>IF(LOOKUP(I473,DATOS!A:A,DATOS!C:C)=0,J467,(LOOKUP(I473,DATOS!A:A,DATOS!C:C)))</f>
        <v>10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560</v>
      </c>
      <c r="J479" s="61">
        <f>IF(LOOKUP(I479,DATOS!A:A,DATOS!C:C)=0,J473,(LOOKUP(I479,DATOS!A:A,DATOS!C:C)))</f>
        <v>10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561</v>
      </c>
      <c r="J485" s="61">
        <f>IF(LOOKUP(I485,DATOS!A:A,DATOS!C:C)=0,J479,(LOOKUP(I485,DATOS!A:A,DATOS!C:C)))</f>
        <v>10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562</v>
      </c>
      <c r="J491" s="61">
        <f>IF(LOOKUP(I491,DATOS!A:A,DATOS!C:C)=0,J485,(LOOKUP(I491,DATOS!A:A,DATOS!C:C)))</f>
        <v>10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563</v>
      </c>
      <c r="J497" s="61">
        <f>IF(LOOKUP(I497,DATOS!A:A,DATOS!C:C)=0,J491,(LOOKUP(I497,DATOS!A:A,DATOS!C:C)))</f>
        <v>10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564</v>
      </c>
      <c r="J503" s="61">
        <f>IF(LOOKUP(I503,DATOS!A:A,DATOS!C:C)=0,J497,(LOOKUP(I503,DATOS!A:A,DATOS!C:C)))</f>
        <v>10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565</v>
      </c>
      <c r="J509" s="61">
        <f>IF(LOOKUP(I509,DATOS!A:A,DATOS!C:C)=0,J503,(LOOKUP(I509,DATOS!A:A,DATOS!C:C)))</f>
        <v>10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566</v>
      </c>
      <c r="J515" s="61">
        <f>IF(LOOKUP(I515,DATOS!A:A,DATOS!C:C)=0,J509,(LOOKUP(I515,DATOS!A:A,DATOS!C:C)))</f>
        <v>10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567</v>
      </c>
      <c r="J521" s="61">
        <f>IF(LOOKUP(I521,DATOS!A:A,DATOS!C:C)=0,J515,(LOOKUP(I521,DATOS!A:A,DATOS!C:C)))</f>
        <v>10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568</v>
      </c>
      <c r="J527" s="61">
        <f>IF(LOOKUP(I527,DATOS!A:A,DATOS!C:C)=0,J521,(LOOKUP(I527,DATOS!A:A,DATOS!C:C)))</f>
        <v>10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569</v>
      </c>
      <c r="J533" s="61">
        <f>IF(LOOKUP(I533,DATOS!A:A,DATOS!C:C)=0,J527,(LOOKUP(I533,DATOS!A:A,DATOS!C:C)))</f>
        <v>10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570</v>
      </c>
      <c r="J539" s="61">
        <f>IF(LOOKUP(I539,DATOS!A:A,DATOS!C:C)=0,J533,(LOOKUP(I539,DATOS!A:A,DATOS!C:C)))</f>
        <v>10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571</v>
      </c>
      <c r="J545" s="61">
        <f>IF(LOOKUP(I545,DATOS!A:A,DATOS!C:C)=0,J539,(LOOKUP(I545,DATOS!A:A,DATOS!C:C)))</f>
        <v>10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572</v>
      </c>
      <c r="J551" s="61">
        <f>IF(LOOKUP(I551,DATOS!A:A,DATOS!C:C)=0,J545,(LOOKUP(I551,DATOS!A:A,DATOS!C:C)))</f>
        <v>10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573</v>
      </c>
      <c r="J557" s="61">
        <f>IF(LOOKUP(I557,DATOS!A:A,DATOS!C:C)=0,J551,(LOOKUP(I557,DATOS!A:A,DATOS!C:C)))</f>
        <v>10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574</v>
      </c>
      <c r="J563" s="61">
        <f>IF(LOOKUP(I563,DATOS!A:A,DATOS!C:C)=0,J557,(LOOKUP(I563,DATOS!A:A,DATOS!C:C)))</f>
        <v>10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575</v>
      </c>
      <c r="J569" s="61">
        <f>IF(LOOKUP(I569,DATOS!A:A,DATOS!C:C)=0,J563,(LOOKUP(I569,DATOS!A:A,DATOS!C:C)))</f>
        <v>10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576</v>
      </c>
      <c r="J575" s="61">
        <f>IF(LOOKUP(I575,DATOS!A:A,DATOS!C:C)=0,J569,(LOOKUP(I575,DATOS!A:A,DATOS!C:C)))</f>
        <v>10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577</v>
      </c>
      <c r="J581" s="61">
        <f>IF(LOOKUP(I581,DATOS!A:A,DATOS!C:C)=0,J575,(LOOKUP(I581,DATOS!A:A,DATOS!C:C)))</f>
        <v>10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578</v>
      </c>
      <c r="J587" s="61">
        <f>IF(LOOKUP(I587,DATOS!A:A,DATOS!C:C)=0,J581,(LOOKUP(I587,DATOS!A:A,DATOS!C:C)))</f>
        <v>10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579</v>
      </c>
      <c r="J593" s="61">
        <f>IF(LOOKUP(I593,DATOS!A:A,DATOS!C:C)=0,J587,(LOOKUP(I593,DATOS!A:A,DATOS!C:C)))</f>
        <v>10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580</v>
      </c>
      <c r="J599" s="61">
        <f>IF(LOOKUP(I599,DATOS!A:A,DATOS!C:C)=0,J593,(LOOKUP(I599,DATOS!A:A,DATOS!C:C)))</f>
        <v>10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wPaaD8GZq2eb8D57s1+DV6hhVUFH/uUO9KmMZja3gD7fq8bYZMQqSygFmXemmo9+DzZtkTdRXEca1g+s6UcgLQ==" saltValue="nwyrCHHLA1nDoFOnL4orZA==" spinCount="100000" sheet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600" priority="28" stopIfTrue="1" operator="lessThan">
      <formula>2</formula>
    </cfRule>
    <cfRule type="cellIs" dxfId="599" priority="29" stopIfTrue="1" operator="equal">
      <formula>2</formula>
    </cfRule>
    <cfRule type="cellIs" dxfId="59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597" priority="1" stopIfTrue="1" operator="lessThan">
      <formula>2</formula>
    </cfRule>
    <cfRule type="cellIs" dxfId="596" priority="2" stopIfTrue="1" operator="equal">
      <formula>2</formula>
    </cfRule>
    <cfRule type="cellIs" dxfId="59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594" priority="25" stopIfTrue="1" operator="lessThan">
      <formula>2</formula>
    </cfRule>
    <cfRule type="cellIs" dxfId="593" priority="26" stopIfTrue="1" operator="equal">
      <formula>2</formula>
    </cfRule>
    <cfRule type="cellIs" dxfId="59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591" priority="22" stopIfTrue="1" operator="lessThan">
      <formula>2</formula>
    </cfRule>
    <cfRule type="cellIs" dxfId="590" priority="23" stopIfTrue="1" operator="equal">
      <formula>2</formula>
    </cfRule>
    <cfRule type="cellIs" dxfId="58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588" priority="19" stopIfTrue="1" operator="lessThan">
      <formula>2</formula>
    </cfRule>
    <cfRule type="cellIs" dxfId="587" priority="20" stopIfTrue="1" operator="equal">
      <formula>2</formula>
    </cfRule>
    <cfRule type="cellIs" dxfId="58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585" priority="16" stopIfTrue="1" operator="lessThan">
      <formula>2</formula>
    </cfRule>
    <cfRule type="cellIs" dxfId="584" priority="17" stopIfTrue="1" operator="equal">
      <formula>2</formula>
    </cfRule>
    <cfRule type="cellIs" dxfId="58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582" priority="13" stopIfTrue="1" operator="lessThan">
      <formula>2</formula>
    </cfRule>
    <cfRule type="cellIs" dxfId="581" priority="14" stopIfTrue="1" operator="equal">
      <formula>2</formula>
    </cfRule>
    <cfRule type="cellIs" dxfId="58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579" priority="10" stopIfTrue="1" operator="lessThan">
      <formula>2</formula>
    </cfRule>
    <cfRule type="cellIs" dxfId="578" priority="11" stopIfTrue="1" operator="equal">
      <formula>2</formula>
    </cfRule>
    <cfRule type="cellIs" dxfId="57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576" priority="7" stopIfTrue="1" operator="lessThan">
      <formula>2</formula>
    </cfRule>
    <cfRule type="cellIs" dxfId="575" priority="8" stopIfTrue="1" operator="equal">
      <formula>2</formula>
    </cfRule>
    <cfRule type="cellIs" dxfId="57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573" priority="4" stopIfTrue="1" operator="lessThan">
      <formula>2</formula>
    </cfRule>
    <cfRule type="cellIs" dxfId="572" priority="5" stopIfTrue="1" operator="equal">
      <formula>2</formula>
    </cfRule>
    <cfRule type="cellIs" dxfId="57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I819"/>
  <sheetViews>
    <sheetView zoomScale="90" zoomScaleNormal="90" workbookViewId="0">
      <pane ySplit="2" topLeftCell="A87" activePane="bottomLeft" state="frozen"/>
      <selection activeCell="C1" sqref="C1:C1048576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IF(PORTADA!$E$39="A",G1,PORTADA!$E$40)</f>
        <v>Boque 1 - INSTRUCCIÓN DEL COMBATIENTE I</v>
      </c>
      <c r="D1" s="3"/>
      <c r="E1" s="4" t="e">
        <f>ROUND(Q2/K2*10,2)</f>
        <v>#DIV/0!</v>
      </c>
      <c r="F1" s="4"/>
      <c r="G1" s="38" t="str">
        <f>LOOKUP(I5,DATOS!A:A,DATOS!E:E)</f>
        <v>Boque 1 - INSTRUCCIÓN DEL COMBATIENTE I</v>
      </c>
      <c r="I1" s="39">
        <v>10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1 - INSTRUCCIÓN DEL COMBATIENTE 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 xml:space="preserve">1.- INSTRUCCIÓN DEL COMBATIENTE. </v>
      </c>
      <c r="D5" s="24"/>
      <c r="E5" s="11"/>
      <c r="F5" s="11"/>
      <c r="G5" s="40" t="str">
        <f>LOOKUP(I5,DATOS!A:A,DATOS!F:F)</f>
        <v xml:space="preserve">INSTRUCCIÓN DEL COMBATIENTE. </v>
      </c>
      <c r="H5" s="40">
        <f>LOOKUP(I5,DATOS!A:A,DATOS!P:P)</f>
        <v>0</v>
      </c>
      <c r="I5" s="35">
        <f>LOOKUP(I1,DATOS!C:C,DATOS!A:A)</f>
        <v>533</v>
      </c>
      <c r="J5" s="61">
        <f>LOOKUP(I5,DATOS!A:A,DATOS!C:C)</f>
        <v>10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 xml:space="preserve">2.- INSTRUCCIÓN DEL COMBATIENTE. </v>
      </c>
      <c r="D11" s="24"/>
      <c r="E11" s="11"/>
      <c r="F11" s="11"/>
      <c r="G11" s="40" t="str">
        <f>IF(J12="FIN","",LOOKUP(I11,DATOS!A:A,DATOS!F:F))</f>
        <v xml:space="preserve">INSTRUCCIÓN DEL COMBATIENTE. </v>
      </c>
      <c r="H11" s="40">
        <f>IF(J12="FIN",0,LOOKUP(I11,DATOS!A:A,DATOS!P:P))</f>
        <v>0</v>
      </c>
      <c r="I11" s="35">
        <f>+I5+1</f>
        <v>534</v>
      </c>
      <c r="J11" s="61">
        <f>IF(LOOKUP(I11,DATOS!A:A,DATOS!C:C)=0,J5,(LOOKUP(I11,DATOS!A:A,DATOS!C:C)))</f>
        <v>10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 xml:space="preserve">3.- INSTRUCCIÓN DEL COMBATIENTE. </v>
      </c>
      <c r="D17" s="24"/>
      <c r="E17" s="11"/>
      <c r="F17" s="11"/>
      <c r="G17" s="40" t="str">
        <f>IF(J18="FIN","",LOOKUP(I17,DATOS!A:A,DATOS!F:F))</f>
        <v xml:space="preserve">INSTRUCCIÓN DEL COMBATIENTE. </v>
      </c>
      <c r="H17" s="40">
        <f>IF(J18="FIN",0,LOOKUP(I17,DATOS!A:A,DATOS!P:P))</f>
        <v>0</v>
      </c>
      <c r="I17" s="35">
        <f>+I11+1</f>
        <v>535</v>
      </c>
      <c r="J17" s="61">
        <f>IF(LOOKUP(I17,DATOS!A:A,DATOS!C:C)=0,J11,(LOOKUP(I17,DATOS!A:A,DATOS!C:C)))</f>
        <v>10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 xml:space="preserve">4.- INSTRUCCIÓN DEL COMBATIENTE. </v>
      </c>
      <c r="D23" s="24"/>
      <c r="E23" s="11"/>
      <c r="F23" s="11"/>
      <c r="G23" s="40" t="str">
        <f>IF(J24="FIN","",LOOKUP(I23,DATOS!A:A,DATOS!F:F))</f>
        <v xml:space="preserve">INSTRUCCIÓN DEL COMBATIENTE. </v>
      </c>
      <c r="H23" s="40">
        <f>IF(J24="FIN",0,LOOKUP(I23,DATOS!A:A,DATOS!P:P))</f>
        <v>0</v>
      </c>
      <c r="I23" s="35">
        <f>+I17+1</f>
        <v>536</v>
      </c>
      <c r="J23" s="61">
        <f>IF(LOOKUP(I23,DATOS!A:A,DATOS!C:C)=0,J17,(LOOKUP(I23,DATOS!A:A,DATOS!C:C)))</f>
        <v>10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 xml:space="preserve">5.- INSTRUCCIÓN DEL COMBATIENTE. </v>
      </c>
      <c r="D29" s="24"/>
      <c r="E29" s="11"/>
      <c r="F29" s="11"/>
      <c r="G29" s="40" t="str">
        <f>IF(J30="FIN","",LOOKUP(I29,DATOS!A:A,DATOS!F:F))</f>
        <v xml:space="preserve">INSTRUCCIÓN DEL COMBATIENTE. </v>
      </c>
      <c r="H29" s="40">
        <f>IF(J30="FIN",0,LOOKUP(I29,DATOS!A:A,DATOS!P:P))</f>
        <v>0</v>
      </c>
      <c r="I29" s="35">
        <f>+I23+1</f>
        <v>537</v>
      </c>
      <c r="J29" s="61">
        <f>IF(LOOKUP(I29,DATOS!A:A,DATOS!C:C)=0,J23,(LOOKUP(I29,DATOS!A:A,DATOS!C:C)))</f>
        <v>10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 xml:space="preserve">6.- INSTRUCCIÓN DEL COMBATIENTE. </v>
      </c>
      <c r="D35" s="24"/>
      <c r="E35" s="11"/>
      <c r="F35" s="11"/>
      <c r="G35" s="40" t="str">
        <f>IF(J36="FIN","",LOOKUP(I35,DATOS!A:A,DATOS!F:F))</f>
        <v xml:space="preserve">INSTRUCCIÓN DEL COMBATIENTE. </v>
      </c>
      <c r="H35" s="40">
        <f>IF(J36="FIN",0,LOOKUP(I35,DATOS!A:A,DATOS!P:P))</f>
        <v>0</v>
      </c>
      <c r="I35" s="35">
        <f>+I29+1</f>
        <v>538</v>
      </c>
      <c r="J35" s="61">
        <f>IF(LOOKUP(I35,DATOS!A:A,DATOS!C:C)=0,J29,(LOOKUP(I35,DATOS!A:A,DATOS!C:C)))</f>
        <v>10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 xml:space="preserve">7.- INSTRUCCIÓN DEL COMBATIENTE. </v>
      </c>
      <c r="D41" s="24"/>
      <c r="E41" s="11"/>
      <c r="F41" s="11"/>
      <c r="G41" s="40" t="str">
        <f>IF(J42="FIN","",LOOKUP(I41,DATOS!A:A,DATOS!F:F))</f>
        <v xml:space="preserve">INSTRUCCIÓN DEL COMBATIENTE. </v>
      </c>
      <c r="H41" s="40">
        <f>IF(J42="FIN",0,LOOKUP(I41,DATOS!A:A,DATOS!P:P))</f>
        <v>0</v>
      </c>
      <c r="I41" s="35">
        <f>+I35+1</f>
        <v>539</v>
      </c>
      <c r="J41" s="61">
        <f>IF(LOOKUP(I41,DATOS!A:A,DATOS!C:C)=0,J35,(LOOKUP(I41,DATOS!A:A,DATOS!C:C)))</f>
        <v>10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 xml:space="preserve">8.- INSTRUCCIÓN DEL COMBATIENTE. </v>
      </c>
      <c r="D47" s="24"/>
      <c r="E47" s="11"/>
      <c r="F47" s="11"/>
      <c r="G47" s="40" t="str">
        <f>IF(J48="FIN","",LOOKUP(I47,DATOS!A:A,DATOS!F:F))</f>
        <v xml:space="preserve">INSTRUCCIÓN DEL COMBATIENTE. </v>
      </c>
      <c r="H47" s="40">
        <f>IF(J48="FIN",0,LOOKUP(I47,DATOS!A:A,DATOS!P:P))</f>
        <v>0</v>
      </c>
      <c r="I47" s="35">
        <f>+I41+1</f>
        <v>540</v>
      </c>
      <c r="J47" s="61">
        <f>IF(LOOKUP(I47,DATOS!A:A,DATOS!C:C)=0,J41,(LOOKUP(I47,DATOS!A:A,DATOS!C:C)))</f>
        <v>10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 xml:space="preserve">9.- INSTRUCCIÓN DEL COMBATIENTE. </v>
      </c>
      <c r="D53" s="24"/>
      <c r="E53" s="11"/>
      <c r="F53" s="11"/>
      <c r="G53" s="40" t="str">
        <f>IF(J54="FIN","",LOOKUP(I53,DATOS!A:A,DATOS!F:F))</f>
        <v xml:space="preserve">INSTRUCCIÓN DEL COMBATIENTE. </v>
      </c>
      <c r="H53" s="40">
        <f>IF(J54="FIN",0,LOOKUP(I53,DATOS!A:A,DATOS!P:P))</f>
        <v>0</v>
      </c>
      <c r="I53" s="35">
        <f>+I47+1</f>
        <v>541</v>
      </c>
      <c r="J53" s="61">
        <f>IF(LOOKUP(I53,DATOS!A:A,DATOS!C:C)=0,J47,(LOOKUP(I53,DATOS!A:A,DATOS!C:C)))</f>
        <v>10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 xml:space="preserve">10.- INSTRUCCIÓN DEL COMBATIENTE. </v>
      </c>
      <c r="D59" s="24"/>
      <c r="E59" s="11"/>
      <c r="F59" s="11"/>
      <c r="G59" s="40" t="str">
        <f>IF(J60="FIN","",LOOKUP(I59,DATOS!A:A,DATOS!F:F))</f>
        <v xml:space="preserve">INSTRUCCIÓN DEL COMBATIENTE. </v>
      </c>
      <c r="H59" s="40">
        <f>IF(J60="FIN",0,LOOKUP(I59,DATOS!A:A,DATOS!P:P))</f>
        <v>0</v>
      </c>
      <c r="I59" s="35">
        <f>+I53+1</f>
        <v>542</v>
      </c>
      <c r="J59" s="61">
        <f>IF(LOOKUP(I59,DATOS!A:A,DATOS!C:C)=0,J53,(LOOKUP(I59,DATOS!A:A,DATOS!C:C)))</f>
        <v>10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 xml:space="preserve">11.- INSTRUCCIÓN DEL COMBATIENTE. </v>
      </c>
      <c r="D65" s="24"/>
      <c r="E65" s="11"/>
      <c r="F65" s="11"/>
      <c r="G65" s="40" t="str">
        <f>IF(J66="FIN","",LOOKUP(I65,DATOS!A:A,DATOS!F:F))</f>
        <v xml:space="preserve">INSTRUCCIÓN DEL COMBATIENTE. </v>
      </c>
      <c r="H65" s="40">
        <f>IF(J66="FIN",0,LOOKUP(I65,DATOS!A:A,DATOS!P:P))</f>
        <v>0</v>
      </c>
      <c r="I65" s="35">
        <f>+I59+1</f>
        <v>543</v>
      </c>
      <c r="J65" s="61">
        <f>IF(LOOKUP(I65,DATOS!A:A,DATOS!C:C)=0,J59,(LOOKUP(I65,DATOS!A:A,DATOS!C:C)))</f>
        <v>10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 xml:space="preserve">12.- INSTRUCCIÓN DEL COMBATIENTE. </v>
      </c>
      <c r="D71" s="24"/>
      <c r="E71" s="11"/>
      <c r="F71" s="11"/>
      <c r="G71" s="40" t="str">
        <f>IF(J72="FIN","",LOOKUP(I71,DATOS!A:A,DATOS!F:F))</f>
        <v xml:space="preserve">INSTRUCCIÓN DEL COMBATIENTE. </v>
      </c>
      <c r="H71" s="40">
        <f>IF(J72="FIN",0,LOOKUP(I71,DATOS!A:A,DATOS!P:P))</f>
        <v>0</v>
      </c>
      <c r="I71" s="35">
        <f>+I65+1</f>
        <v>544</v>
      </c>
      <c r="J71" s="61">
        <f>IF(LOOKUP(I71,DATOS!A:A,DATOS!C:C)=0,J65,(LOOKUP(I71,DATOS!A:A,DATOS!C:C)))</f>
        <v>10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 xml:space="preserve">13.- INSTRUCCIÓN DEL COMBATIENTE. </v>
      </c>
      <c r="D77" s="24"/>
      <c r="E77" s="11"/>
      <c r="F77" s="11"/>
      <c r="G77" s="40" t="str">
        <f>IF(J78="FIN","",LOOKUP(I77,DATOS!A:A,DATOS!F:F))</f>
        <v xml:space="preserve">INSTRUCCIÓN DEL COMBATIENTE. </v>
      </c>
      <c r="H77" s="40">
        <f>IF(J78="FIN",0,LOOKUP(I77,DATOS!A:A,DATOS!P:P))</f>
        <v>0</v>
      </c>
      <c r="I77" s="35">
        <f>+I71+1</f>
        <v>545</v>
      </c>
      <c r="J77" s="61">
        <f>IF(LOOKUP(I77,DATOS!A:A,DATOS!C:C)=0,J71,(LOOKUP(I77,DATOS!A:A,DATOS!C:C)))</f>
        <v>10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 xml:space="preserve">14.- INSTRUCCIÓN DEL COMBATIENTE. </v>
      </c>
      <c r="D83" s="24"/>
      <c r="E83" s="11"/>
      <c r="F83" s="11"/>
      <c r="G83" s="40" t="str">
        <f>IF(J84="FIN","",LOOKUP(I83,DATOS!A:A,DATOS!F:F))</f>
        <v xml:space="preserve">INSTRUCCIÓN DEL COMBATIENTE. </v>
      </c>
      <c r="H83" s="40">
        <f>IF(J84="FIN",0,LOOKUP(I83,DATOS!A:A,DATOS!P:P))</f>
        <v>0</v>
      </c>
      <c r="I83" s="35">
        <f>+I77+1</f>
        <v>546</v>
      </c>
      <c r="J83" s="61">
        <f>IF(LOOKUP(I83,DATOS!A:A,DATOS!C:C)=0,J77,(LOOKUP(I83,DATOS!A:A,DATOS!C:C)))</f>
        <v>10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 xml:space="preserve">15.- INSTRUCCIÓN DEL COMBATIENTE. </v>
      </c>
      <c r="D89" s="24"/>
      <c r="E89" s="11"/>
      <c r="F89" s="11"/>
      <c r="G89" s="40" t="str">
        <f>IF(J90="FIN","",LOOKUP(I89,DATOS!A:A,DATOS!F:F))</f>
        <v xml:space="preserve">INSTRUCCIÓN DEL COMBATIENTE. </v>
      </c>
      <c r="H89" s="40">
        <f>IF(J90="FIN",0,LOOKUP(I89,DATOS!A:A,DATOS!P:P))</f>
        <v>0</v>
      </c>
      <c r="I89" s="35">
        <f>+I83+1</f>
        <v>547</v>
      </c>
      <c r="J89" s="61">
        <f>IF(LOOKUP(I89,DATOS!A:A,DATOS!C:C)=0,J83,(LOOKUP(I89,DATOS!A:A,DATOS!C:C)))</f>
        <v>10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 xml:space="preserve">16.- INSTRUCCIÓN DEL COMBATIENTE. </v>
      </c>
      <c r="D95" s="24"/>
      <c r="E95" s="11"/>
      <c r="F95" s="11"/>
      <c r="G95" s="40" t="str">
        <f>IF(J96="FIN","",LOOKUP(I95,DATOS!A:A,DATOS!F:F))</f>
        <v xml:space="preserve">INSTRUCCIÓN DEL COMBATIENTE. </v>
      </c>
      <c r="H95" s="40">
        <f>IF(J96="FIN",0,LOOKUP(I95,DATOS!A:A,DATOS!P:P))</f>
        <v>0</v>
      </c>
      <c r="I95" s="35">
        <f>+I89+1</f>
        <v>548</v>
      </c>
      <c r="J95" s="61">
        <f>IF(LOOKUP(I95,DATOS!A:A,DATOS!C:C)=0,J89,(LOOKUP(I95,DATOS!A:A,DATOS!C:C)))</f>
        <v>10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 xml:space="preserve">17.- INSTRUCCIÓN DEL COMBATIENTE. </v>
      </c>
      <c r="D101" s="24"/>
      <c r="E101" s="11"/>
      <c r="F101" s="11"/>
      <c r="G101" s="40" t="str">
        <f>IF(J102="FIN","",LOOKUP(I101,DATOS!A:A,DATOS!F:F))</f>
        <v xml:space="preserve">INSTRUCCIÓN DEL COMBATIENTE. </v>
      </c>
      <c r="H101" s="40">
        <f>IF(J102="FIN",0,LOOKUP(I101,DATOS!A:A,DATOS!P:P))</f>
        <v>0</v>
      </c>
      <c r="I101" s="35">
        <f>+I95+1</f>
        <v>549</v>
      </c>
      <c r="J101" s="61">
        <f>IF(LOOKUP(I101,DATOS!A:A,DATOS!C:C)=0,J95,(LOOKUP(I101,DATOS!A:A,DATOS!C:C)))</f>
        <v>10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 xml:space="preserve">18.- INSTRUCCIÓN DEL COMBATIENTE. </v>
      </c>
      <c r="D107" s="24"/>
      <c r="E107" s="11"/>
      <c r="F107" s="11"/>
      <c r="G107" s="40" t="str">
        <f>IF(J108="FIN","",LOOKUP(I107,DATOS!A:A,DATOS!F:F))</f>
        <v xml:space="preserve">INSTRUCCIÓN DEL COMBATIENTE. </v>
      </c>
      <c r="H107" s="40">
        <f>IF(J108="FIN",0,LOOKUP(I107,DATOS!A:A,DATOS!P:P))</f>
        <v>0</v>
      </c>
      <c r="I107" s="35">
        <f>+I101+1</f>
        <v>550</v>
      </c>
      <c r="J107" s="61">
        <f>IF(LOOKUP(I107,DATOS!A:A,DATOS!C:C)=0,J101,(LOOKUP(I107,DATOS!A:A,DATOS!C:C)))</f>
        <v>10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 xml:space="preserve">19.- INSTRUCCIÓN DEL COMBATIENTE. </v>
      </c>
      <c r="D113" s="24"/>
      <c r="E113" s="11"/>
      <c r="F113" s="11"/>
      <c r="G113" s="40" t="str">
        <f>IF(J114="FIN","",LOOKUP(I113,DATOS!A:A,DATOS!F:F))</f>
        <v xml:space="preserve">INSTRUCCIÓN DEL COMBATIENTE. </v>
      </c>
      <c r="H113" s="40">
        <f>IF(J114="FIN",0,LOOKUP(I113,DATOS!A:A,DATOS!P:P))</f>
        <v>0</v>
      </c>
      <c r="I113" s="35">
        <f>+I107+1</f>
        <v>551</v>
      </c>
      <c r="J113" s="61">
        <f>IF(LOOKUP(I113,DATOS!A:A,DATOS!C:C)=0,J107,(LOOKUP(I113,DATOS!A:A,DATOS!C:C)))</f>
        <v>10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 xml:space="preserve">20.- INSTRUCCIÓN DEL COMBATIENTE. </v>
      </c>
      <c r="D119" s="24"/>
      <c r="E119" s="11"/>
      <c r="F119" s="11"/>
      <c r="G119" s="40" t="str">
        <f>IF(J120="FIN","",LOOKUP(I119,DATOS!A:A,DATOS!F:F))</f>
        <v xml:space="preserve">INSTRUCCIÓN DEL COMBATIENTE. </v>
      </c>
      <c r="H119" s="40">
        <f>IF(J120="FIN",0,LOOKUP(I119,DATOS!A:A,DATOS!P:P))</f>
        <v>0</v>
      </c>
      <c r="I119" s="35">
        <f>+I113+1</f>
        <v>552</v>
      </c>
      <c r="J119" s="61">
        <f>IF(LOOKUP(I119,DATOS!A:A,DATOS!C:C)=0,J113,(LOOKUP(I119,DATOS!A:A,DATOS!C:C)))</f>
        <v>10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 xml:space="preserve">21.- INSTRUCCIÓN DEL COMBATIENTE. </v>
      </c>
      <c r="D125" s="24"/>
      <c r="E125" s="11"/>
      <c r="F125" s="11"/>
      <c r="G125" s="40" t="str">
        <f>IF(J126="FIN","",LOOKUP(I125,DATOS!A:A,DATOS!F:F))</f>
        <v xml:space="preserve">INSTRUCCIÓN DEL COMBATIENTE. </v>
      </c>
      <c r="H125" s="40">
        <f>IF(J126="FIN",0,LOOKUP(I125,DATOS!A:A,DATOS!P:P))</f>
        <v>0</v>
      </c>
      <c r="I125" s="35">
        <f>+I119+1</f>
        <v>553</v>
      </c>
      <c r="J125" s="61">
        <f>IF(LOOKUP(I125,DATOS!A:A,DATOS!C:C)=0,J119,(LOOKUP(I125,DATOS!A:A,DATOS!C:C)))</f>
        <v>10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 xml:space="preserve">22.- INSTRUCCIÓN DEL COMBATIENTE. </v>
      </c>
      <c r="D131" s="24"/>
      <c r="E131" s="11"/>
      <c r="F131" s="11"/>
      <c r="G131" s="40" t="str">
        <f>IF(J132="FIN","",LOOKUP(I131,DATOS!A:A,DATOS!F:F))</f>
        <v xml:space="preserve">INSTRUCCIÓN DEL COMBATIENTE. </v>
      </c>
      <c r="H131" s="40">
        <f>IF(J132="FIN",0,LOOKUP(I131,DATOS!A:A,DATOS!P:P))</f>
        <v>0</v>
      </c>
      <c r="I131" s="35">
        <f>+I125+1</f>
        <v>554</v>
      </c>
      <c r="J131" s="61">
        <f>IF(LOOKUP(I131,DATOS!A:A,DATOS!C:C)=0,J125,(LOOKUP(I131,DATOS!A:A,DATOS!C:C)))</f>
        <v>10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 xml:space="preserve">23.- INSTRUCCIÓN DEL COMBATIENTE. </v>
      </c>
      <c r="D137" s="24"/>
      <c r="E137" s="11"/>
      <c r="F137" s="11"/>
      <c r="G137" s="40" t="str">
        <f>IF(J138="FIN","",LOOKUP(I137,DATOS!A:A,DATOS!F:F))</f>
        <v xml:space="preserve">INSTRUCCIÓN DEL COMBATIENTE. </v>
      </c>
      <c r="H137" s="40">
        <f>IF(J138="FIN",0,LOOKUP(I137,DATOS!A:A,DATOS!P:P))</f>
        <v>0</v>
      </c>
      <c r="I137" s="35">
        <f>+I131+1</f>
        <v>555</v>
      </c>
      <c r="J137" s="61">
        <f>IF(LOOKUP(I137,DATOS!A:A,DATOS!C:C)=0,J131,(LOOKUP(I137,DATOS!A:A,DATOS!C:C)))</f>
        <v>10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 xml:space="preserve">24.- INSTRUCCIÓN DEL COMBATIENTE. </v>
      </c>
      <c r="D143" s="24"/>
      <c r="E143" s="11"/>
      <c r="F143" s="11"/>
      <c r="G143" s="40" t="str">
        <f>IF(J144="FIN","",LOOKUP(I143,DATOS!A:A,DATOS!F:F))</f>
        <v xml:space="preserve">INSTRUCCIÓN DEL COMBATIENTE. </v>
      </c>
      <c r="H143" s="40">
        <f>IF(J144="FIN",0,LOOKUP(I143,DATOS!A:A,DATOS!P:P))</f>
        <v>0</v>
      </c>
      <c r="I143" s="35">
        <f>+I137+1</f>
        <v>556</v>
      </c>
      <c r="J143" s="61">
        <f>IF(LOOKUP(I143,DATOS!A:A,DATOS!C:C)=0,J137,(LOOKUP(I143,DATOS!A:A,DATOS!C:C)))</f>
        <v>10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 xml:space="preserve">25.- INSTRUCCIÓN DEL COMBATIENTE. </v>
      </c>
      <c r="D149" s="24"/>
      <c r="E149" s="11"/>
      <c r="F149" s="11"/>
      <c r="G149" s="40" t="str">
        <f>IF(J150="FIN","",LOOKUP(I149,DATOS!A:A,DATOS!F:F))</f>
        <v xml:space="preserve">INSTRUCCIÓN DEL COMBATIENTE. </v>
      </c>
      <c r="H149" s="40">
        <f>IF(J150="FIN",0,LOOKUP(I149,DATOS!A:A,DATOS!P:P))</f>
        <v>0</v>
      </c>
      <c r="I149" s="35">
        <f>+I143+1</f>
        <v>557</v>
      </c>
      <c r="J149" s="61">
        <f>IF(LOOKUP(I149,DATOS!A:A,DATOS!C:C)=0,J143,(LOOKUP(I149,DATOS!A:A,DATOS!C:C)))</f>
        <v>10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 xml:space="preserve">26.- INSTRUCCIÓN DEL COMBATIENTE. </v>
      </c>
      <c r="D155" s="24"/>
      <c r="E155" s="11"/>
      <c r="F155" s="11"/>
      <c r="G155" s="40" t="str">
        <f>IF(J156="FIN","",LOOKUP(I155,DATOS!A:A,DATOS!F:F))</f>
        <v xml:space="preserve">INSTRUCCIÓN DEL COMBATIENTE. </v>
      </c>
      <c r="H155" s="40">
        <f>IF(J156="FIN",0,LOOKUP(I155,DATOS!A:A,DATOS!P:P))</f>
        <v>0</v>
      </c>
      <c r="I155" s="35">
        <f>+I149+1</f>
        <v>558</v>
      </c>
      <c r="J155" s="61">
        <f>IF(LOOKUP(I155,DATOS!A:A,DATOS!C:C)=0,J149,(LOOKUP(I155,DATOS!A:A,DATOS!C:C)))</f>
        <v>10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 xml:space="preserve">27.- INSTRUCCIÓN DEL COMBATIENTE. </v>
      </c>
      <c r="D161" s="24"/>
      <c r="E161" s="11"/>
      <c r="F161" s="11"/>
      <c r="G161" s="40" t="str">
        <f>IF(J162="FIN","",LOOKUP(I161,DATOS!A:A,DATOS!F:F))</f>
        <v xml:space="preserve">INSTRUCCIÓN DEL COMBATIENTE. </v>
      </c>
      <c r="H161" s="40">
        <f>IF(J162="FIN",0,LOOKUP(I161,DATOS!A:A,DATOS!P:P))</f>
        <v>0</v>
      </c>
      <c r="I161" s="35">
        <f>+I155+1</f>
        <v>559</v>
      </c>
      <c r="J161" s="61">
        <f>IF(LOOKUP(I161,DATOS!A:A,DATOS!C:C)=0,J155,(LOOKUP(I161,DATOS!A:A,DATOS!C:C)))</f>
        <v>10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 xml:space="preserve">28.- INSTRUCCIÓN DEL COMBATIENTE. </v>
      </c>
      <c r="D167" s="24"/>
      <c r="E167" s="11"/>
      <c r="F167" s="11"/>
      <c r="G167" s="40" t="str">
        <f>IF(J168="FIN","",LOOKUP(I167,DATOS!A:A,DATOS!F:F))</f>
        <v xml:space="preserve">INSTRUCCIÓN DEL COMBATIENTE. </v>
      </c>
      <c r="H167" s="40">
        <f>IF(J168="FIN",0,LOOKUP(I167,DATOS!A:A,DATOS!P:P))</f>
        <v>0</v>
      </c>
      <c r="I167" s="35">
        <f>+I161+1</f>
        <v>560</v>
      </c>
      <c r="J167" s="61">
        <f>IF(LOOKUP(I167,DATOS!A:A,DATOS!C:C)=0,J161,(LOOKUP(I167,DATOS!A:A,DATOS!C:C)))</f>
        <v>10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 xml:space="preserve">29.- INSTRUCCIÓN DEL COMBATIENTE. </v>
      </c>
      <c r="D173" s="24"/>
      <c r="E173" s="11"/>
      <c r="F173" s="11"/>
      <c r="G173" s="40" t="str">
        <f>IF(J174="FIN","",LOOKUP(I173,DATOS!A:A,DATOS!F:F))</f>
        <v xml:space="preserve">INSTRUCCIÓN DEL COMBATIENTE. </v>
      </c>
      <c r="H173" s="40">
        <f>IF(J174="FIN",0,LOOKUP(I173,DATOS!A:A,DATOS!P:P))</f>
        <v>0</v>
      </c>
      <c r="I173" s="35">
        <f>+I167+1</f>
        <v>561</v>
      </c>
      <c r="J173" s="61">
        <f>IF(LOOKUP(I173,DATOS!A:A,DATOS!C:C)=0,J167,(LOOKUP(I173,DATOS!A:A,DATOS!C:C)))</f>
        <v>10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 xml:space="preserve">30.- INSTRUCCIÓN DEL COMBATIENTE. </v>
      </c>
      <c r="D179" s="24"/>
      <c r="E179" s="11"/>
      <c r="F179" s="11"/>
      <c r="G179" s="40" t="str">
        <f>IF(J180="FIN","",LOOKUP(I179,DATOS!A:A,DATOS!F:F))</f>
        <v xml:space="preserve">INSTRUCCIÓN DEL COMBATIENTE. </v>
      </c>
      <c r="H179" s="40">
        <f>IF(J180="FIN",0,LOOKUP(I179,DATOS!A:A,DATOS!P:P))</f>
        <v>0</v>
      </c>
      <c r="I179" s="35">
        <f>+I173+1</f>
        <v>562</v>
      </c>
      <c r="J179" s="61">
        <f>IF(LOOKUP(I179,DATOS!A:A,DATOS!C:C)=0,J173,(LOOKUP(I179,DATOS!A:A,DATOS!C:C)))</f>
        <v>10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 xml:space="preserve">31.- INSTRUCCIÓN DEL COMBATIENTE. </v>
      </c>
      <c r="D185" s="24"/>
      <c r="E185" s="11"/>
      <c r="F185" s="11"/>
      <c r="G185" s="40" t="str">
        <f>IF(J186="FIN","",LOOKUP(I185,DATOS!A:A,DATOS!F:F))</f>
        <v xml:space="preserve">INSTRUCCIÓN DEL COMBATIENTE. </v>
      </c>
      <c r="H185" s="40">
        <f>IF(J186="FIN",0,LOOKUP(I185,DATOS!A:A,DATOS!P:P))</f>
        <v>0</v>
      </c>
      <c r="I185" s="35">
        <f>+I179+1</f>
        <v>563</v>
      </c>
      <c r="J185" s="61">
        <f>IF(LOOKUP(I185,DATOS!A:A,DATOS!C:C)=0,J179,(LOOKUP(I185,DATOS!A:A,DATOS!C:C)))</f>
        <v>10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 xml:space="preserve">32.- INSTRUCCIÓN DEL COMBATIENTE. </v>
      </c>
      <c r="D191" s="24"/>
      <c r="E191" s="11"/>
      <c r="F191" s="11"/>
      <c r="G191" s="40" t="str">
        <f>IF(J192="FIN","",LOOKUP(I191,DATOS!A:A,DATOS!F:F))</f>
        <v xml:space="preserve">INSTRUCCIÓN DEL COMBATIENTE. </v>
      </c>
      <c r="H191" s="40">
        <f>IF(J192="FIN",0,LOOKUP(I191,DATOS!A:A,DATOS!P:P))</f>
        <v>0</v>
      </c>
      <c r="I191" s="35">
        <f>+I185+1</f>
        <v>564</v>
      </c>
      <c r="J191" s="61">
        <f>IF(LOOKUP(I191,DATOS!A:A,DATOS!C:C)=0,J185,(LOOKUP(I191,DATOS!A:A,DATOS!C:C)))</f>
        <v>10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 xml:space="preserve">33.- INSTRUCCIÓN DEL COMBATIENTE. </v>
      </c>
      <c r="D197" s="24"/>
      <c r="E197" s="11"/>
      <c r="F197" s="11"/>
      <c r="G197" s="40" t="str">
        <f>IF(J198="FIN","",LOOKUP(I197,DATOS!A:A,DATOS!F:F))</f>
        <v xml:space="preserve">INSTRUCCIÓN DEL COMBATIENTE. </v>
      </c>
      <c r="H197" s="40">
        <f>IF(J198="FIN",0,LOOKUP(I197,DATOS!A:A,DATOS!P:P))</f>
        <v>0</v>
      </c>
      <c r="I197" s="35">
        <f>+I191+1</f>
        <v>565</v>
      </c>
      <c r="J197" s="61">
        <f>IF(LOOKUP(I197,DATOS!A:A,DATOS!C:C)=0,J191,(LOOKUP(I197,DATOS!A:A,DATOS!C:C)))</f>
        <v>10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 xml:space="preserve">34.- INSTRUCCIÓN DEL COMBATIENTE. </v>
      </c>
      <c r="D203" s="24"/>
      <c r="E203" s="11"/>
      <c r="F203" s="11"/>
      <c r="G203" s="40" t="str">
        <f>IF(J204="FIN","",LOOKUP(I203,DATOS!A:A,DATOS!F:F))</f>
        <v xml:space="preserve">INSTRUCCIÓN DEL COMBATIENTE. </v>
      </c>
      <c r="H203" s="40">
        <f>IF(J204="FIN",0,LOOKUP(I203,DATOS!A:A,DATOS!P:P))</f>
        <v>0</v>
      </c>
      <c r="I203" s="35">
        <f>+I197+1</f>
        <v>566</v>
      </c>
      <c r="J203" s="61">
        <f>IF(LOOKUP(I203,DATOS!A:A,DATOS!C:C)=0,J197,(LOOKUP(I203,DATOS!A:A,DATOS!C:C)))</f>
        <v>10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 xml:space="preserve">35.- INSTRUCCIÓN DEL COMBATIENTE. </v>
      </c>
      <c r="D209" s="24"/>
      <c r="E209" s="11"/>
      <c r="F209" s="11"/>
      <c r="G209" s="40" t="str">
        <f>IF(J210="FIN","",LOOKUP(I209,DATOS!A:A,DATOS!F:F))</f>
        <v xml:space="preserve">INSTRUCCIÓN DEL COMBATIENTE. </v>
      </c>
      <c r="H209" s="40">
        <f>IF(J210="FIN",0,LOOKUP(I209,DATOS!A:A,DATOS!P:P))</f>
        <v>0</v>
      </c>
      <c r="I209" s="35">
        <f>+I203+1</f>
        <v>567</v>
      </c>
      <c r="J209" s="61">
        <f>IF(LOOKUP(I209,DATOS!A:A,DATOS!C:C)=0,J203,(LOOKUP(I209,DATOS!A:A,DATOS!C:C)))</f>
        <v>10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 xml:space="preserve">36.- INSTRUCCIÓN DEL COMBATIENTE. </v>
      </c>
      <c r="D215" s="24"/>
      <c r="E215" s="11"/>
      <c r="F215" s="11"/>
      <c r="G215" s="40" t="str">
        <f>IF(J216="FIN","",LOOKUP(I215,DATOS!A:A,DATOS!F:F))</f>
        <v xml:space="preserve">INSTRUCCIÓN DEL COMBATIENTE. </v>
      </c>
      <c r="H215" s="40">
        <f>IF(J216="FIN",0,LOOKUP(I215,DATOS!A:A,DATOS!P:P))</f>
        <v>0</v>
      </c>
      <c r="I215" s="35">
        <f>+I209+1</f>
        <v>568</v>
      </c>
      <c r="J215" s="61">
        <f>IF(LOOKUP(I215,DATOS!A:A,DATOS!C:C)=0,J209,(LOOKUP(I215,DATOS!A:A,DATOS!C:C)))</f>
        <v>10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 xml:space="preserve">37.- INSTRUCCIÓN DEL COMBATIENTE. </v>
      </c>
      <c r="D221" s="24"/>
      <c r="E221" s="11"/>
      <c r="F221" s="11"/>
      <c r="G221" s="40" t="str">
        <f>IF(J222="FIN","",LOOKUP(I221,DATOS!A:A,DATOS!F:F))</f>
        <v xml:space="preserve">INSTRUCCIÓN DEL COMBATIENTE. </v>
      </c>
      <c r="H221" s="40">
        <f>IF(J222="FIN",0,LOOKUP(I221,DATOS!A:A,DATOS!P:P))</f>
        <v>0</v>
      </c>
      <c r="I221" s="35">
        <f>+I215+1</f>
        <v>569</v>
      </c>
      <c r="J221" s="61">
        <f>IF(LOOKUP(I221,DATOS!A:A,DATOS!C:C)=0,J215,(LOOKUP(I221,DATOS!A:A,DATOS!C:C)))</f>
        <v>10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 xml:space="preserve">38.- INSTRUCCIÓN DEL COMBATIENTE. </v>
      </c>
      <c r="D227" s="24"/>
      <c r="E227" s="11"/>
      <c r="F227" s="11"/>
      <c r="G227" s="40" t="str">
        <f>IF(J228="FIN","",LOOKUP(I227,DATOS!A:A,DATOS!F:F))</f>
        <v xml:space="preserve">INSTRUCCIÓN DEL COMBATIENTE. </v>
      </c>
      <c r="H227" s="40">
        <f>IF(J228="FIN",0,LOOKUP(I227,DATOS!A:A,DATOS!P:P))</f>
        <v>0</v>
      </c>
      <c r="I227" s="35">
        <f>+I221+1</f>
        <v>570</v>
      </c>
      <c r="J227" s="61">
        <f>IF(LOOKUP(I227,DATOS!A:A,DATOS!C:C)=0,J221,(LOOKUP(I227,DATOS!A:A,DATOS!C:C)))</f>
        <v>10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 xml:space="preserve">39.- INSTRUCCIÓN DEL COMBATIENTE. </v>
      </c>
      <c r="D233" s="24"/>
      <c r="E233" s="11"/>
      <c r="F233" s="11"/>
      <c r="G233" s="40" t="str">
        <f>IF(J234="FIN","",LOOKUP(I233,DATOS!A:A,DATOS!F:F))</f>
        <v xml:space="preserve">INSTRUCCIÓN DEL COMBATIENTE. </v>
      </c>
      <c r="H233" s="40">
        <f>IF(J234="FIN",0,LOOKUP(I233,DATOS!A:A,DATOS!P:P))</f>
        <v>0</v>
      </c>
      <c r="I233" s="35">
        <f>+I227+1</f>
        <v>571</v>
      </c>
      <c r="J233" s="61">
        <f>IF(LOOKUP(I233,DATOS!A:A,DATOS!C:C)=0,J227,(LOOKUP(I233,DATOS!A:A,DATOS!C:C)))</f>
        <v>10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 xml:space="preserve">40.- INSTRUCCIÓN DEL COMBATIENTE. </v>
      </c>
      <c r="D239" s="24"/>
      <c r="E239" s="11"/>
      <c r="F239" s="11"/>
      <c r="G239" s="40" t="str">
        <f>IF(J240="FIN","",LOOKUP(I239,DATOS!A:A,DATOS!F:F))</f>
        <v xml:space="preserve">INSTRUCCIÓN DEL COMBATIENTE. </v>
      </c>
      <c r="H239" s="40">
        <f>IF(J240="FIN",0,LOOKUP(I239,DATOS!A:A,DATOS!P:P))</f>
        <v>0</v>
      </c>
      <c r="I239" s="35">
        <f>+I233+1</f>
        <v>572</v>
      </c>
      <c r="J239" s="61">
        <f>IF(LOOKUP(I239,DATOS!A:A,DATOS!C:C)=0,J233,(LOOKUP(I239,DATOS!A:A,DATOS!C:C)))</f>
        <v>10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 xml:space="preserve">41.- INSTRUCCIÓN DEL COMBATIENTE. </v>
      </c>
      <c r="D245" s="24"/>
      <c r="E245" s="11"/>
      <c r="F245" s="11"/>
      <c r="G245" s="40" t="str">
        <f>IF(J246="FIN","",LOOKUP(I245,DATOS!A:A,DATOS!F:F))</f>
        <v xml:space="preserve">INSTRUCCIÓN DEL COMBATIENTE. </v>
      </c>
      <c r="H245" s="40">
        <f>IF(J246="FIN",0,LOOKUP(I245,DATOS!A:A,DATOS!P:P))</f>
        <v>0</v>
      </c>
      <c r="I245" s="35">
        <f>+I239+1</f>
        <v>573</v>
      </c>
      <c r="J245" s="61">
        <f>IF(LOOKUP(I245,DATOS!A:A,DATOS!C:C)=0,J239,(LOOKUP(I245,DATOS!A:A,DATOS!C:C)))</f>
        <v>10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 xml:space="preserve">42.- INSTRUCCIÓN DEL COMBATIENTE. </v>
      </c>
      <c r="D251" s="24"/>
      <c r="E251" s="11"/>
      <c r="F251" s="11"/>
      <c r="G251" s="40" t="str">
        <f>IF(J252="FIN","",LOOKUP(I251,DATOS!A:A,DATOS!F:F))</f>
        <v xml:space="preserve">INSTRUCCIÓN DEL COMBATIENTE. </v>
      </c>
      <c r="H251" s="40">
        <f>IF(J252="FIN",0,LOOKUP(I251,DATOS!A:A,DATOS!P:P))</f>
        <v>0</v>
      </c>
      <c r="I251" s="35">
        <f>+I245+1</f>
        <v>574</v>
      </c>
      <c r="J251" s="61">
        <f>IF(LOOKUP(I251,DATOS!A:A,DATOS!C:C)=0,J245,(LOOKUP(I251,DATOS!A:A,DATOS!C:C)))</f>
        <v>10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 xml:space="preserve">43.- INSTRUCCIÓN DEL COMBATIENTE. </v>
      </c>
      <c r="D257" s="24"/>
      <c r="E257" s="11"/>
      <c r="F257" s="11"/>
      <c r="G257" s="40" t="str">
        <f>IF(J258="FIN","",LOOKUP(I257,DATOS!A:A,DATOS!F:F))</f>
        <v xml:space="preserve">INSTRUCCIÓN DEL COMBATIENTE. </v>
      </c>
      <c r="H257" s="40">
        <f>IF(J258="FIN",0,LOOKUP(I257,DATOS!A:A,DATOS!P:P))</f>
        <v>0</v>
      </c>
      <c r="I257" s="35">
        <f>+I251+1</f>
        <v>575</v>
      </c>
      <c r="J257" s="61">
        <f>IF(LOOKUP(I257,DATOS!A:A,DATOS!C:C)=0,J251,(LOOKUP(I257,DATOS!A:A,DATOS!C:C)))</f>
        <v>10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 xml:space="preserve">44.- INSTRUCCIÓN DEL COMBATIENTE. </v>
      </c>
      <c r="D263" s="24"/>
      <c r="E263" s="11"/>
      <c r="F263" s="11"/>
      <c r="G263" s="40" t="str">
        <f>IF(J264="FIN","",LOOKUP(I263,DATOS!A:A,DATOS!F:F))</f>
        <v xml:space="preserve">INSTRUCCIÓN DEL COMBATIENTE. </v>
      </c>
      <c r="H263" s="40">
        <f>IF(J264="FIN",0,LOOKUP(I263,DATOS!A:A,DATOS!P:P))</f>
        <v>0</v>
      </c>
      <c r="I263" s="35">
        <f>+I257+1</f>
        <v>576</v>
      </c>
      <c r="J263" s="61">
        <f>IF(LOOKUP(I263,DATOS!A:A,DATOS!C:C)=0,J257,(LOOKUP(I263,DATOS!A:A,DATOS!C:C)))</f>
        <v>10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 xml:space="preserve">45.- INSTRUCCIÓN DEL COMBATIENTE. </v>
      </c>
      <c r="D269" s="24"/>
      <c r="E269" s="11"/>
      <c r="F269" s="11"/>
      <c r="G269" s="40" t="str">
        <f>IF(J270="FIN","",LOOKUP(I269,DATOS!A:A,DATOS!F:F))</f>
        <v xml:space="preserve">INSTRUCCIÓN DEL COMBATIENTE. </v>
      </c>
      <c r="H269" s="40">
        <f>IF(J270="FIN",0,LOOKUP(I269,DATOS!A:A,DATOS!P:P))</f>
        <v>0</v>
      </c>
      <c r="I269" s="35">
        <f>+I263+1</f>
        <v>577</v>
      </c>
      <c r="J269" s="61">
        <f>IF(LOOKUP(I269,DATOS!A:A,DATOS!C:C)=0,J263,(LOOKUP(I269,DATOS!A:A,DATOS!C:C)))</f>
        <v>10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 xml:space="preserve">46.- INSTRUCCIÓN DEL COMBATIENTE. </v>
      </c>
      <c r="D275" s="24"/>
      <c r="E275" s="11"/>
      <c r="F275" s="11"/>
      <c r="G275" s="40" t="str">
        <f>IF(J276="FIN","",LOOKUP(I275,DATOS!A:A,DATOS!F:F))</f>
        <v xml:space="preserve">INSTRUCCIÓN DEL COMBATIENTE. </v>
      </c>
      <c r="H275" s="40">
        <f>IF(J276="FIN",0,LOOKUP(I275,DATOS!A:A,DATOS!P:P))</f>
        <v>0</v>
      </c>
      <c r="I275" s="35">
        <f>+I269+1</f>
        <v>578</v>
      </c>
      <c r="J275" s="61">
        <f>IF(LOOKUP(I275,DATOS!A:A,DATOS!C:C)=0,J269,(LOOKUP(I275,DATOS!A:A,DATOS!C:C)))</f>
        <v>10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 xml:space="preserve">47.- INSTRUCCIÓN DEL COMBATIENTE. </v>
      </c>
      <c r="D281" s="24"/>
      <c r="E281" s="11"/>
      <c r="F281" s="11"/>
      <c r="G281" s="40" t="str">
        <f>IF(J282="FIN","",LOOKUP(I281,DATOS!A:A,DATOS!F:F))</f>
        <v xml:space="preserve">INSTRUCCIÓN DEL COMBATIENTE. </v>
      </c>
      <c r="H281" s="40">
        <f>IF(J282="FIN",0,LOOKUP(I281,DATOS!A:A,DATOS!P:P))</f>
        <v>0</v>
      </c>
      <c r="I281" s="35">
        <f>+I275+1</f>
        <v>579</v>
      </c>
      <c r="J281" s="61">
        <f>IF(LOOKUP(I281,DATOS!A:A,DATOS!C:C)=0,J275,(LOOKUP(I281,DATOS!A:A,DATOS!C:C)))</f>
        <v>10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 xml:space="preserve">48.- INSTRUCCIÓN DEL COMBATIENTE. </v>
      </c>
      <c r="D287" s="24"/>
      <c r="E287" s="11"/>
      <c r="F287" s="11"/>
      <c r="G287" s="40" t="str">
        <f>IF(J288="FIN","",LOOKUP(I287,DATOS!A:A,DATOS!F:F))</f>
        <v xml:space="preserve">INSTRUCCIÓN DEL COMBATIENTE. </v>
      </c>
      <c r="H287" s="40">
        <f>IF(J288="FIN",0,LOOKUP(I287,DATOS!A:A,DATOS!P:P))</f>
        <v>0</v>
      </c>
      <c r="I287" s="35">
        <f>+I281+1</f>
        <v>580</v>
      </c>
      <c r="J287" s="61">
        <f>IF(LOOKUP(I287,DATOS!A:A,DATOS!C:C)=0,J281,(LOOKUP(I287,DATOS!A:A,DATOS!C:C)))</f>
        <v>10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 xml:space="preserve">49.- INSTRUCCIÓN DEL COMBATIENTE. </v>
      </c>
      <c r="D293" s="24"/>
      <c r="E293" s="11"/>
      <c r="F293" s="11"/>
      <c r="G293" s="40" t="str">
        <f>IF(J294="FIN","",LOOKUP(I293,DATOS!A:A,DATOS!F:F))</f>
        <v xml:space="preserve">INSTRUCCIÓN DEL COMBATIENTE. </v>
      </c>
      <c r="H293" s="40">
        <f>IF(J294="FIN",0,LOOKUP(I293,DATOS!A:A,DATOS!P:P))</f>
        <v>0</v>
      </c>
      <c r="I293" s="35">
        <f>+I287+1</f>
        <v>581</v>
      </c>
      <c r="J293" s="61">
        <f>IF(LOOKUP(I293,DATOS!A:A,DATOS!C:C)=0,J287,(LOOKUP(I293,DATOS!A:A,DATOS!C:C)))</f>
        <v>10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 xml:space="preserve">50.- INSTRUCCIÓN DEL COMBATIENTE. </v>
      </c>
      <c r="D299" s="24"/>
      <c r="E299" s="11"/>
      <c r="F299" s="11"/>
      <c r="G299" s="40" t="str">
        <f>IF(J300="FIN","",LOOKUP(I299,DATOS!A:A,DATOS!F:F))</f>
        <v xml:space="preserve">INSTRUCCIÓN DEL COMBATIENTE. </v>
      </c>
      <c r="H299" s="40">
        <f>IF(J300="FIN",0,LOOKUP(I299,DATOS!A:A,DATOS!P:P))</f>
        <v>0</v>
      </c>
      <c r="I299" s="35">
        <f>+I293+1</f>
        <v>582</v>
      </c>
      <c r="J299" s="61">
        <f>IF(LOOKUP(I299,DATOS!A:A,DATOS!C:C)=0,J293,(LOOKUP(I299,DATOS!A:A,DATOS!C:C)))</f>
        <v>10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 xml:space="preserve">51.- INSTRUCCIÓN DEL COMBATIENTE. </v>
      </c>
      <c r="D305" s="24"/>
      <c r="E305" s="11"/>
      <c r="F305" s="11"/>
      <c r="G305" s="40" t="str">
        <f>IF(J306="FIN","",LOOKUP(I305,DATOS!A:A,DATOS!F:F))</f>
        <v xml:space="preserve">INSTRUCCIÓN DEL COMBATIENTE. </v>
      </c>
      <c r="H305" s="40">
        <f>IF(J306="FIN",0,LOOKUP(I305,DATOS!A:A,DATOS!P:P))</f>
        <v>0</v>
      </c>
      <c r="I305" s="35">
        <f>+I299+1</f>
        <v>583</v>
      </c>
      <c r="J305" s="61">
        <f>IF(LOOKUP(I305,DATOS!A:A,DATOS!C:C)=0,J299,(LOOKUP(I305,DATOS!A:A,DATOS!C:C)))</f>
        <v>10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 xml:space="preserve">52.- INSTRUCCIÓN DEL COMBATIENTE. </v>
      </c>
      <c r="D311" s="24"/>
      <c r="E311" s="11"/>
      <c r="F311" s="11"/>
      <c r="G311" s="40" t="str">
        <f>IF(J312="FIN","",LOOKUP(I311,DATOS!A:A,DATOS!F:F))</f>
        <v xml:space="preserve">INSTRUCCIÓN DEL COMBATIENTE. </v>
      </c>
      <c r="H311" s="40">
        <f>IF(J312="FIN",0,LOOKUP(I311,DATOS!A:A,DATOS!P:P))</f>
        <v>0</v>
      </c>
      <c r="I311" s="35">
        <f>+I305+1</f>
        <v>584</v>
      </c>
      <c r="J311" s="61">
        <f>IF(LOOKUP(I311,DATOS!A:A,DATOS!C:C)=0,J305,(LOOKUP(I311,DATOS!A:A,DATOS!C:C)))</f>
        <v>10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 xml:space="preserve">53.- INSTRUCCIÓN DEL COMBATIENTE. </v>
      </c>
      <c r="D317" s="24"/>
      <c r="E317" s="11"/>
      <c r="F317" s="11"/>
      <c r="G317" s="40" t="str">
        <f>IF(J318="FIN","",LOOKUP(I317,DATOS!A:A,DATOS!F:F))</f>
        <v xml:space="preserve">INSTRUCCIÓN DEL COMBATIENTE. </v>
      </c>
      <c r="H317" s="40">
        <f>IF(J318="FIN",0,LOOKUP(I317,DATOS!A:A,DATOS!P:P))</f>
        <v>0</v>
      </c>
      <c r="I317" s="35">
        <f>+I311+1</f>
        <v>585</v>
      </c>
      <c r="J317" s="61">
        <f>IF(LOOKUP(I317,DATOS!A:A,DATOS!C:C)=0,J311,(LOOKUP(I317,DATOS!A:A,DATOS!C:C)))</f>
        <v>10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 xml:space="preserve">54.- INSTRUCCIÓN DEL COMBATIENTE. </v>
      </c>
      <c r="D323" s="24"/>
      <c r="E323" s="11"/>
      <c r="F323" s="11"/>
      <c r="G323" s="40" t="str">
        <f>IF(J324="FIN","",LOOKUP(I323,DATOS!A:A,DATOS!F:F))</f>
        <v xml:space="preserve">INSTRUCCIÓN DEL COMBATIENTE. </v>
      </c>
      <c r="H323" s="40">
        <f>IF(J324="FIN",0,LOOKUP(I323,DATOS!A:A,DATOS!P:P))</f>
        <v>0</v>
      </c>
      <c r="I323" s="35">
        <f>+I317+1</f>
        <v>586</v>
      </c>
      <c r="J323" s="61">
        <f>IF(LOOKUP(I323,DATOS!A:A,DATOS!C:C)=0,J317,(LOOKUP(I323,DATOS!A:A,DATOS!C:C)))</f>
        <v>10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 xml:space="preserve">55.- INSTRUCCIÓN DEL COMBATIENTE. </v>
      </c>
      <c r="D329" s="24"/>
      <c r="E329" s="11"/>
      <c r="F329" s="11"/>
      <c r="G329" s="40" t="str">
        <f>IF(J330="FIN","",LOOKUP(I329,DATOS!A:A,DATOS!F:F))</f>
        <v xml:space="preserve">INSTRUCCIÓN DEL COMBATIENTE. </v>
      </c>
      <c r="H329" s="40">
        <f>IF(J330="FIN",0,LOOKUP(I329,DATOS!A:A,DATOS!P:P))</f>
        <v>0</v>
      </c>
      <c r="I329" s="35">
        <f>+I323+1</f>
        <v>587</v>
      </c>
      <c r="J329" s="61">
        <f>IF(LOOKUP(I329,DATOS!A:A,DATOS!C:C)=0,J323,(LOOKUP(I329,DATOS!A:A,DATOS!C:C)))</f>
        <v>10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INSTRUCCIÓN DEL COMBATIENTE. </v>
      </c>
      <c r="D335" s="24"/>
      <c r="E335" s="11"/>
      <c r="F335" s="11"/>
      <c r="G335" s="40" t="str">
        <f>IF(J336="FIN","",LOOKUP(I335,DATOS!A:A,DATOS!F:F))</f>
        <v xml:space="preserve">INSTRUCCIÓN DEL COMBATIENTE. </v>
      </c>
      <c r="H335" s="40">
        <f>IF(J336="FIN",0,LOOKUP(I335,DATOS!A:A,DATOS!P:P))</f>
        <v>0</v>
      </c>
      <c r="I335" s="35">
        <f>+I329+1</f>
        <v>588</v>
      </c>
      <c r="J335" s="61">
        <f>IF(LOOKUP(I335,DATOS!A:A,DATOS!C:C)=0,J329,(LOOKUP(I335,DATOS!A:A,DATOS!C:C)))</f>
        <v>10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INSTRUCCIÓN DEL COMBATIENTE. </v>
      </c>
      <c r="D341" s="24"/>
      <c r="E341" s="11"/>
      <c r="F341" s="11"/>
      <c r="G341" s="40" t="str">
        <f>IF(J342="FIN","",LOOKUP(I341,DATOS!A:A,DATOS!F:F))</f>
        <v xml:space="preserve">INSTRUCCIÓN DEL COMBATIENTE. </v>
      </c>
      <c r="H341" s="40">
        <f>IF(J342="FIN",0,LOOKUP(I341,DATOS!A:A,DATOS!P:P))</f>
        <v>0</v>
      </c>
      <c r="I341" s="35">
        <f>+I335+1</f>
        <v>589</v>
      </c>
      <c r="J341" s="61">
        <f>IF(LOOKUP(I341,DATOS!A:A,DATOS!C:C)=0,J335,(LOOKUP(I341,DATOS!A:A,DATOS!C:C)))</f>
        <v>10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>a) 0</v>
      </c>
      <c r="D342" s="26"/>
      <c r="G342" s="38">
        <f>IF(J342="FIN","",LOOKUP(I341,DATOS!A:A,DATOS!L:L))</f>
        <v>0</v>
      </c>
      <c r="I342" s="35" t="s">
        <v>127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>b) 0</v>
      </c>
      <c r="D343" s="26"/>
      <c r="G343" s="38">
        <f>IF(J342="FIN","",LOOKUP(I341,DATOS!A:A,DATOS!M:M))</f>
        <v>0</v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>c) 0</v>
      </c>
      <c r="D344" s="26"/>
      <c r="G344" s="38">
        <f>IF(J342="FIN","",LOOKUP(I341,DATOS!A:A,DATOS!N:N))</f>
        <v>0</v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>d) 0</v>
      </c>
      <c r="D345" s="26"/>
      <c r="G345" s="38">
        <f>IF(J342="FIN","",LOOKUP(I341,DATOS!A:A,DATOS!O:O))</f>
        <v>0</v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INSTRUCCIÓN DEL COMBATIENTE. </v>
      </c>
      <c r="D347" s="24"/>
      <c r="E347" s="11"/>
      <c r="F347" s="11"/>
      <c r="G347" s="40" t="str">
        <f>IF(J348="FIN","",LOOKUP(I347,DATOS!A:A,DATOS!F:F))</f>
        <v xml:space="preserve">INSTRUCCIÓN DEL COMBATIENTE. </v>
      </c>
      <c r="H347" s="40">
        <f>IF(J348="FIN",0,LOOKUP(I347,DATOS!A:A,DATOS!P:P))</f>
        <v>0</v>
      </c>
      <c r="I347" s="35">
        <f>+I341+1</f>
        <v>590</v>
      </c>
      <c r="J347" s="61">
        <f>IF(LOOKUP(I347,DATOS!A:A,DATOS!C:C)=0,J341,(LOOKUP(I347,DATOS!A:A,DATOS!C:C)))</f>
        <v>10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>a) 0</v>
      </c>
      <c r="D348" s="26"/>
      <c r="G348" s="38">
        <f>IF(J348="FIN","",LOOKUP(I347,DATOS!A:A,DATOS!L:L))</f>
        <v>0</v>
      </c>
      <c r="I348" s="35" t="s">
        <v>127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>b) 0</v>
      </c>
      <c r="D349" s="26"/>
      <c r="G349" s="38">
        <f>IF(J348="FIN","",LOOKUP(I347,DATOS!A:A,DATOS!M:M))</f>
        <v>0</v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>c) 0</v>
      </c>
      <c r="D350" s="26"/>
      <c r="G350" s="38">
        <f>IF(J348="FIN","",LOOKUP(I347,DATOS!A:A,DATOS!N:N))</f>
        <v>0</v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>d) 0</v>
      </c>
      <c r="D351" s="26"/>
      <c r="G351" s="38">
        <f>IF(J348="FIN","",LOOKUP(I347,DATOS!A:A,DATOS!O:O))</f>
        <v>0</v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INSTRUCCIÓN DEL COMBATIENTE. </v>
      </c>
      <c r="D353" s="24"/>
      <c r="E353" s="11"/>
      <c r="F353" s="11"/>
      <c r="G353" s="40" t="str">
        <f>IF(J354="FIN","",LOOKUP(I353,DATOS!A:A,DATOS!F:F))</f>
        <v xml:space="preserve">INSTRUCCIÓN DEL COMBATIENTE. </v>
      </c>
      <c r="H353" s="40">
        <f>IF(J354="FIN",0,LOOKUP(I353,DATOS!A:A,DATOS!P:P))</f>
        <v>0</v>
      </c>
      <c r="I353" s="35">
        <f>+I347+1</f>
        <v>591</v>
      </c>
      <c r="J353" s="61">
        <f>IF(LOOKUP(I353,DATOS!A:A,DATOS!C:C)=0,J347,(LOOKUP(I353,DATOS!A:A,DATOS!C:C)))</f>
        <v>10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>a) 0</v>
      </c>
      <c r="D354" s="26"/>
      <c r="G354" s="38">
        <f>IF(J354="FIN","",LOOKUP(I353,DATOS!A:A,DATOS!L:L))</f>
        <v>0</v>
      </c>
      <c r="I354" s="35" t="s">
        <v>127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>b) 0</v>
      </c>
      <c r="D355" s="26"/>
      <c r="G355" s="38">
        <f>IF(J354="FIN","",LOOKUP(I353,DATOS!A:A,DATOS!M:M))</f>
        <v>0</v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>c) 0</v>
      </c>
      <c r="D356" s="26"/>
      <c r="G356" s="38">
        <f>IF(J354="FIN","",LOOKUP(I353,DATOS!A:A,DATOS!N:N))</f>
        <v>0</v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>d) 0</v>
      </c>
      <c r="D357" s="26"/>
      <c r="G357" s="38">
        <f>IF(J354="FIN","",LOOKUP(I353,DATOS!A:A,DATOS!O:O))</f>
        <v>0</v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INSTRUCCIÓN DEL COMBATIENTE. </v>
      </c>
      <c r="D359" s="24"/>
      <c r="E359" s="11"/>
      <c r="F359" s="11"/>
      <c r="G359" s="40" t="str">
        <f>IF(J360="FIN","",LOOKUP(I359,DATOS!A:A,DATOS!F:F))</f>
        <v xml:space="preserve">INSTRUCCIÓN DEL COMBATIENTE. </v>
      </c>
      <c r="H359" s="40">
        <f>IF(J360="FIN",0,LOOKUP(I359,DATOS!A:A,DATOS!P:P))</f>
        <v>0</v>
      </c>
      <c r="I359" s="35">
        <f>+I353+1</f>
        <v>592</v>
      </c>
      <c r="J359" s="61">
        <f>IF(LOOKUP(I359,DATOS!A:A,DATOS!C:C)=0,J353,(LOOKUP(I359,DATOS!A:A,DATOS!C:C)))</f>
        <v>10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>a) 0</v>
      </c>
      <c r="D360" s="26"/>
      <c r="G360" s="38">
        <f>IF(J360="FIN","",LOOKUP(I359,DATOS!A:A,DATOS!L:L))</f>
        <v>0</v>
      </c>
      <c r="I360" s="35" t="s">
        <v>127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>b) 0</v>
      </c>
      <c r="D361" s="26"/>
      <c r="G361" s="38">
        <f>IF(J360="FIN","",LOOKUP(I359,DATOS!A:A,DATOS!M:M))</f>
        <v>0</v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>c) 0</v>
      </c>
      <c r="D362" s="26"/>
      <c r="G362" s="38">
        <f>IF(J360="FIN","",LOOKUP(I359,DATOS!A:A,DATOS!N:N))</f>
        <v>0</v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>d) 0</v>
      </c>
      <c r="D363" s="26"/>
      <c r="G363" s="38">
        <f>IF(J360="FIN","",LOOKUP(I359,DATOS!A:A,DATOS!O:O))</f>
        <v>0</v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INSTRUCCIÓN DEL COMBATIENTE. </v>
      </c>
      <c r="D365" s="24"/>
      <c r="E365" s="11"/>
      <c r="F365" s="11"/>
      <c r="G365" s="40" t="str">
        <f>IF(J366="FIN","",LOOKUP(I365,DATOS!A:A,DATOS!F:F))</f>
        <v xml:space="preserve">INSTRUCCIÓN DEL COMBATIENTE. </v>
      </c>
      <c r="H365" s="40">
        <f>IF(J366="FIN",0,LOOKUP(I365,DATOS!A:A,DATOS!P:P))</f>
        <v>0</v>
      </c>
      <c r="I365" s="35">
        <f>+I359+1</f>
        <v>593</v>
      </c>
      <c r="J365" s="61">
        <f>IF(LOOKUP(I365,DATOS!A:A,DATOS!C:C)=0,J359,(LOOKUP(I365,DATOS!A:A,DATOS!C:C)))</f>
        <v>10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>a) 0</v>
      </c>
      <c r="D366" s="26"/>
      <c r="G366" s="38">
        <f>IF(J366="FIN","",LOOKUP(I365,DATOS!A:A,DATOS!L:L))</f>
        <v>0</v>
      </c>
      <c r="I366" s="35" t="s">
        <v>127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>b) 0</v>
      </c>
      <c r="D367" s="26"/>
      <c r="G367" s="38">
        <f>IF(J366="FIN","",LOOKUP(I365,DATOS!A:A,DATOS!M:M))</f>
        <v>0</v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>c) 0</v>
      </c>
      <c r="D368" s="26"/>
      <c r="G368" s="38">
        <f>IF(J366="FIN","",LOOKUP(I365,DATOS!A:A,DATOS!N:N))</f>
        <v>0</v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>d) 0</v>
      </c>
      <c r="D369" s="26"/>
      <c r="G369" s="38">
        <f>IF(J366="FIN","",LOOKUP(I365,DATOS!A:A,DATOS!O:O))</f>
        <v>0</v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594</v>
      </c>
      <c r="J371" s="61">
        <f>IF(LOOKUP(I371,DATOS!A:A,DATOS!C:C)=0,J365,(LOOKUP(I371,DATOS!A:A,DATOS!C:C)))</f>
        <v>11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127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595</v>
      </c>
      <c r="J377" s="61">
        <f>IF(LOOKUP(I377,DATOS!A:A,DATOS!C:C)=0,J371,(LOOKUP(I377,DATOS!A:A,DATOS!C:C)))</f>
        <v>11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127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596</v>
      </c>
      <c r="J383" s="61">
        <f>IF(LOOKUP(I383,DATOS!A:A,DATOS!C:C)=0,J377,(LOOKUP(I383,DATOS!A:A,DATOS!C:C)))</f>
        <v>11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127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597</v>
      </c>
      <c r="J389" s="61">
        <f>IF(LOOKUP(I389,DATOS!A:A,DATOS!C:C)=0,J383,(LOOKUP(I389,DATOS!A:A,DATOS!C:C)))</f>
        <v>11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127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598</v>
      </c>
      <c r="J395" s="61">
        <f>IF(LOOKUP(I395,DATOS!A:A,DATOS!C:C)=0,J389,(LOOKUP(I395,DATOS!A:A,DATOS!C:C)))</f>
        <v>11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127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599</v>
      </c>
      <c r="J401" s="61">
        <f>IF(LOOKUP(I401,DATOS!A:A,DATOS!C:C)=0,J395,(LOOKUP(I401,DATOS!A:A,DATOS!C:C)))</f>
        <v>11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600</v>
      </c>
      <c r="J407" s="61">
        <f>IF(LOOKUP(I407,DATOS!A:A,DATOS!C:C)=0,J401,(LOOKUP(I407,DATOS!A:A,DATOS!C:C)))</f>
        <v>11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601</v>
      </c>
      <c r="J413" s="61">
        <f>IF(LOOKUP(I413,DATOS!A:A,DATOS!C:C)=0,J407,(LOOKUP(I413,DATOS!A:A,DATOS!C:C)))</f>
        <v>11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602</v>
      </c>
      <c r="J419" s="61">
        <f>IF(LOOKUP(I419,DATOS!A:A,DATOS!C:C)=0,J413,(LOOKUP(I419,DATOS!A:A,DATOS!C:C)))</f>
        <v>11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603</v>
      </c>
      <c r="J425" s="61">
        <f>IF(LOOKUP(I425,DATOS!A:A,DATOS!C:C)=0,J419,(LOOKUP(I425,DATOS!A:A,DATOS!C:C)))</f>
        <v>11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604</v>
      </c>
      <c r="J431" s="61">
        <f>IF(LOOKUP(I431,DATOS!A:A,DATOS!C:C)=0,J425,(LOOKUP(I431,DATOS!A:A,DATOS!C:C)))</f>
        <v>11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605</v>
      </c>
      <c r="J437" s="61">
        <f>IF(LOOKUP(I437,DATOS!A:A,DATOS!C:C)=0,J431,(LOOKUP(I437,DATOS!A:A,DATOS!C:C)))</f>
        <v>11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606</v>
      </c>
      <c r="J443" s="61">
        <f>IF(LOOKUP(I443,DATOS!A:A,DATOS!C:C)=0,J437,(LOOKUP(I443,DATOS!A:A,DATOS!C:C)))</f>
        <v>11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607</v>
      </c>
      <c r="J449" s="61">
        <f>IF(LOOKUP(I449,DATOS!A:A,DATOS!C:C)=0,J443,(LOOKUP(I449,DATOS!A:A,DATOS!C:C)))</f>
        <v>11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608</v>
      </c>
      <c r="J455" s="61">
        <f>IF(LOOKUP(I455,DATOS!A:A,DATOS!C:C)=0,J449,(LOOKUP(I455,DATOS!A:A,DATOS!C:C)))</f>
        <v>11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609</v>
      </c>
      <c r="J461" s="61">
        <f>IF(LOOKUP(I461,DATOS!A:A,DATOS!C:C)=0,J455,(LOOKUP(I461,DATOS!A:A,DATOS!C:C)))</f>
        <v>11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610</v>
      </c>
      <c r="J467" s="61">
        <f>IF(LOOKUP(I467,DATOS!A:A,DATOS!C:C)=0,J461,(LOOKUP(I467,DATOS!A:A,DATOS!C:C)))</f>
        <v>11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611</v>
      </c>
      <c r="J473" s="61">
        <f>IF(LOOKUP(I473,DATOS!A:A,DATOS!C:C)=0,J467,(LOOKUP(I473,DATOS!A:A,DATOS!C:C)))</f>
        <v>11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612</v>
      </c>
      <c r="J479" s="61">
        <f>IF(LOOKUP(I479,DATOS!A:A,DATOS!C:C)=0,J473,(LOOKUP(I479,DATOS!A:A,DATOS!C:C)))</f>
        <v>11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613</v>
      </c>
      <c r="J485" s="61">
        <f>IF(LOOKUP(I485,DATOS!A:A,DATOS!C:C)=0,J479,(LOOKUP(I485,DATOS!A:A,DATOS!C:C)))</f>
        <v>11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614</v>
      </c>
      <c r="J491" s="61">
        <f>IF(LOOKUP(I491,DATOS!A:A,DATOS!C:C)=0,J485,(LOOKUP(I491,DATOS!A:A,DATOS!C:C)))</f>
        <v>11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615</v>
      </c>
      <c r="J497" s="61">
        <f>IF(LOOKUP(I497,DATOS!A:A,DATOS!C:C)=0,J491,(LOOKUP(I497,DATOS!A:A,DATOS!C:C)))</f>
        <v>11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616</v>
      </c>
      <c r="J503" s="61">
        <f>IF(LOOKUP(I503,DATOS!A:A,DATOS!C:C)=0,J497,(LOOKUP(I503,DATOS!A:A,DATOS!C:C)))</f>
        <v>11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617</v>
      </c>
      <c r="J509" s="61">
        <f>IF(LOOKUP(I509,DATOS!A:A,DATOS!C:C)=0,J503,(LOOKUP(I509,DATOS!A:A,DATOS!C:C)))</f>
        <v>11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618</v>
      </c>
      <c r="J515" s="61">
        <f>IF(LOOKUP(I515,DATOS!A:A,DATOS!C:C)=0,J509,(LOOKUP(I515,DATOS!A:A,DATOS!C:C)))</f>
        <v>11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619</v>
      </c>
      <c r="J521" s="61">
        <f>IF(LOOKUP(I521,DATOS!A:A,DATOS!C:C)=0,J515,(LOOKUP(I521,DATOS!A:A,DATOS!C:C)))</f>
        <v>11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620</v>
      </c>
      <c r="J527" s="61">
        <f>IF(LOOKUP(I527,DATOS!A:A,DATOS!C:C)=0,J521,(LOOKUP(I527,DATOS!A:A,DATOS!C:C)))</f>
        <v>11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621</v>
      </c>
      <c r="J533" s="61">
        <f>IF(LOOKUP(I533,DATOS!A:A,DATOS!C:C)=0,J527,(LOOKUP(I533,DATOS!A:A,DATOS!C:C)))</f>
        <v>11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622</v>
      </c>
      <c r="J539" s="61">
        <f>IF(LOOKUP(I539,DATOS!A:A,DATOS!C:C)=0,J533,(LOOKUP(I539,DATOS!A:A,DATOS!C:C)))</f>
        <v>11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623</v>
      </c>
      <c r="J545" s="61">
        <f>IF(LOOKUP(I545,DATOS!A:A,DATOS!C:C)=0,J539,(LOOKUP(I545,DATOS!A:A,DATOS!C:C)))</f>
        <v>11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624</v>
      </c>
      <c r="J551" s="61">
        <f>IF(LOOKUP(I551,DATOS!A:A,DATOS!C:C)=0,J545,(LOOKUP(I551,DATOS!A:A,DATOS!C:C)))</f>
        <v>11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625</v>
      </c>
      <c r="J557" s="61">
        <f>IF(LOOKUP(I557,DATOS!A:A,DATOS!C:C)=0,J551,(LOOKUP(I557,DATOS!A:A,DATOS!C:C)))</f>
        <v>11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626</v>
      </c>
      <c r="J563" s="61">
        <f>IF(LOOKUP(I563,DATOS!A:A,DATOS!C:C)=0,J557,(LOOKUP(I563,DATOS!A:A,DATOS!C:C)))</f>
        <v>11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627</v>
      </c>
      <c r="J569" s="61">
        <f>IF(LOOKUP(I569,DATOS!A:A,DATOS!C:C)=0,J563,(LOOKUP(I569,DATOS!A:A,DATOS!C:C)))</f>
        <v>11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628</v>
      </c>
      <c r="J575" s="61">
        <f>IF(LOOKUP(I575,DATOS!A:A,DATOS!C:C)=0,J569,(LOOKUP(I575,DATOS!A:A,DATOS!C:C)))</f>
        <v>11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629</v>
      </c>
      <c r="J581" s="61">
        <f>IF(LOOKUP(I581,DATOS!A:A,DATOS!C:C)=0,J575,(LOOKUP(I581,DATOS!A:A,DATOS!C:C)))</f>
        <v>11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630</v>
      </c>
      <c r="J587" s="61">
        <f>IF(LOOKUP(I587,DATOS!A:A,DATOS!C:C)=0,J581,(LOOKUP(I587,DATOS!A:A,DATOS!C:C)))</f>
        <v>11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631</v>
      </c>
      <c r="J593" s="61">
        <f>IF(LOOKUP(I593,DATOS!A:A,DATOS!C:C)=0,J587,(LOOKUP(I593,DATOS!A:A,DATOS!C:C)))</f>
        <v>11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632</v>
      </c>
      <c r="J599" s="61">
        <f>IF(LOOKUP(I599,DATOS!A:A,DATOS!C:C)=0,J593,(LOOKUP(I599,DATOS!A:A,DATOS!C:C)))</f>
        <v>11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u7V3ddh6FnMexADQdOZWuQ+TYMfK3wlkoQvCkjOsQmG92Un8VyFwoMh0/M54qBVhGFLyOj4gp/4R+CaUvRDXhg==" saltValue="BqTEoP7NwE4/fkTDJU0rcw==" spinCount="100000" sheet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570" priority="28" stopIfTrue="1" operator="lessThan">
      <formula>2</formula>
    </cfRule>
    <cfRule type="cellIs" dxfId="569" priority="29" stopIfTrue="1" operator="equal">
      <formula>2</formula>
    </cfRule>
    <cfRule type="cellIs" dxfId="56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567" priority="1" stopIfTrue="1" operator="lessThan">
      <formula>2</formula>
    </cfRule>
    <cfRule type="cellIs" dxfId="566" priority="2" stopIfTrue="1" operator="equal">
      <formula>2</formula>
    </cfRule>
    <cfRule type="cellIs" dxfId="56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564" priority="25" stopIfTrue="1" operator="lessThan">
      <formula>2</formula>
    </cfRule>
    <cfRule type="cellIs" dxfId="563" priority="26" stopIfTrue="1" operator="equal">
      <formula>2</formula>
    </cfRule>
    <cfRule type="cellIs" dxfId="56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561" priority="22" stopIfTrue="1" operator="lessThan">
      <formula>2</formula>
    </cfRule>
    <cfRule type="cellIs" dxfId="560" priority="23" stopIfTrue="1" operator="equal">
      <formula>2</formula>
    </cfRule>
    <cfRule type="cellIs" dxfId="55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558" priority="19" stopIfTrue="1" operator="lessThan">
      <formula>2</formula>
    </cfRule>
    <cfRule type="cellIs" dxfId="557" priority="20" stopIfTrue="1" operator="equal">
      <formula>2</formula>
    </cfRule>
    <cfRule type="cellIs" dxfId="55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555" priority="16" stopIfTrue="1" operator="lessThan">
      <formula>2</formula>
    </cfRule>
    <cfRule type="cellIs" dxfId="554" priority="17" stopIfTrue="1" operator="equal">
      <formula>2</formula>
    </cfRule>
    <cfRule type="cellIs" dxfId="55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552" priority="13" stopIfTrue="1" operator="lessThan">
      <formula>2</formula>
    </cfRule>
    <cfRule type="cellIs" dxfId="551" priority="14" stopIfTrue="1" operator="equal">
      <formula>2</formula>
    </cfRule>
    <cfRule type="cellIs" dxfId="55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549" priority="10" stopIfTrue="1" operator="lessThan">
      <formula>2</formula>
    </cfRule>
    <cfRule type="cellIs" dxfId="548" priority="11" stopIfTrue="1" operator="equal">
      <formula>2</formula>
    </cfRule>
    <cfRule type="cellIs" dxfId="54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546" priority="7" stopIfTrue="1" operator="lessThan">
      <formula>2</formula>
    </cfRule>
    <cfRule type="cellIs" dxfId="545" priority="8" stopIfTrue="1" operator="equal">
      <formula>2</formula>
    </cfRule>
    <cfRule type="cellIs" dxfId="54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543" priority="4" stopIfTrue="1" operator="lessThan">
      <formula>2</formula>
    </cfRule>
    <cfRule type="cellIs" dxfId="542" priority="5" stopIfTrue="1" operator="equal">
      <formula>2</formula>
    </cfRule>
    <cfRule type="cellIs" dxfId="54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AI819"/>
  <sheetViews>
    <sheetView zoomScale="90" zoomScaleNormal="90" workbookViewId="0">
      <pane ySplit="2" topLeftCell="A98" activePane="bottomLeft" state="frozen"/>
      <selection activeCell="C1" sqref="C1:C1048576"/>
      <selection pane="bottomLeft" activeCell="B105" sqref="B105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IF(PORTADA!$E$39="A",G1,PORTADA!$E$40)</f>
        <v>Boque 1 - INSTRUCCIÓN DEL COMBATIENTE II</v>
      </c>
      <c r="D1" s="3"/>
      <c r="E1" s="4" t="e">
        <f>ROUND(Q2/K2*10,2)</f>
        <v>#DIV/0!</v>
      </c>
      <c r="F1" s="4"/>
      <c r="G1" s="38" t="str">
        <f>LOOKUP(I5,DATOS!A:A,DATOS!E:E)</f>
        <v>Boque 1 - INSTRUCCIÓN DEL COMBATIENTE II</v>
      </c>
      <c r="I1" s="39">
        <v>11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1 - INSTRUCCIÓN DEL COMBATIENTE 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 xml:space="preserve">1.- INSTRUCCIÓN DEL COMBATIENTE. </v>
      </c>
      <c r="D5" s="24"/>
      <c r="E5" s="11"/>
      <c r="F5" s="11"/>
      <c r="G5" s="40" t="str">
        <f>LOOKUP(I5,DATOS!A:A,DATOS!F:F)</f>
        <v xml:space="preserve">INSTRUCCIÓN DEL COMBATIENTE. </v>
      </c>
      <c r="H5" s="40">
        <f>LOOKUP(I5,DATOS!A:A,DATOS!P:P)</f>
        <v>0</v>
      </c>
      <c r="I5" s="35">
        <f>LOOKUP(I1,DATOS!C:C,DATOS!A:A)</f>
        <v>594</v>
      </c>
      <c r="J5" s="61">
        <f>LOOKUP(I5,DATOS!A:A,DATOS!C:C)</f>
        <v>11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 xml:space="preserve">2.- INSTRUCCIÓN DEL COMBATIENTE. </v>
      </c>
      <c r="D11" s="24"/>
      <c r="E11" s="11"/>
      <c r="F11" s="11"/>
      <c r="G11" s="40" t="str">
        <f>IF(J12="FIN","",LOOKUP(I11,DATOS!A:A,DATOS!F:F))</f>
        <v xml:space="preserve">INSTRUCCIÓN DEL COMBATIENTE. </v>
      </c>
      <c r="H11" s="40">
        <f>IF(J12="FIN",0,LOOKUP(I11,DATOS!A:A,DATOS!P:P))</f>
        <v>0</v>
      </c>
      <c r="I11" s="35">
        <f>+I5+1</f>
        <v>595</v>
      </c>
      <c r="J11" s="61">
        <f>IF(LOOKUP(I11,DATOS!A:A,DATOS!C:C)=0,J5,(LOOKUP(I11,DATOS!A:A,DATOS!C:C)))</f>
        <v>11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 xml:space="preserve">3.- INSTRUCCIÓN DEL COMBATIENTE. </v>
      </c>
      <c r="D17" s="24"/>
      <c r="E17" s="11"/>
      <c r="F17" s="11"/>
      <c r="G17" s="40" t="str">
        <f>IF(J18="FIN","",LOOKUP(I17,DATOS!A:A,DATOS!F:F))</f>
        <v xml:space="preserve">INSTRUCCIÓN DEL COMBATIENTE. </v>
      </c>
      <c r="H17" s="40">
        <f>IF(J18="FIN",0,LOOKUP(I17,DATOS!A:A,DATOS!P:P))</f>
        <v>0</v>
      </c>
      <c r="I17" s="35">
        <f>+I11+1</f>
        <v>596</v>
      </c>
      <c r="J17" s="61">
        <f>IF(LOOKUP(I17,DATOS!A:A,DATOS!C:C)=0,J11,(LOOKUP(I17,DATOS!A:A,DATOS!C:C)))</f>
        <v>11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 xml:space="preserve">4.- INSTRUCCIÓN DEL COMBATIENTE. </v>
      </c>
      <c r="D23" s="24"/>
      <c r="E23" s="11"/>
      <c r="F23" s="11"/>
      <c r="G23" s="40" t="str">
        <f>IF(J24="FIN","",LOOKUP(I23,DATOS!A:A,DATOS!F:F))</f>
        <v xml:space="preserve">INSTRUCCIÓN DEL COMBATIENTE. </v>
      </c>
      <c r="H23" s="40">
        <f>IF(J24="FIN",0,LOOKUP(I23,DATOS!A:A,DATOS!P:P))</f>
        <v>0</v>
      </c>
      <c r="I23" s="35">
        <f>+I17+1</f>
        <v>597</v>
      </c>
      <c r="J23" s="61">
        <f>IF(LOOKUP(I23,DATOS!A:A,DATOS!C:C)=0,J17,(LOOKUP(I23,DATOS!A:A,DATOS!C:C)))</f>
        <v>11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 xml:space="preserve">5.- INSTRUCCIÓN DEL COMBATIENTE. </v>
      </c>
      <c r="D29" s="24"/>
      <c r="E29" s="11"/>
      <c r="F29" s="11"/>
      <c r="G29" s="40" t="str">
        <f>IF(J30="FIN","",LOOKUP(I29,DATOS!A:A,DATOS!F:F))</f>
        <v xml:space="preserve">INSTRUCCIÓN DEL COMBATIENTE. </v>
      </c>
      <c r="H29" s="40">
        <f>IF(J30="FIN",0,LOOKUP(I29,DATOS!A:A,DATOS!P:P))</f>
        <v>0</v>
      </c>
      <c r="I29" s="35">
        <f>+I23+1</f>
        <v>598</v>
      </c>
      <c r="J29" s="61">
        <f>IF(LOOKUP(I29,DATOS!A:A,DATOS!C:C)=0,J23,(LOOKUP(I29,DATOS!A:A,DATOS!C:C)))</f>
        <v>11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 xml:space="preserve">6.- INSTRUCCIÓN DEL COMBATIENTE. </v>
      </c>
      <c r="D35" s="24"/>
      <c r="E35" s="11"/>
      <c r="F35" s="11"/>
      <c r="G35" s="40" t="str">
        <f>IF(J36="FIN","",LOOKUP(I35,DATOS!A:A,DATOS!F:F))</f>
        <v xml:space="preserve">INSTRUCCIÓN DEL COMBATIENTE. </v>
      </c>
      <c r="H35" s="40">
        <f>IF(J36="FIN",0,LOOKUP(I35,DATOS!A:A,DATOS!P:P))</f>
        <v>0</v>
      </c>
      <c r="I35" s="35">
        <f>+I29+1</f>
        <v>599</v>
      </c>
      <c r="J35" s="61">
        <f>IF(LOOKUP(I35,DATOS!A:A,DATOS!C:C)=0,J29,(LOOKUP(I35,DATOS!A:A,DATOS!C:C)))</f>
        <v>11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 xml:space="preserve">7.- INSTRUCCIÓN DEL COMBATIENTE. </v>
      </c>
      <c r="D41" s="24"/>
      <c r="E41" s="11"/>
      <c r="F41" s="11"/>
      <c r="G41" s="40" t="str">
        <f>IF(J42="FIN","",LOOKUP(I41,DATOS!A:A,DATOS!F:F))</f>
        <v xml:space="preserve">INSTRUCCIÓN DEL COMBATIENTE. </v>
      </c>
      <c r="H41" s="40">
        <f>IF(J42="FIN",0,LOOKUP(I41,DATOS!A:A,DATOS!P:P))</f>
        <v>0</v>
      </c>
      <c r="I41" s="35">
        <f>+I35+1</f>
        <v>600</v>
      </c>
      <c r="J41" s="61">
        <f>IF(LOOKUP(I41,DATOS!A:A,DATOS!C:C)=0,J35,(LOOKUP(I41,DATOS!A:A,DATOS!C:C)))</f>
        <v>11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 xml:space="preserve">8.- INSTRUCCIÓN DEL COMBATIENTE. </v>
      </c>
      <c r="D47" s="24"/>
      <c r="E47" s="11"/>
      <c r="F47" s="11"/>
      <c r="G47" s="40" t="str">
        <f>IF(J48="FIN","",LOOKUP(I47,DATOS!A:A,DATOS!F:F))</f>
        <v xml:space="preserve">INSTRUCCIÓN DEL COMBATIENTE. </v>
      </c>
      <c r="H47" s="40">
        <f>IF(J48="FIN",0,LOOKUP(I47,DATOS!A:A,DATOS!P:P))</f>
        <v>0</v>
      </c>
      <c r="I47" s="35">
        <f>+I41+1</f>
        <v>601</v>
      </c>
      <c r="J47" s="61">
        <f>IF(LOOKUP(I47,DATOS!A:A,DATOS!C:C)=0,J41,(LOOKUP(I47,DATOS!A:A,DATOS!C:C)))</f>
        <v>11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 xml:space="preserve">9.- INSTRUCCIÓN DEL COMBATIENTE. </v>
      </c>
      <c r="D53" s="24"/>
      <c r="E53" s="11"/>
      <c r="F53" s="11"/>
      <c r="G53" s="40" t="str">
        <f>IF(J54="FIN","",LOOKUP(I53,DATOS!A:A,DATOS!F:F))</f>
        <v xml:space="preserve">INSTRUCCIÓN DEL COMBATIENTE. </v>
      </c>
      <c r="H53" s="40">
        <f>IF(J54="FIN",0,LOOKUP(I53,DATOS!A:A,DATOS!P:P))</f>
        <v>0</v>
      </c>
      <c r="I53" s="35">
        <f>+I47+1</f>
        <v>602</v>
      </c>
      <c r="J53" s="61">
        <f>IF(LOOKUP(I53,DATOS!A:A,DATOS!C:C)=0,J47,(LOOKUP(I53,DATOS!A:A,DATOS!C:C)))</f>
        <v>11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 xml:space="preserve">10.- INSTRUCCIÓN DEL COMBATIENTE. </v>
      </c>
      <c r="D59" s="24"/>
      <c r="E59" s="11"/>
      <c r="F59" s="11"/>
      <c r="G59" s="40" t="str">
        <f>IF(J60="FIN","",LOOKUP(I59,DATOS!A:A,DATOS!F:F))</f>
        <v xml:space="preserve">INSTRUCCIÓN DEL COMBATIENTE. </v>
      </c>
      <c r="H59" s="40">
        <f>IF(J60="FIN",0,LOOKUP(I59,DATOS!A:A,DATOS!P:P))</f>
        <v>0</v>
      </c>
      <c r="I59" s="35">
        <f>+I53+1</f>
        <v>603</v>
      </c>
      <c r="J59" s="61">
        <f>IF(LOOKUP(I59,DATOS!A:A,DATOS!C:C)=0,J53,(LOOKUP(I59,DATOS!A:A,DATOS!C:C)))</f>
        <v>11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 xml:space="preserve">11.- INSTRUCCIÓN DEL COMBATIENTE. </v>
      </c>
      <c r="D65" s="24"/>
      <c r="E65" s="11"/>
      <c r="F65" s="11"/>
      <c r="G65" s="40" t="str">
        <f>IF(J66="FIN","",LOOKUP(I65,DATOS!A:A,DATOS!F:F))</f>
        <v xml:space="preserve">INSTRUCCIÓN DEL COMBATIENTE. </v>
      </c>
      <c r="H65" s="40">
        <f>IF(J66="FIN",0,LOOKUP(I65,DATOS!A:A,DATOS!P:P))</f>
        <v>0</v>
      </c>
      <c r="I65" s="35">
        <f>+I59+1</f>
        <v>604</v>
      </c>
      <c r="J65" s="61">
        <f>IF(LOOKUP(I65,DATOS!A:A,DATOS!C:C)=0,J59,(LOOKUP(I65,DATOS!A:A,DATOS!C:C)))</f>
        <v>11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 xml:space="preserve">12.- INSTRUCCIÓN DEL COMBATIENTE. </v>
      </c>
      <c r="D71" s="24"/>
      <c r="E71" s="11"/>
      <c r="F71" s="11"/>
      <c r="G71" s="40" t="str">
        <f>IF(J72="FIN","",LOOKUP(I71,DATOS!A:A,DATOS!F:F))</f>
        <v xml:space="preserve">INSTRUCCIÓN DEL COMBATIENTE. </v>
      </c>
      <c r="H71" s="40">
        <f>IF(J72="FIN",0,LOOKUP(I71,DATOS!A:A,DATOS!P:P))</f>
        <v>0</v>
      </c>
      <c r="I71" s="35">
        <f>+I65+1</f>
        <v>605</v>
      </c>
      <c r="J71" s="61">
        <f>IF(LOOKUP(I71,DATOS!A:A,DATOS!C:C)=0,J65,(LOOKUP(I71,DATOS!A:A,DATOS!C:C)))</f>
        <v>11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 xml:space="preserve">13.- INSTRUCCIÓN DEL COMBATIENTE. </v>
      </c>
      <c r="D77" s="24"/>
      <c r="E77" s="11"/>
      <c r="F77" s="11"/>
      <c r="G77" s="40" t="str">
        <f>IF(J78="FIN","",LOOKUP(I77,DATOS!A:A,DATOS!F:F))</f>
        <v xml:space="preserve">INSTRUCCIÓN DEL COMBATIENTE. </v>
      </c>
      <c r="H77" s="40">
        <f>IF(J78="FIN",0,LOOKUP(I77,DATOS!A:A,DATOS!P:P))</f>
        <v>0</v>
      </c>
      <c r="I77" s="35">
        <f>+I71+1</f>
        <v>606</v>
      </c>
      <c r="J77" s="61">
        <f>IF(LOOKUP(I77,DATOS!A:A,DATOS!C:C)=0,J71,(LOOKUP(I77,DATOS!A:A,DATOS!C:C)))</f>
        <v>11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 xml:space="preserve">14.- INSTRUCCIÓN DEL COMBATIENTE. </v>
      </c>
      <c r="D83" s="24"/>
      <c r="E83" s="11"/>
      <c r="F83" s="11"/>
      <c r="G83" s="40" t="str">
        <f>IF(J84="FIN","",LOOKUP(I83,DATOS!A:A,DATOS!F:F))</f>
        <v xml:space="preserve">INSTRUCCIÓN DEL COMBATIENTE. </v>
      </c>
      <c r="H83" s="40">
        <f>IF(J84="FIN",0,LOOKUP(I83,DATOS!A:A,DATOS!P:P))</f>
        <v>0</v>
      </c>
      <c r="I83" s="35">
        <f>+I77+1</f>
        <v>607</v>
      </c>
      <c r="J83" s="61">
        <f>IF(LOOKUP(I83,DATOS!A:A,DATOS!C:C)=0,J77,(LOOKUP(I83,DATOS!A:A,DATOS!C:C)))</f>
        <v>11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 xml:space="preserve">15.- INSTRUCCIÓN DEL COMBATIENTE. </v>
      </c>
      <c r="D89" s="24"/>
      <c r="E89" s="11"/>
      <c r="F89" s="11"/>
      <c r="G89" s="40" t="str">
        <f>IF(J90="FIN","",LOOKUP(I89,DATOS!A:A,DATOS!F:F))</f>
        <v xml:space="preserve">INSTRUCCIÓN DEL COMBATIENTE. </v>
      </c>
      <c r="H89" s="40">
        <f>IF(J90="FIN",0,LOOKUP(I89,DATOS!A:A,DATOS!P:P))</f>
        <v>0</v>
      </c>
      <c r="I89" s="35">
        <f>+I83+1</f>
        <v>608</v>
      </c>
      <c r="J89" s="61">
        <f>IF(LOOKUP(I89,DATOS!A:A,DATOS!C:C)=0,J83,(LOOKUP(I89,DATOS!A:A,DATOS!C:C)))</f>
        <v>11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 xml:space="preserve">16.- INSTRUCCIÓN DEL COMBATIENTE. </v>
      </c>
      <c r="D95" s="24"/>
      <c r="E95" s="11"/>
      <c r="F95" s="11"/>
      <c r="G95" s="40" t="str">
        <f>IF(J96="FIN","",LOOKUP(I95,DATOS!A:A,DATOS!F:F))</f>
        <v xml:space="preserve">INSTRUCCIÓN DEL COMBATIENTE. </v>
      </c>
      <c r="H95" s="40">
        <f>IF(J96="FIN",0,LOOKUP(I95,DATOS!A:A,DATOS!P:P))</f>
        <v>0</v>
      </c>
      <c r="I95" s="35">
        <f>+I89+1</f>
        <v>609</v>
      </c>
      <c r="J95" s="61">
        <f>IF(LOOKUP(I95,DATOS!A:A,DATOS!C:C)=0,J89,(LOOKUP(I95,DATOS!A:A,DATOS!C:C)))</f>
        <v>11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 xml:space="preserve">17.- INSTRUCCIÓN DEL COMBATIENTE. </v>
      </c>
      <c r="D101" s="24"/>
      <c r="E101" s="11"/>
      <c r="F101" s="11"/>
      <c r="G101" s="40" t="str">
        <f>IF(J102="FIN","",LOOKUP(I101,DATOS!A:A,DATOS!F:F))</f>
        <v xml:space="preserve">INSTRUCCIÓN DEL COMBATIENTE. </v>
      </c>
      <c r="H101" s="40">
        <f>IF(J102="FIN",0,LOOKUP(I101,DATOS!A:A,DATOS!P:P))</f>
        <v>0</v>
      </c>
      <c r="I101" s="35">
        <f>+I95+1</f>
        <v>610</v>
      </c>
      <c r="J101" s="61">
        <f>IF(LOOKUP(I101,DATOS!A:A,DATOS!C:C)=0,J95,(LOOKUP(I101,DATOS!A:A,DATOS!C:C)))</f>
        <v>11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 xml:space="preserve">18.- INSTRUCCIÓN DEL COMBATIENTE. </v>
      </c>
      <c r="D107" s="24"/>
      <c r="E107" s="11"/>
      <c r="F107" s="11"/>
      <c r="G107" s="40" t="str">
        <f>IF(J108="FIN","",LOOKUP(I107,DATOS!A:A,DATOS!F:F))</f>
        <v xml:space="preserve">INSTRUCCIÓN DEL COMBATIENTE. </v>
      </c>
      <c r="H107" s="40">
        <f>IF(J108="FIN",0,LOOKUP(I107,DATOS!A:A,DATOS!P:P))</f>
        <v>0</v>
      </c>
      <c r="I107" s="35">
        <f>+I101+1</f>
        <v>611</v>
      </c>
      <c r="J107" s="61">
        <f>IF(LOOKUP(I107,DATOS!A:A,DATOS!C:C)=0,J101,(LOOKUP(I107,DATOS!A:A,DATOS!C:C)))</f>
        <v>11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 xml:space="preserve">19.- INSTRUCCIÓN DEL COMBATIENTE. </v>
      </c>
      <c r="D113" s="24"/>
      <c r="E113" s="11"/>
      <c r="F113" s="11"/>
      <c r="G113" s="40" t="str">
        <f>IF(J114="FIN","",LOOKUP(I113,DATOS!A:A,DATOS!F:F))</f>
        <v xml:space="preserve">INSTRUCCIÓN DEL COMBATIENTE. </v>
      </c>
      <c r="H113" s="40">
        <f>IF(J114="FIN",0,LOOKUP(I113,DATOS!A:A,DATOS!P:P))</f>
        <v>0</v>
      </c>
      <c r="I113" s="35">
        <f>+I107+1</f>
        <v>612</v>
      </c>
      <c r="J113" s="61">
        <f>IF(LOOKUP(I113,DATOS!A:A,DATOS!C:C)=0,J107,(LOOKUP(I113,DATOS!A:A,DATOS!C:C)))</f>
        <v>11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 xml:space="preserve">20.- INSTRUCCIÓN DEL COMBATIENTE. </v>
      </c>
      <c r="D119" s="24"/>
      <c r="E119" s="11"/>
      <c r="F119" s="11"/>
      <c r="G119" s="40" t="str">
        <f>IF(J120="FIN","",LOOKUP(I119,DATOS!A:A,DATOS!F:F))</f>
        <v xml:space="preserve">INSTRUCCIÓN DEL COMBATIENTE. </v>
      </c>
      <c r="H119" s="40">
        <f>IF(J120="FIN",0,LOOKUP(I119,DATOS!A:A,DATOS!P:P))</f>
        <v>0</v>
      </c>
      <c r="I119" s="35">
        <f>+I113+1</f>
        <v>613</v>
      </c>
      <c r="J119" s="61">
        <f>IF(LOOKUP(I119,DATOS!A:A,DATOS!C:C)=0,J113,(LOOKUP(I119,DATOS!A:A,DATOS!C:C)))</f>
        <v>11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 xml:space="preserve">21.- INSTRUCCIÓN DEL COMBATIENTE. </v>
      </c>
      <c r="D125" s="24"/>
      <c r="E125" s="11"/>
      <c r="F125" s="11"/>
      <c r="G125" s="40" t="str">
        <f>IF(J126="FIN","",LOOKUP(I125,DATOS!A:A,DATOS!F:F))</f>
        <v xml:space="preserve">INSTRUCCIÓN DEL COMBATIENTE. </v>
      </c>
      <c r="H125" s="40">
        <f>IF(J126="FIN",0,LOOKUP(I125,DATOS!A:A,DATOS!P:P))</f>
        <v>0</v>
      </c>
      <c r="I125" s="35">
        <f>+I119+1</f>
        <v>614</v>
      </c>
      <c r="J125" s="61">
        <f>IF(LOOKUP(I125,DATOS!A:A,DATOS!C:C)=0,J119,(LOOKUP(I125,DATOS!A:A,DATOS!C:C)))</f>
        <v>11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 xml:space="preserve">22.- INSTRUCCIÓN DEL COMBATIENTE. </v>
      </c>
      <c r="D131" s="24"/>
      <c r="E131" s="11"/>
      <c r="F131" s="11"/>
      <c r="G131" s="40" t="str">
        <f>IF(J132="FIN","",LOOKUP(I131,DATOS!A:A,DATOS!F:F))</f>
        <v xml:space="preserve">INSTRUCCIÓN DEL COMBATIENTE. </v>
      </c>
      <c r="H131" s="40">
        <f>IF(J132="FIN",0,LOOKUP(I131,DATOS!A:A,DATOS!P:P))</f>
        <v>0</v>
      </c>
      <c r="I131" s="35">
        <f>+I125+1</f>
        <v>615</v>
      </c>
      <c r="J131" s="61">
        <f>IF(LOOKUP(I131,DATOS!A:A,DATOS!C:C)=0,J125,(LOOKUP(I131,DATOS!A:A,DATOS!C:C)))</f>
        <v>11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 xml:space="preserve">23.- INSTRUCCIÓN DEL COMBATIENTE. </v>
      </c>
      <c r="D137" s="24"/>
      <c r="E137" s="11"/>
      <c r="F137" s="11"/>
      <c r="G137" s="40" t="str">
        <f>IF(J138="FIN","",LOOKUP(I137,DATOS!A:A,DATOS!F:F))</f>
        <v xml:space="preserve">INSTRUCCIÓN DEL COMBATIENTE. </v>
      </c>
      <c r="H137" s="40">
        <f>IF(J138="FIN",0,LOOKUP(I137,DATOS!A:A,DATOS!P:P))</f>
        <v>0</v>
      </c>
      <c r="I137" s="35">
        <f>+I131+1</f>
        <v>616</v>
      </c>
      <c r="J137" s="61">
        <f>IF(LOOKUP(I137,DATOS!A:A,DATOS!C:C)=0,J131,(LOOKUP(I137,DATOS!A:A,DATOS!C:C)))</f>
        <v>11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 xml:space="preserve">24.- INSTRUCCIÓN DEL COMBATIENTE. </v>
      </c>
      <c r="D143" s="24"/>
      <c r="E143" s="11"/>
      <c r="F143" s="11"/>
      <c r="G143" s="40" t="str">
        <f>IF(J144="FIN","",LOOKUP(I143,DATOS!A:A,DATOS!F:F))</f>
        <v xml:space="preserve">INSTRUCCIÓN DEL COMBATIENTE. </v>
      </c>
      <c r="H143" s="40">
        <f>IF(J144="FIN",0,LOOKUP(I143,DATOS!A:A,DATOS!P:P))</f>
        <v>0</v>
      </c>
      <c r="I143" s="35">
        <f>+I137+1</f>
        <v>617</v>
      </c>
      <c r="J143" s="61">
        <f>IF(LOOKUP(I143,DATOS!A:A,DATOS!C:C)=0,J137,(LOOKUP(I143,DATOS!A:A,DATOS!C:C)))</f>
        <v>11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 xml:space="preserve">25.- INSTRUCCIÓN DEL COMBATIENTE. </v>
      </c>
      <c r="D149" s="24"/>
      <c r="E149" s="11"/>
      <c r="F149" s="11"/>
      <c r="G149" s="40" t="str">
        <f>IF(J150="FIN","",LOOKUP(I149,DATOS!A:A,DATOS!F:F))</f>
        <v xml:space="preserve">INSTRUCCIÓN DEL COMBATIENTE. </v>
      </c>
      <c r="H149" s="40">
        <f>IF(J150="FIN",0,LOOKUP(I149,DATOS!A:A,DATOS!P:P))</f>
        <v>0</v>
      </c>
      <c r="I149" s="35">
        <f>+I143+1</f>
        <v>618</v>
      </c>
      <c r="J149" s="61">
        <f>IF(LOOKUP(I149,DATOS!A:A,DATOS!C:C)=0,J143,(LOOKUP(I149,DATOS!A:A,DATOS!C:C)))</f>
        <v>11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 xml:space="preserve">26.- INSTRUCCIÓN DEL COMBATIENTE. </v>
      </c>
      <c r="D155" s="24"/>
      <c r="E155" s="11"/>
      <c r="F155" s="11"/>
      <c r="G155" s="40" t="str">
        <f>IF(J156="FIN","",LOOKUP(I155,DATOS!A:A,DATOS!F:F))</f>
        <v xml:space="preserve">INSTRUCCIÓN DEL COMBATIENTE. </v>
      </c>
      <c r="H155" s="40">
        <f>IF(J156="FIN",0,LOOKUP(I155,DATOS!A:A,DATOS!P:P))</f>
        <v>0</v>
      </c>
      <c r="I155" s="35">
        <f>+I149+1</f>
        <v>619</v>
      </c>
      <c r="J155" s="61">
        <f>IF(LOOKUP(I155,DATOS!A:A,DATOS!C:C)=0,J149,(LOOKUP(I155,DATOS!A:A,DATOS!C:C)))</f>
        <v>11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 xml:space="preserve">27.- INSTRUCCIÓN DEL COMBATIENTE. </v>
      </c>
      <c r="D161" s="24"/>
      <c r="E161" s="11"/>
      <c r="F161" s="11"/>
      <c r="G161" s="40" t="str">
        <f>IF(J162="FIN","",LOOKUP(I161,DATOS!A:A,DATOS!F:F))</f>
        <v xml:space="preserve">INSTRUCCIÓN DEL COMBATIENTE. </v>
      </c>
      <c r="H161" s="40">
        <f>IF(J162="FIN",0,LOOKUP(I161,DATOS!A:A,DATOS!P:P))</f>
        <v>0</v>
      </c>
      <c r="I161" s="35">
        <f>+I155+1</f>
        <v>620</v>
      </c>
      <c r="J161" s="61">
        <f>IF(LOOKUP(I161,DATOS!A:A,DATOS!C:C)=0,J155,(LOOKUP(I161,DATOS!A:A,DATOS!C:C)))</f>
        <v>11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 xml:space="preserve">28.- INSTRUCCIÓN DEL COMBATIENTE. </v>
      </c>
      <c r="D167" s="24"/>
      <c r="E167" s="11"/>
      <c r="F167" s="11"/>
      <c r="G167" s="40" t="str">
        <f>IF(J168="FIN","",LOOKUP(I167,DATOS!A:A,DATOS!F:F))</f>
        <v xml:space="preserve">INSTRUCCIÓN DEL COMBATIENTE. </v>
      </c>
      <c r="H167" s="40">
        <f>IF(J168="FIN",0,LOOKUP(I167,DATOS!A:A,DATOS!P:P))</f>
        <v>0</v>
      </c>
      <c r="I167" s="35">
        <f>+I161+1</f>
        <v>621</v>
      </c>
      <c r="J167" s="61">
        <f>IF(LOOKUP(I167,DATOS!A:A,DATOS!C:C)=0,J161,(LOOKUP(I167,DATOS!A:A,DATOS!C:C)))</f>
        <v>11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 xml:space="preserve">29.- INSTRUCCIÓN DEL COMBATIENTE. </v>
      </c>
      <c r="D173" s="24"/>
      <c r="E173" s="11"/>
      <c r="F173" s="11"/>
      <c r="G173" s="40" t="str">
        <f>IF(J174="FIN","",LOOKUP(I173,DATOS!A:A,DATOS!F:F))</f>
        <v xml:space="preserve">INSTRUCCIÓN DEL COMBATIENTE. </v>
      </c>
      <c r="H173" s="40">
        <f>IF(J174="FIN",0,LOOKUP(I173,DATOS!A:A,DATOS!P:P))</f>
        <v>0</v>
      </c>
      <c r="I173" s="35">
        <f>+I167+1</f>
        <v>622</v>
      </c>
      <c r="J173" s="61">
        <f>IF(LOOKUP(I173,DATOS!A:A,DATOS!C:C)=0,J167,(LOOKUP(I173,DATOS!A:A,DATOS!C:C)))</f>
        <v>11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 xml:space="preserve">30.- INSTRUCCIÓN DEL COMBATIENTE. </v>
      </c>
      <c r="D179" s="24"/>
      <c r="E179" s="11"/>
      <c r="F179" s="11"/>
      <c r="G179" s="40" t="str">
        <f>IF(J180="FIN","",LOOKUP(I179,DATOS!A:A,DATOS!F:F))</f>
        <v xml:space="preserve">INSTRUCCIÓN DEL COMBATIENTE. </v>
      </c>
      <c r="H179" s="40">
        <f>IF(J180="FIN",0,LOOKUP(I179,DATOS!A:A,DATOS!P:P))</f>
        <v>0</v>
      </c>
      <c r="I179" s="35">
        <f>+I173+1</f>
        <v>623</v>
      </c>
      <c r="J179" s="61">
        <f>IF(LOOKUP(I179,DATOS!A:A,DATOS!C:C)=0,J173,(LOOKUP(I179,DATOS!A:A,DATOS!C:C)))</f>
        <v>11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 xml:space="preserve">31.- INSTRUCCIÓN DEL COMBATIENTE. </v>
      </c>
      <c r="D185" s="24"/>
      <c r="E185" s="11"/>
      <c r="F185" s="11"/>
      <c r="G185" s="40" t="str">
        <f>IF(J186="FIN","",LOOKUP(I185,DATOS!A:A,DATOS!F:F))</f>
        <v xml:space="preserve">INSTRUCCIÓN DEL COMBATIENTE. </v>
      </c>
      <c r="H185" s="40">
        <f>IF(J186="FIN",0,LOOKUP(I185,DATOS!A:A,DATOS!P:P))</f>
        <v>0</v>
      </c>
      <c r="I185" s="35">
        <f>+I179+1</f>
        <v>624</v>
      </c>
      <c r="J185" s="61">
        <f>IF(LOOKUP(I185,DATOS!A:A,DATOS!C:C)=0,J179,(LOOKUP(I185,DATOS!A:A,DATOS!C:C)))</f>
        <v>11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 xml:space="preserve">32.- INSTRUCCIÓN DEL COMBATIENTE. </v>
      </c>
      <c r="D191" s="24"/>
      <c r="E191" s="11"/>
      <c r="F191" s="11"/>
      <c r="G191" s="40" t="str">
        <f>IF(J192="FIN","",LOOKUP(I191,DATOS!A:A,DATOS!F:F))</f>
        <v xml:space="preserve">INSTRUCCIÓN DEL COMBATIENTE. </v>
      </c>
      <c r="H191" s="40">
        <f>IF(J192="FIN",0,LOOKUP(I191,DATOS!A:A,DATOS!P:P))</f>
        <v>0</v>
      </c>
      <c r="I191" s="35">
        <f>+I185+1</f>
        <v>625</v>
      </c>
      <c r="J191" s="61">
        <f>IF(LOOKUP(I191,DATOS!A:A,DATOS!C:C)=0,J185,(LOOKUP(I191,DATOS!A:A,DATOS!C:C)))</f>
        <v>11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 xml:space="preserve">33.- INSTRUCCIÓN DEL COMBATIENTE. </v>
      </c>
      <c r="D197" s="24"/>
      <c r="E197" s="11"/>
      <c r="F197" s="11"/>
      <c r="G197" s="40" t="str">
        <f>IF(J198="FIN","",LOOKUP(I197,DATOS!A:A,DATOS!F:F))</f>
        <v xml:space="preserve">INSTRUCCIÓN DEL COMBATIENTE. </v>
      </c>
      <c r="H197" s="40">
        <f>IF(J198="FIN",0,LOOKUP(I197,DATOS!A:A,DATOS!P:P))</f>
        <v>0</v>
      </c>
      <c r="I197" s="35">
        <f>+I191+1</f>
        <v>626</v>
      </c>
      <c r="J197" s="61">
        <f>IF(LOOKUP(I197,DATOS!A:A,DATOS!C:C)=0,J191,(LOOKUP(I197,DATOS!A:A,DATOS!C:C)))</f>
        <v>11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 xml:space="preserve">34.- INSTRUCCIÓN DEL COMBATIENTE. </v>
      </c>
      <c r="D203" s="24"/>
      <c r="E203" s="11"/>
      <c r="F203" s="11"/>
      <c r="G203" s="40" t="str">
        <f>IF(J204="FIN","",LOOKUP(I203,DATOS!A:A,DATOS!F:F))</f>
        <v xml:space="preserve">INSTRUCCIÓN DEL COMBATIENTE. </v>
      </c>
      <c r="H203" s="40">
        <f>IF(J204="FIN",0,LOOKUP(I203,DATOS!A:A,DATOS!P:P))</f>
        <v>0</v>
      </c>
      <c r="I203" s="35">
        <f>+I197+1</f>
        <v>627</v>
      </c>
      <c r="J203" s="61">
        <f>IF(LOOKUP(I203,DATOS!A:A,DATOS!C:C)=0,J197,(LOOKUP(I203,DATOS!A:A,DATOS!C:C)))</f>
        <v>11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 xml:space="preserve">35.- INSTRUCCIÓN DEL COMBATIENTE. </v>
      </c>
      <c r="D209" s="24"/>
      <c r="E209" s="11"/>
      <c r="F209" s="11"/>
      <c r="G209" s="40" t="str">
        <f>IF(J210="FIN","",LOOKUP(I209,DATOS!A:A,DATOS!F:F))</f>
        <v xml:space="preserve">INSTRUCCIÓN DEL COMBATIENTE. </v>
      </c>
      <c r="H209" s="40">
        <f>IF(J210="FIN",0,LOOKUP(I209,DATOS!A:A,DATOS!P:P))</f>
        <v>0</v>
      </c>
      <c r="I209" s="35">
        <f>+I203+1</f>
        <v>628</v>
      </c>
      <c r="J209" s="61">
        <f>IF(LOOKUP(I209,DATOS!A:A,DATOS!C:C)=0,J203,(LOOKUP(I209,DATOS!A:A,DATOS!C:C)))</f>
        <v>11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 xml:space="preserve">36.- INSTRUCCIÓN DEL COMBATIENTE. </v>
      </c>
      <c r="D215" s="24"/>
      <c r="E215" s="11"/>
      <c r="F215" s="11"/>
      <c r="G215" s="40" t="str">
        <f>IF(J216="FIN","",LOOKUP(I215,DATOS!A:A,DATOS!F:F))</f>
        <v xml:space="preserve">INSTRUCCIÓN DEL COMBATIENTE. </v>
      </c>
      <c r="H215" s="40">
        <f>IF(J216="FIN",0,LOOKUP(I215,DATOS!A:A,DATOS!P:P))</f>
        <v>0</v>
      </c>
      <c r="I215" s="35">
        <f>+I209+1</f>
        <v>629</v>
      </c>
      <c r="J215" s="61">
        <f>IF(LOOKUP(I215,DATOS!A:A,DATOS!C:C)=0,J209,(LOOKUP(I215,DATOS!A:A,DATOS!C:C)))</f>
        <v>11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 xml:space="preserve">37.- INSTRUCCIÓN DEL COMBATIENTE. </v>
      </c>
      <c r="D221" s="24"/>
      <c r="E221" s="11"/>
      <c r="F221" s="11"/>
      <c r="G221" s="40" t="str">
        <f>IF(J222="FIN","",LOOKUP(I221,DATOS!A:A,DATOS!F:F))</f>
        <v xml:space="preserve">INSTRUCCIÓN DEL COMBATIENTE. </v>
      </c>
      <c r="H221" s="40">
        <f>IF(J222="FIN",0,LOOKUP(I221,DATOS!A:A,DATOS!P:P))</f>
        <v>0</v>
      </c>
      <c r="I221" s="35">
        <f>+I215+1</f>
        <v>630</v>
      </c>
      <c r="J221" s="61">
        <f>IF(LOOKUP(I221,DATOS!A:A,DATOS!C:C)=0,J215,(LOOKUP(I221,DATOS!A:A,DATOS!C:C)))</f>
        <v>11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 xml:space="preserve">38.- INSTRUCCIÓN DEL COMBATIENTE. </v>
      </c>
      <c r="D227" s="24"/>
      <c r="E227" s="11"/>
      <c r="F227" s="11"/>
      <c r="G227" s="40" t="str">
        <f>IF(J228="FIN","",LOOKUP(I227,DATOS!A:A,DATOS!F:F))</f>
        <v xml:space="preserve">INSTRUCCIÓN DEL COMBATIENTE. </v>
      </c>
      <c r="H227" s="40">
        <f>IF(J228="FIN",0,LOOKUP(I227,DATOS!A:A,DATOS!P:P))</f>
        <v>0</v>
      </c>
      <c r="I227" s="35">
        <f>+I221+1</f>
        <v>631</v>
      </c>
      <c r="J227" s="61">
        <f>IF(LOOKUP(I227,DATOS!A:A,DATOS!C:C)=0,J221,(LOOKUP(I227,DATOS!A:A,DATOS!C:C)))</f>
        <v>11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 xml:space="preserve">39.- INSTRUCCIÓN DEL COMBATIENTE. </v>
      </c>
      <c r="D233" s="24"/>
      <c r="E233" s="11"/>
      <c r="F233" s="11"/>
      <c r="G233" s="40" t="str">
        <f>IF(J234="FIN","",LOOKUP(I233,DATOS!A:A,DATOS!F:F))</f>
        <v xml:space="preserve">INSTRUCCIÓN DEL COMBATIENTE. </v>
      </c>
      <c r="H233" s="40">
        <f>IF(J234="FIN",0,LOOKUP(I233,DATOS!A:A,DATOS!P:P))</f>
        <v>0</v>
      </c>
      <c r="I233" s="35">
        <f>+I227+1</f>
        <v>632</v>
      </c>
      <c r="J233" s="61">
        <f>IF(LOOKUP(I233,DATOS!A:A,DATOS!C:C)=0,J227,(LOOKUP(I233,DATOS!A:A,DATOS!C:C)))</f>
        <v>11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 xml:space="preserve">40.- INSTRUCCIÓN DEL COMBATIENTE. </v>
      </c>
      <c r="D239" s="24"/>
      <c r="E239" s="11"/>
      <c r="F239" s="11"/>
      <c r="G239" s="40" t="str">
        <f>IF(J240="FIN","",LOOKUP(I239,DATOS!A:A,DATOS!F:F))</f>
        <v xml:space="preserve">INSTRUCCIÓN DEL COMBATIENTE. </v>
      </c>
      <c r="H239" s="40">
        <f>IF(J240="FIN",0,LOOKUP(I239,DATOS!A:A,DATOS!P:P))</f>
        <v>0</v>
      </c>
      <c r="I239" s="35">
        <f>+I233+1</f>
        <v>633</v>
      </c>
      <c r="J239" s="61">
        <f>IF(LOOKUP(I239,DATOS!A:A,DATOS!C:C)=0,J233,(LOOKUP(I239,DATOS!A:A,DATOS!C:C)))</f>
        <v>11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 xml:space="preserve">41.- INSTRUCCIÓN DEL COMBATIENTE. </v>
      </c>
      <c r="D245" s="24"/>
      <c r="E245" s="11"/>
      <c r="F245" s="11"/>
      <c r="G245" s="40" t="str">
        <f>IF(J246="FIN","",LOOKUP(I245,DATOS!A:A,DATOS!F:F))</f>
        <v xml:space="preserve">INSTRUCCIÓN DEL COMBATIENTE. </v>
      </c>
      <c r="H245" s="40">
        <f>IF(J246="FIN",0,LOOKUP(I245,DATOS!A:A,DATOS!P:P))</f>
        <v>0</v>
      </c>
      <c r="I245" s="35">
        <f>+I239+1</f>
        <v>634</v>
      </c>
      <c r="J245" s="61">
        <f>IF(LOOKUP(I245,DATOS!A:A,DATOS!C:C)=0,J239,(LOOKUP(I245,DATOS!A:A,DATOS!C:C)))</f>
        <v>11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 xml:space="preserve">42.- INSTRUCCIÓN DEL COMBATIENTE. </v>
      </c>
      <c r="D251" s="24"/>
      <c r="E251" s="11"/>
      <c r="F251" s="11"/>
      <c r="G251" s="40" t="str">
        <f>IF(J252="FIN","",LOOKUP(I251,DATOS!A:A,DATOS!F:F))</f>
        <v xml:space="preserve">INSTRUCCIÓN DEL COMBATIENTE. </v>
      </c>
      <c r="H251" s="40">
        <f>IF(J252="FIN",0,LOOKUP(I251,DATOS!A:A,DATOS!P:P))</f>
        <v>0</v>
      </c>
      <c r="I251" s="35">
        <f>+I245+1</f>
        <v>635</v>
      </c>
      <c r="J251" s="61">
        <f>IF(LOOKUP(I251,DATOS!A:A,DATOS!C:C)=0,J245,(LOOKUP(I251,DATOS!A:A,DATOS!C:C)))</f>
        <v>11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 xml:space="preserve">43.- INSTRUCCIÓN DEL COMBATIENTE. </v>
      </c>
      <c r="D257" s="24"/>
      <c r="E257" s="11"/>
      <c r="F257" s="11"/>
      <c r="G257" s="40" t="str">
        <f>IF(J258="FIN","",LOOKUP(I257,DATOS!A:A,DATOS!F:F))</f>
        <v xml:space="preserve">INSTRUCCIÓN DEL COMBATIENTE. </v>
      </c>
      <c r="H257" s="40">
        <f>IF(J258="FIN",0,LOOKUP(I257,DATOS!A:A,DATOS!P:P))</f>
        <v>0</v>
      </c>
      <c r="I257" s="35">
        <f>+I251+1</f>
        <v>636</v>
      </c>
      <c r="J257" s="61">
        <f>IF(LOOKUP(I257,DATOS!A:A,DATOS!C:C)=0,J251,(LOOKUP(I257,DATOS!A:A,DATOS!C:C)))</f>
        <v>11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 xml:space="preserve">44.- INSTRUCCIÓN DEL COMBATIENTE. </v>
      </c>
      <c r="D263" s="24"/>
      <c r="E263" s="11"/>
      <c r="F263" s="11"/>
      <c r="G263" s="40" t="str">
        <f>IF(J264="FIN","",LOOKUP(I263,DATOS!A:A,DATOS!F:F))</f>
        <v xml:space="preserve">INSTRUCCIÓN DEL COMBATIENTE. </v>
      </c>
      <c r="H263" s="40">
        <f>IF(J264="FIN",0,LOOKUP(I263,DATOS!A:A,DATOS!P:P))</f>
        <v>0</v>
      </c>
      <c r="I263" s="35">
        <f>+I257+1</f>
        <v>637</v>
      </c>
      <c r="J263" s="61">
        <f>IF(LOOKUP(I263,DATOS!A:A,DATOS!C:C)=0,J257,(LOOKUP(I263,DATOS!A:A,DATOS!C:C)))</f>
        <v>11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 xml:space="preserve">45.- INSTRUCCIÓN DEL COMBATIENTE. </v>
      </c>
      <c r="D269" s="24"/>
      <c r="E269" s="11"/>
      <c r="F269" s="11"/>
      <c r="G269" s="40" t="str">
        <f>IF(J270="FIN","",LOOKUP(I269,DATOS!A:A,DATOS!F:F))</f>
        <v xml:space="preserve">INSTRUCCIÓN DEL COMBATIENTE. </v>
      </c>
      <c r="H269" s="40">
        <f>IF(J270="FIN",0,LOOKUP(I269,DATOS!A:A,DATOS!P:P))</f>
        <v>0</v>
      </c>
      <c r="I269" s="35">
        <f>+I263+1</f>
        <v>638</v>
      </c>
      <c r="J269" s="61">
        <f>IF(LOOKUP(I269,DATOS!A:A,DATOS!C:C)=0,J263,(LOOKUP(I269,DATOS!A:A,DATOS!C:C)))</f>
        <v>11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 xml:space="preserve">46.- INSTRUCCIÓN DEL COMBATIENTE. </v>
      </c>
      <c r="D275" s="24"/>
      <c r="E275" s="11"/>
      <c r="F275" s="11"/>
      <c r="G275" s="40" t="str">
        <f>IF(J276="FIN","",LOOKUP(I275,DATOS!A:A,DATOS!F:F))</f>
        <v xml:space="preserve">INSTRUCCIÓN DEL COMBATIENTE. </v>
      </c>
      <c r="H275" s="40">
        <f>IF(J276="FIN",0,LOOKUP(I275,DATOS!A:A,DATOS!P:P))</f>
        <v>0</v>
      </c>
      <c r="I275" s="35">
        <f>+I269+1</f>
        <v>639</v>
      </c>
      <c r="J275" s="61">
        <f>IF(LOOKUP(I275,DATOS!A:A,DATOS!C:C)=0,J269,(LOOKUP(I275,DATOS!A:A,DATOS!C:C)))</f>
        <v>11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 xml:space="preserve">47.- INSTRUCCIÓN DEL COMBATIENTE. </v>
      </c>
      <c r="D281" s="24"/>
      <c r="E281" s="11"/>
      <c r="F281" s="11"/>
      <c r="G281" s="40" t="str">
        <f>IF(J282="FIN","",LOOKUP(I281,DATOS!A:A,DATOS!F:F))</f>
        <v xml:space="preserve">INSTRUCCIÓN DEL COMBATIENTE. </v>
      </c>
      <c r="H281" s="40">
        <f>IF(J282="FIN",0,LOOKUP(I281,DATOS!A:A,DATOS!P:P))</f>
        <v>0</v>
      </c>
      <c r="I281" s="35">
        <f>+I275+1</f>
        <v>640</v>
      </c>
      <c r="J281" s="61">
        <f>IF(LOOKUP(I281,DATOS!A:A,DATOS!C:C)=0,J275,(LOOKUP(I281,DATOS!A:A,DATOS!C:C)))</f>
        <v>11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 xml:space="preserve">48.- INSTRUCCIÓN DEL COMBATIENTE. </v>
      </c>
      <c r="D287" s="24"/>
      <c r="E287" s="11"/>
      <c r="F287" s="11"/>
      <c r="G287" s="40" t="str">
        <f>IF(J288="FIN","",LOOKUP(I287,DATOS!A:A,DATOS!F:F))</f>
        <v xml:space="preserve">INSTRUCCIÓN DEL COMBATIENTE. </v>
      </c>
      <c r="H287" s="40">
        <f>IF(J288="FIN",0,LOOKUP(I287,DATOS!A:A,DATOS!P:P))</f>
        <v>0</v>
      </c>
      <c r="I287" s="35">
        <f>+I281+1</f>
        <v>641</v>
      </c>
      <c r="J287" s="61">
        <f>IF(LOOKUP(I287,DATOS!A:A,DATOS!C:C)=0,J281,(LOOKUP(I287,DATOS!A:A,DATOS!C:C)))</f>
        <v>11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 xml:space="preserve">49.- INSTRUCCIÓN DEL COMBATIENTE. </v>
      </c>
      <c r="D293" s="24"/>
      <c r="E293" s="11"/>
      <c r="F293" s="11"/>
      <c r="G293" s="40" t="str">
        <f>IF(J294="FIN","",LOOKUP(I293,DATOS!A:A,DATOS!F:F))</f>
        <v xml:space="preserve">INSTRUCCIÓN DEL COMBATIENTE. </v>
      </c>
      <c r="H293" s="40">
        <f>IF(J294="FIN",0,LOOKUP(I293,DATOS!A:A,DATOS!P:P))</f>
        <v>0</v>
      </c>
      <c r="I293" s="35">
        <f>+I287+1</f>
        <v>642</v>
      </c>
      <c r="J293" s="61">
        <f>IF(LOOKUP(I293,DATOS!A:A,DATOS!C:C)=0,J287,(LOOKUP(I293,DATOS!A:A,DATOS!C:C)))</f>
        <v>11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 xml:space="preserve">50.- INSTRUCCIÓN DEL COMBATIENTE. </v>
      </c>
      <c r="D299" s="24"/>
      <c r="E299" s="11"/>
      <c r="F299" s="11"/>
      <c r="G299" s="40" t="str">
        <f>IF(J300="FIN","",LOOKUP(I299,DATOS!A:A,DATOS!F:F))</f>
        <v xml:space="preserve">INSTRUCCIÓN DEL COMBATIENTE. </v>
      </c>
      <c r="H299" s="40">
        <f>IF(J300="FIN",0,LOOKUP(I299,DATOS!A:A,DATOS!P:P))</f>
        <v>0</v>
      </c>
      <c r="I299" s="35">
        <f>+I293+1</f>
        <v>643</v>
      </c>
      <c r="J299" s="61">
        <f>IF(LOOKUP(I299,DATOS!A:A,DATOS!C:C)=0,J293,(LOOKUP(I299,DATOS!A:A,DATOS!C:C)))</f>
        <v>11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 xml:space="preserve">51.- INSTRUCCIÓN DEL COMBATIENTE. </v>
      </c>
      <c r="D305" s="24"/>
      <c r="E305" s="11"/>
      <c r="F305" s="11"/>
      <c r="G305" s="40" t="str">
        <f>IF(J306="FIN","",LOOKUP(I305,DATOS!A:A,DATOS!F:F))</f>
        <v xml:space="preserve">INSTRUCCIÓN DEL COMBATIENTE. </v>
      </c>
      <c r="H305" s="40">
        <f>IF(J306="FIN",0,LOOKUP(I305,DATOS!A:A,DATOS!P:P))</f>
        <v>0</v>
      </c>
      <c r="I305" s="35">
        <f>+I299+1</f>
        <v>644</v>
      </c>
      <c r="J305" s="61">
        <f>IF(LOOKUP(I305,DATOS!A:A,DATOS!C:C)=0,J299,(LOOKUP(I305,DATOS!A:A,DATOS!C:C)))</f>
        <v>11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 xml:space="preserve">52.- INSTRUCCIÓN DEL COMBATIENTE. </v>
      </c>
      <c r="D311" s="24"/>
      <c r="E311" s="11"/>
      <c r="F311" s="11"/>
      <c r="G311" s="40" t="str">
        <f>IF(J312="FIN","",LOOKUP(I311,DATOS!A:A,DATOS!F:F))</f>
        <v xml:space="preserve">INSTRUCCIÓN DEL COMBATIENTE. </v>
      </c>
      <c r="H311" s="40">
        <f>IF(J312="FIN",0,LOOKUP(I311,DATOS!A:A,DATOS!P:P))</f>
        <v>0</v>
      </c>
      <c r="I311" s="35">
        <f>+I305+1</f>
        <v>645</v>
      </c>
      <c r="J311" s="61">
        <f>IF(LOOKUP(I311,DATOS!A:A,DATOS!C:C)=0,J305,(LOOKUP(I311,DATOS!A:A,DATOS!C:C)))</f>
        <v>11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 xml:space="preserve">53.- INSTRUCCIÓN DEL COMBATIENTE. </v>
      </c>
      <c r="D317" s="24"/>
      <c r="E317" s="11"/>
      <c r="F317" s="11"/>
      <c r="G317" s="40" t="str">
        <f>IF(J318="FIN","",LOOKUP(I317,DATOS!A:A,DATOS!F:F))</f>
        <v xml:space="preserve">INSTRUCCIÓN DEL COMBATIENTE. </v>
      </c>
      <c r="H317" s="40">
        <f>IF(J318="FIN",0,LOOKUP(I317,DATOS!A:A,DATOS!P:P))</f>
        <v>0</v>
      </c>
      <c r="I317" s="35">
        <f>+I311+1</f>
        <v>646</v>
      </c>
      <c r="J317" s="61">
        <f>IF(LOOKUP(I317,DATOS!A:A,DATOS!C:C)=0,J311,(LOOKUP(I317,DATOS!A:A,DATOS!C:C)))</f>
        <v>11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 xml:space="preserve">54.- INSTRUCCIÓN DEL COMBATIENTE. </v>
      </c>
      <c r="D323" s="24"/>
      <c r="E323" s="11"/>
      <c r="F323" s="11"/>
      <c r="G323" s="40" t="str">
        <f>IF(J324="FIN","",LOOKUP(I323,DATOS!A:A,DATOS!F:F))</f>
        <v xml:space="preserve">INSTRUCCIÓN DEL COMBATIENTE. </v>
      </c>
      <c r="H323" s="40">
        <f>IF(J324="FIN",0,LOOKUP(I323,DATOS!A:A,DATOS!P:P))</f>
        <v>0</v>
      </c>
      <c r="I323" s="35">
        <f>+I317+1</f>
        <v>647</v>
      </c>
      <c r="J323" s="61">
        <f>IF(LOOKUP(I323,DATOS!A:A,DATOS!C:C)=0,J317,(LOOKUP(I323,DATOS!A:A,DATOS!C:C)))</f>
        <v>11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 xml:space="preserve">55.- INSTRUCCIÓN DEL COMBATIENTE. </v>
      </c>
      <c r="D329" s="24"/>
      <c r="E329" s="11"/>
      <c r="F329" s="11"/>
      <c r="G329" s="40" t="str">
        <f>IF(J330="FIN","",LOOKUP(I329,DATOS!A:A,DATOS!F:F))</f>
        <v xml:space="preserve">INSTRUCCIÓN DEL COMBATIENTE. </v>
      </c>
      <c r="H329" s="40">
        <f>IF(J330="FIN",0,LOOKUP(I329,DATOS!A:A,DATOS!P:P))</f>
        <v>0</v>
      </c>
      <c r="I329" s="35">
        <f>+I323+1</f>
        <v>648</v>
      </c>
      <c r="J329" s="61">
        <f>IF(LOOKUP(I329,DATOS!A:A,DATOS!C:C)=0,J323,(LOOKUP(I329,DATOS!A:A,DATOS!C:C)))</f>
        <v>11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INSTRUCCIÓN DEL COMBATIENTE. </v>
      </c>
      <c r="D335" s="24"/>
      <c r="E335" s="11"/>
      <c r="F335" s="11"/>
      <c r="G335" s="40" t="str">
        <f>IF(J336="FIN","",LOOKUP(I335,DATOS!A:A,DATOS!F:F))</f>
        <v xml:space="preserve">INSTRUCCIÓN DEL COMBATIENTE. </v>
      </c>
      <c r="H335" s="40">
        <f>IF(J336="FIN",0,LOOKUP(I335,DATOS!A:A,DATOS!P:P))</f>
        <v>0</v>
      </c>
      <c r="I335" s="35">
        <f>+I329+1</f>
        <v>649</v>
      </c>
      <c r="J335" s="61">
        <f>IF(LOOKUP(I335,DATOS!A:A,DATOS!C:C)=0,J329,(LOOKUP(I335,DATOS!A:A,DATOS!C:C)))</f>
        <v>11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INSTRUCCIÓN DEL COMBATIENTE. </v>
      </c>
      <c r="D341" s="24"/>
      <c r="E341" s="11"/>
      <c r="F341" s="11"/>
      <c r="G341" s="40" t="str">
        <f>IF(J342="FIN","",LOOKUP(I341,DATOS!A:A,DATOS!F:F))</f>
        <v xml:space="preserve">INSTRUCCIÓN DEL COMBATIENTE. </v>
      </c>
      <c r="H341" s="40">
        <f>IF(J342="FIN",0,LOOKUP(I341,DATOS!A:A,DATOS!P:P))</f>
        <v>0</v>
      </c>
      <c r="I341" s="35">
        <f>+I335+1</f>
        <v>650</v>
      </c>
      <c r="J341" s="61">
        <f>IF(LOOKUP(I341,DATOS!A:A,DATOS!C:C)=0,J335,(LOOKUP(I341,DATOS!A:A,DATOS!C:C)))</f>
        <v>11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>a) 0</v>
      </c>
      <c r="D342" s="26"/>
      <c r="G342" s="38">
        <f>IF(J342="FIN","",LOOKUP(I341,DATOS!A:A,DATOS!L:L))</f>
        <v>0</v>
      </c>
      <c r="I342" s="35" t="s">
        <v>127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>b) 0</v>
      </c>
      <c r="D343" s="26"/>
      <c r="G343" s="38">
        <f>IF(J342="FIN","",LOOKUP(I341,DATOS!A:A,DATOS!M:M))</f>
        <v>0</v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>c) 0</v>
      </c>
      <c r="D344" s="26"/>
      <c r="G344" s="38">
        <f>IF(J342="FIN","",LOOKUP(I341,DATOS!A:A,DATOS!N:N))</f>
        <v>0</v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>d) 0</v>
      </c>
      <c r="D345" s="26"/>
      <c r="G345" s="38">
        <f>IF(J342="FIN","",LOOKUP(I341,DATOS!A:A,DATOS!O:O))</f>
        <v>0</v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INSTRUCCIÓN DEL COMBATIENTE. </v>
      </c>
      <c r="D347" s="24"/>
      <c r="E347" s="11"/>
      <c r="F347" s="11"/>
      <c r="G347" s="40" t="str">
        <f>IF(J348="FIN","",LOOKUP(I347,DATOS!A:A,DATOS!F:F))</f>
        <v xml:space="preserve">INSTRUCCIÓN DEL COMBATIENTE. </v>
      </c>
      <c r="H347" s="40">
        <f>IF(J348="FIN",0,LOOKUP(I347,DATOS!A:A,DATOS!P:P))</f>
        <v>0</v>
      </c>
      <c r="I347" s="35">
        <f>+I341+1</f>
        <v>651</v>
      </c>
      <c r="J347" s="61">
        <f>IF(LOOKUP(I347,DATOS!A:A,DATOS!C:C)=0,J341,(LOOKUP(I347,DATOS!A:A,DATOS!C:C)))</f>
        <v>11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>a) 0</v>
      </c>
      <c r="D348" s="26"/>
      <c r="G348" s="38">
        <f>IF(J348="FIN","",LOOKUP(I347,DATOS!A:A,DATOS!L:L))</f>
        <v>0</v>
      </c>
      <c r="I348" s="35" t="s">
        <v>127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>b) 0</v>
      </c>
      <c r="D349" s="26"/>
      <c r="G349" s="38">
        <f>IF(J348="FIN","",LOOKUP(I347,DATOS!A:A,DATOS!M:M))</f>
        <v>0</v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>c) 0</v>
      </c>
      <c r="D350" s="26"/>
      <c r="G350" s="38">
        <f>IF(J348="FIN","",LOOKUP(I347,DATOS!A:A,DATOS!N:N))</f>
        <v>0</v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>d) 0</v>
      </c>
      <c r="D351" s="26"/>
      <c r="G351" s="38">
        <f>IF(J348="FIN","",LOOKUP(I347,DATOS!A:A,DATOS!O:O))</f>
        <v>0</v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INSTRUCCIÓN DEL COMBATIENTE. </v>
      </c>
      <c r="D353" s="24"/>
      <c r="E353" s="11"/>
      <c r="F353" s="11"/>
      <c r="G353" s="40" t="str">
        <f>IF(J354="FIN","",LOOKUP(I353,DATOS!A:A,DATOS!F:F))</f>
        <v xml:space="preserve">INSTRUCCIÓN DEL COMBATIENTE. </v>
      </c>
      <c r="H353" s="40">
        <f>IF(J354="FIN",0,LOOKUP(I353,DATOS!A:A,DATOS!P:P))</f>
        <v>0</v>
      </c>
      <c r="I353" s="35">
        <f>+I347+1</f>
        <v>652</v>
      </c>
      <c r="J353" s="61">
        <f>IF(LOOKUP(I353,DATOS!A:A,DATOS!C:C)=0,J347,(LOOKUP(I353,DATOS!A:A,DATOS!C:C)))</f>
        <v>11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>a) 0</v>
      </c>
      <c r="D354" s="26"/>
      <c r="G354" s="38">
        <f>IF(J354="FIN","",LOOKUP(I353,DATOS!A:A,DATOS!L:L))</f>
        <v>0</v>
      </c>
      <c r="I354" s="35" t="s">
        <v>127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>b) 0</v>
      </c>
      <c r="D355" s="26"/>
      <c r="G355" s="38">
        <f>IF(J354="FIN","",LOOKUP(I353,DATOS!A:A,DATOS!M:M))</f>
        <v>0</v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>c) 0</v>
      </c>
      <c r="D356" s="26"/>
      <c r="G356" s="38">
        <f>IF(J354="FIN","",LOOKUP(I353,DATOS!A:A,DATOS!N:N))</f>
        <v>0</v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>d) 0</v>
      </c>
      <c r="D357" s="26"/>
      <c r="G357" s="38">
        <f>IF(J354="FIN","",LOOKUP(I353,DATOS!A:A,DATOS!O:O))</f>
        <v>0</v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INSTRUCCIÓN DEL COMBATIENTE. </v>
      </c>
      <c r="D359" s="24"/>
      <c r="E359" s="11"/>
      <c r="F359" s="11"/>
      <c r="G359" s="40" t="str">
        <f>IF(J360="FIN","",LOOKUP(I359,DATOS!A:A,DATOS!F:F))</f>
        <v xml:space="preserve">INSTRUCCIÓN DEL COMBATIENTE. </v>
      </c>
      <c r="H359" s="40">
        <f>IF(J360="FIN",0,LOOKUP(I359,DATOS!A:A,DATOS!P:P))</f>
        <v>0</v>
      </c>
      <c r="I359" s="35">
        <f>+I353+1</f>
        <v>653</v>
      </c>
      <c r="J359" s="61">
        <f>IF(LOOKUP(I359,DATOS!A:A,DATOS!C:C)=0,J353,(LOOKUP(I359,DATOS!A:A,DATOS!C:C)))</f>
        <v>11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>a) 0</v>
      </c>
      <c r="D360" s="26"/>
      <c r="G360" s="38">
        <f>IF(J360="FIN","",LOOKUP(I359,DATOS!A:A,DATOS!L:L))</f>
        <v>0</v>
      </c>
      <c r="I360" s="35" t="s">
        <v>127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>b) 0</v>
      </c>
      <c r="D361" s="26"/>
      <c r="G361" s="38">
        <f>IF(J360="FIN","",LOOKUP(I359,DATOS!A:A,DATOS!M:M))</f>
        <v>0</v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>c) 0</v>
      </c>
      <c r="D362" s="26"/>
      <c r="G362" s="38">
        <f>IF(J360="FIN","",LOOKUP(I359,DATOS!A:A,DATOS!N:N))</f>
        <v>0</v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>d) 0</v>
      </c>
      <c r="D363" s="26"/>
      <c r="G363" s="38">
        <f>IF(J360="FIN","",LOOKUP(I359,DATOS!A:A,DATOS!O:O))</f>
        <v>0</v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INSTRUCCIÓN DEL COMBATIENTE. </v>
      </c>
      <c r="D365" s="24"/>
      <c r="E365" s="11"/>
      <c r="F365" s="11"/>
      <c r="G365" s="40" t="str">
        <f>IF(J366="FIN","",LOOKUP(I365,DATOS!A:A,DATOS!F:F))</f>
        <v xml:space="preserve">INSTRUCCIÓN DEL COMBATIENTE. </v>
      </c>
      <c r="H365" s="40">
        <f>IF(J366="FIN",0,LOOKUP(I365,DATOS!A:A,DATOS!P:P))</f>
        <v>0</v>
      </c>
      <c r="I365" s="35">
        <f>+I359+1</f>
        <v>654</v>
      </c>
      <c r="J365" s="61">
        <f>IF(LOOKUP(I365,DATOS!A:A,DATOS!C:C)=0,J359,(LOOKUP(I365,DATOS!A:A,DATOS!C:C)))</f>
        <v>11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>a) 0</v>
      </c>
      <c r="D366" s="26"/>
      <c r="G366" s="38">
        <f>IF(J366="FIN","",LOOKUP(I365,DATOS!A:A,DATOS!L:L))</f>
        <v>0</v>
      </c>
      <c r="I366" s="35" t="s">
        <v>127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>b) 0</v>
      </c>
      <c r="D367" s="26"/>
      <c r="G367" s="38">
        <f>IF(J366="FIN","",LOOKUP(I365,DATOS!A:A,DATOS!M:M))</f>
        <v>0</v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>c) 0</v>
      </c>
      <c r="D368" s="26"/>
      <c r="G368" s="38">
        <f>IF(J366="FIN","",LOOKUP(I365,DATOS!A:A,DATOS!N:N))</f>
        <v>0</v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>d) 0</v>
      </c>
      <c r="D369" s="26"/>
      <c r="G369" s="38">
        <f>IF(J366="FIN","",LOOKUP(I365,DATOS!A:A,DATOS!O:O))</f>
        <v>0</v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INSTRUCCIÓN DEL COMBATIENTE. </v>
      </c>
      <c r="D371" s="24"/>
      <c r="E371" s="11"/>
      <c r="F371" s="11"/>
      <c r="G371" s="40" t="str">
        <f>IF(J372="FIN","",LOOKUP(I371,DATOS!A:A,DATOS!F:F))</f>
        <v xml:space="preserve">INSTRUCCIÓN DEL COMBATIENTE. </v>
      </c>
      <c r="H371" s="40">
        <f>IF(J372="FIN",0,LOOKUP(I371,DATOS!A:A,DATOS!P:P))</f>
        <v>0</v>
      </c>
      <c r="I371" s="35">
        <f>+I365+1</f>
        <v>655</v>
      </c>
      <c r="J371" s="61">
        <f>IF(LOOKUP(I371,DATOS!A:A,DATOS!C:C)=0,J365,(LOOKUP(I371,DATOS!A:A,DATOS!C:C)))</f>
        <v>11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>a) 0</v>
      </c>
      <c r="D372" s="26"/>
      <c r="G372" s="38">
        <f>IF(J372="FIN","",LOOKUP(I371,DATOS!A:A,DATOS!L:L))</f>
        <v>0</v>
      </c>
      <c r="I372" s="35" t="s">
        <v>127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>b) 0</v>
      </c>
      <c r="D373" s="26"/>
      <c r="G373" s="38">
        <f>IF(J372="FIN","",LOOKUP(I371,DATOS!A:A,DATOS!M:M))</f>
        <v>0</v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>c) 0</v>
      </c>
      <c r="D374" s="26"/>
      <c r="G374" s="38">
        <f>IF(J372="FIN","",LOOKUP(I371,DATOS!A:A,DATOS!N:N))</f>
        <v>0</v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>d) 0</v>
      </c>
      <c r="D375" s="26"/>
      <c r="G375" s="38">
        <f>IF(J372="FIN","",LOOKUP(I371,DATOS!A:A,DATOS!O:O))</f>
        <v>0</v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INSTRUCCIÓN DEL COMBATIENTE. </v>
      </c>
      <c r="D377" s="24"/>
      <c r="E377" s="11"/>
      <c r="F377" s="11"/>
      <c r="G377" s="40" t="str">
        <f>IF(J378="FIN","",LOOKUP(I377,DATOS!A:A,DATOS!F:F))</f>
        <v xml:space="preserve">INSTRUCCIÓN DEL COMBATIENTE. </v>
      </c>
      <c r="H377" s="40">
        <f>IF(J378="FIN",0,LOOKUP(I377,DATOS!A:A,DATOS!P:P))</f>
        <v>0</v>
      </c>
      <c r="I377" s="35">
        <f>+I371+1</f>
        <v>656</v>
      </c>
      <c r="J377" s="61">
        <f>IF(LOOKUP(I377,DATOS!A:A,DATOS!C:C)=0,J371,(LOOKUP(I377,DATOS!A:A,DATOS!C:C)))</f>
        <v>11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>a) 0</v>
      </c>
      <c r="D378" s="26"/>
      <c r="G378" s="38">
        <f>IF(J378="FIN","",LOOKUP(I377,DATOS!A:A,DATOS!L:L))</f>
        <v>0</v>
      </c>
      <c r="I378" s="35" t="s">
        <v>127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>b) 0</v>
      </c>
      <c r="D379" s="26"/>
      <c r="G379" s="38">
        <f>IF(J378="FIN","",LOOKUP(I377,DATOS!A:A,DATOS!M:M))</f>
        <v>0</v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>c) 0</v>
      </c>
      <c r="D380" s="26"/>
      <c r="G380" s="38">
        <f>IF(J378="FIN","",LOOKUP(I377,DATOS!A:A,DATOS!N:N))</f>
        <v>0</v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>d) 0</v>
      </c>
      <c r="D381" s="26"/>
      <c r="G381" s="38">
        <f>IF(J378="FIN","",LOOKUP(I377,DATOS!A:A,DATOS!O:O))</f>
        <v>0</v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INSTRUCCIÓN DEL COMBATIENTE. </v>
      </c>
      <c r="D383" s="24"/>
      <c r="E383" s="11"/>
      <c r="F383" s="11"/>
      <c r="G383" s="40" t="str">
        <f>IF(J384="FIN","",LOOKUP(I383,DATOS!A:A,DATOS!F:F))</f>
        <v xml:space="preserve">INSTRUCCIÓN DEL COMBATIENTE. </v>
      </c>
      <c r="H383" s="40">
        <f>IF(J384="FIN",0,LOOKUP(I383,DATOS!A:A,DATOS!P:P))</f>
        <v>0</v>
      </c>
      <c r="I383" s="35">
        <f>+I377+1</f>
        <v>657</v>
      </c>
      <c r="J383" s="61">
        <f>IF(LOOKUP(I383,DATOS!A:A,DATOS!C:C)=0,J377,(LOOKUP(I383,DATOS!A:A,DATOS!C:C)))</f>
        <v>11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>a) 0</v>
      </c>
      <c r="D384" s="26"/>
      <c r="G384" s="38">
        <f>IF(J384="FIN","",LOOKUP(I383,DATOS!A:A,DATOS!L:L))</f>
        <v>0</v>
      </c>
      <c r="I384" s="35" t="s">
        <v>127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>b) 0</v>
      </c>
      <c r="D385" s="26"/>
      <c r="G385" s="38">
        <f>IF(J384="FIN","",LOOKUP(I383,DATOS!A:A,DATOS!M:M))</f>
        <v>0</v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>c) 0</v>
      </c>
      <c r="D386" s="26"/>
      <c r="G386" s="38">
        <f>IF(J384="FIN","",LOOKUP(I383,DATOS!A:A,DATOS!N:N))</f>
        <v>0</v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>d) 0</v>
      </c>
      <c r="D387" s="26"/>
      <c r="G387" s="38">
        <f>IF(J384="FIN","",LOOKUP(I383,DATOS!A:A,DATOS!O:O))</f>
        <v>0</v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658</v>
      </c>
      <c r="J389" s="61">
        <f>IF(LOOKUP(I389,DATOS!A:A,DATOS!C:C)=0,J383,(LOOKUP(I389,DATOS!A:A,DATOS!C:C)))</f>
        <v>12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127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659</v>
      </c>
      <c r="J395" s="61">
        <f>IF(LOOKUP(I395,DATOS!A:A,DATOS!C:C)=0,J389,(LOOKUP(I395,DATOS!A:A,DATOS!C:C)))</f>
        <v>12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127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660</v>
      </c>
      <c r="J401" s="61">
        <f>IF(LOOKUP(I401,DATOS!A:A,DATOS!C:C)=0,J395,(LOOKUP(I401,DATOS!A:A,DATOS!C:C)))</f>
        <v>12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661</v>
      </c>
      <c r="J407" s="61">
        <f>IF(LOOKUP(I407,DATOS!A:A,DATOS!C:C)=0,J401,(LOOKUP(I407,DATOS!A:A,DATOS!C:C)))</f>
        <v>12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662</v>
      </c>
      <c r="J413" s="61">
        <f>IF(LOOKUP(I413,DATOS!A:A,DATOS!C:C)=0,J407,(LOOKUP(I413,DATOS!A:A,DATOS!C:C)))</f>
        <v>12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663</v>
      </c>
      <c r="J419" s="61">
        <f>IF(LOOKUP(I419,DATOS!A:A,DATOS!C:C)=0,J413,(LOOKUP(I419,DATOS!A:A,DATOS!C:C)))</f>
        <v>12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664</v>
      </c>
      <c r="J425" s="61">
        <f>IF(LOOKUP(I425,DATOS!A:A,DATOS!C:C)=0,J419,(LOOKUP(I425,DATOS!A:A,DATOS!C:C)))</f>
        <v>12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665</v>
      </c>
      <c r="J431" s="61">
        <f>IF(LOOKUP(I431,DATOS!A:A,DATOS!C:C)=0,J425,(LOOKUP(I431,DATOS!A:A,DATOS!C:C)))</f>
        <v>12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666</v>
      </c>
      <c r="J437" s="61">
        <f>IF(LOOKUP(I437,DATOS!A:A,DATOS!C:C)=0,J431,(LOOKUP(I437,DATOS!A:A,DATOS!C:C)))</f>
        <v>12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667</v>
      </c>
      <c r="J443" s="61">
        <f>IF(LOOKUP(I443,DATOS!A:A,DATOS!C:C)=0,J437,(LOOKUP(I443,DATOS!A:A,DATOS!C:C)))</f>
        <v>12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668</v>
      </c>
      <c r="J449" s="61">
        <f>IF(LOOKUP(I449,DATOS!A:A,DATOS!C:C)=0,J443,(LOOKUP(I449,DATOS!A:A,DATOS!C:C)))</f>
        <v>12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669</v>
      </c>
      <c r="J455" s="61">
        <f>IF(LOOKUP(I455,DATOS!A:A,DATOS!C:C)=0,J449,(LOOKUP(I455,DATOS!A:A,DATOS!C:C)))</f>
        <v>12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670</v>
      </c>
      <c r="J461" s="61">
        <f>IF(LOOKUP(I461,DATOS!A:A,DATOS!C:C)=0,J455,(LOOKUP(I461,DATOS!A:A,DATOS!C:C)))</f>
        <v>12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671</v>
      </c>
      <c r="J467" s="61">
        <f>IF(LOOKUP(I467,DATOS!A:A,DATOS!C:C)=0,J461,(LOOKUP(I467,DATOS!A:A,DATOS!C:C)))</f>
        <v>12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672</v>
      </c>
      <c r="J473" s="61">
        <f>IF(LOOKUP(I473,DATOS!A:A,DATOS!C:C)=0,J467,(LOOKUP(I473,DATOS!A:A,DATOS!C:C)))</f>
        <v>12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673</v>
      </c>
      <c r="J479" s="61">
        <f>IF(LOOKUP(I479,DATOS!A:A,DATOS!C:C)=0,J473,(LOOKUP(I479,DATOS!A:A,DATOS!C:C)))</f>
        <v>12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674</v>
      </c>
      <c r="J485" s="61">
        <f>IF(LOOKUP(I485,DATOS!A:A,DATOS!C:C)=0,J479,(LOOKUP(I485,DATOS!A:A,DATOS!C:C)))</f>
        <v>12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675</v>
      </c>
      <c r="J491" s="61">
        <f>IF(LOOKUP(I491,DATOS!A:A,DATOS!C:C)=0,J485,(LOOKUP(I491,DATOS!A:A,DATOS!C:C)))</f>
        <v>12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676</v>
      </c>
      <c r="J497" s="61">
        <f>IF(LOOKUP(I497,DATOS!A:A,DATOS!C:C)=0,J491,(LOOKUP(I497,DATOS!A:A,DATOS!C:C)))</f>
        <v>12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677</v>
      </c>
      <c r="J503" s="61">
        <f>IF(LOOKUP(I503,DATOS!A:A,DATOS!C:C)=0,J497,(LOOKUP(I503,DATOS!A:A,DATOS!C:C)))</f>
        <v>12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678</v>
      </c>
      <c r="J509" s="61">
        <f>IF(LOOKUP(I509,DATOS!A:A,DATOS!C:C)=0,J503,(LOOKUP(I509,DATOS!A:A,DATOS!C:C)))</f>
        <v>12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679</v>
      </c>
      <c r="J515" s="61">
        <f>IF(LOOKUP(I515,DATOS!A:A,DATOS!C:C)=0,J509,(LOOKUP(I515,DATOS!A:A,DATOS!C:C)))</f>
        <v>12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680</v>
      </c>
      <c r="J521" s="61">
        <f>IF(LOOKUP(I521,DATOS!A:A,DATOS!C:C)=0,J515,(LOOKUP(I521,DATOS!A:A,DATOS!C:C)))</f>
        <v>12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681</v>
      </c>
      <c r="J527" s="61">
        <f>IF(LOOKUP(I527,DATOS!A:A,DATOS!C:C)=0,J521,(LOOKUP(I527,DATOS!A:A,DATOS!C:C)))</f>
        <v>12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682</v>
      </c>
      <c r="J533" s="61">
        <f>IF(LOOKUP(I533,DATOS!A:A,DATOS!C:C)=0,J527,(LOOKUP(I533,DATOS!A:A,DATOS!C:C)))</f>
        <v>12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683</v>
      </c>
      <c r="J539" s="61">
        <f>IF(LOOKUP(I539,DATOS!A:A,DATOS!C:C)=0,J533,(LOOKUP(I539,DATOS!A:A,DATOS!C:C)))</f>
        <v>12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684</v>
      </c>
      <c r="J545" s="61">
        <f>IF(LOOKUP(I545,DATOS!A:A,DATOS!C:C)=0,J539,(LOOKUP(I545,DATOS!A:A,DATOS!C:C)))</f>
        <v>12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685</v>
      </c>
      <c r="J551" s="61">
        <f>IF(LOOKUP(I551,DATOS!A:A,DATOS!C:C)=0,J545,(LOOKUP(I551,DATOS!A:A,DATOS!C:C)))</f>
        <v>12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686</v>
      </c>
      <c r="J557" s="61">
        <f>IF(LOOKUP(I557,DATOS!A:A,DATOS!C:C)=0,J551,(LOOKUP(I557,DATOS!A:A,DATOS!C:C)))</f>
        <v>12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687</v>
      </c>
      <c r="J563" s="61">
        <f>IF(LOOKUP(I563,DATOS!A:A,DATOS!C:C)=0,J557,(LOOKUP(I563,DATOS!A:A,DATOS!C:C)))</f>
        <v>12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688</v>
      </c>
      <c r="J569" s="61">
        <f>IF(LOOKUP(I569,DATOS!A:A,DATOS!C:C)=0,J563,(LOOKUP(I569,DATOS!A:A,DATOS!C:C)))</f>
        <v>12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689</v>
      </c>
      <c r="J575" s="61">
        <f>IF(LOOKUP(I575,DATOS!A:A,DATOS!C:C)=0,J569,(LOOKUP(I575,DATOS!A:A,DATOS!C:C)))</f>
        <v>12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690</v>
      </c>
      <c r="J581" s="61">
        <f>IF(LOOKUP(I581,DATOS!A:A,DATOS!C:C)=0,J575,(LOOKUP(I581,DATOS!A:A,DATOS!C:C)))</f>
        <v>12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691</v>
      </c>
      <c r="J587" s="61">
        <f>IF(LOOKUP(I587,DATOS!A:A,DATOS!C:C)=0,J581,(LOOKUP(I587,DATOS!A:A,DATOS!C:C)))</f>
        <v>12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692</v>
      </c>
      <c r="J593" s="61">
        <f>IF(LOOKUP(I593,DATOS!A:A,DATOS!C:C)=0,J587,(LOOKUP(I593,DATOS!A:A,DATOS!C:C)))</f>
        <v>12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693</v>
      </c>
      <c r="J599" s="61">
        <f>IF(LOOKUP(I599,DATOS!A:A,DATOS!C:C)=0,J593,(LOOKUP(I599,DATOS!A:A,DATOS!C:C)))</f>
        <v>12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nkokoY0ELnERzWi5OcbRmhmlKopU7HtjDdv+x2CCBLzAKR+aNty8LemXO7AhYvVDl/oIz4V2FJ0H6l9N/pnnwg==" saltValue="V/8xG27ABGmLMqAtAlPWSw==" spinCount="100000" sheet="1" objects="1" scenarios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540" priority="28" stopIfTrue="1" operator="lessThan">
      <formula>2</formula>
    </cfRule>
    <cfRule type="cellIs" dxfId="539" priority="29" stopIfTrue="1" operator="equal">
      <formula>2</formula>
    </cfRule>
    <cfRule type="cellIs" dxfId="53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537" priority="1" stopIfTrue="1" operator="lessThan">
      <formula>2</formula>
    </cfRule>
    <cfRule type="cellIs" dxfId="536" priority="2" stopIfTrue="1" operator="equal">
      <formula>2</formula>
    </cfRule>
    <cfRule type="cellIs" dxfId="53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534" priority="25" stopIfTrue="1" operator="lessThan">
      <formula>2</formula>
    </cfRule>
    <cfRule type="cellIs" dxfId="533" priority="26" stopIfTrue="1" operator="equal">
      <formula>2</formula>
    </cfRule>
    <cfRule type="cellIs" dxfId="53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531" priority="22" stopIfTrue="1" operator="lessThan">
      <formula>2</formula>
    </cfRule>
    <cfRule type="cellIs" dxfId="530" priority="23" stopIfTrue="1" operator="equal">
      <formula>2</formula>
    </cfRule>
    <cfRule type="cellIs" dxfId="52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528" priority="19" stopIfTrue="1" operator="lessThan">
      <formula>2</formula>
    </cfRule>
    <cfRule type="cellIs" dxfId="527" priority="20" stopIfTrue="1" operator="equal">
      <formula>2</formula>
    </cfRule>
    <cfRule type="cellIs" dxfId="52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525" priority="16" stopIfTrue="1" operator="lessThan">
      <formula>2</formula>
    </cfRule>
    <cfRule type="cellIs" dxfId="524" priority="17" stopIfTrue="1" operator="equal">
      <formula>2</formula>
    </cfRule>
    <cfRule type="cellIs" dxfId="52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522" priority="13" stopIfTrue="1" operator="lessThan">
      <formula>2</formula>
    </cfRule>
    <cfRule type="cellIs" dxfId="521" priority="14" stopIfTrue="1" operator="equal">
      <formula>2</formula>
    </cfRule>
    <cfRule type="cellIs" dxfId="52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519" priority="10" stopIfTrue="1" operator="lessThan">
      <formula>2</formula>
    </cfRule>
    <cfRule type="cellIs" dxfId="518" priority="11" stopIfTrue="1" operator="equal">
      <formula>2</formula>
    </cfRule>
    <cfRule type="cellIs" dxfId="51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516" priority="7" stopIfTrue="1" operator="lessThan">
      <formula>2</formula>
    </cfRule>
    <cfRule type="cellIs" dxfId="515" priority="8" stopIfTrue="1" operator="equal">
      <formula>2</formula>
    </cfRule>
    <cfRule type="cellIs" dxfId="51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513" priority="4" stopIfTrue="1" operator="lessThan">
      <formula>2</formula>
    </cfRule>
    <cfRule type="cellIs" dxfId="512" priority="5" stopIfTrue="1" operator="equal">
      <formula>2</formula>
    </cfRule>
    <cfRule type="cellIs" dxfId="51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I819"/>
  <sheetViews>
    <sheetView zoomScale="90" zoomScaleNormal="90" workbookViewId="0">
      <pane ySplit="2" topLeftCell="A447" activePane="bottomLeft" state="frozen"/>
      <selection activeCell="C1" sqref="C1:C1048576"/>
      <selection pane="bottomLeft" activeCell="A390" sqref="A390:A393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IF(PORTADA!$E$39="A",G1,PORTADA!$E$40)</f>
        <v>Boque 1 - INSTRUCCIÓN DEL COMBATIENTE III</v>
      </c>
      <c r="D1" s="3"/>
      <c r="E1" s="4" t="e">
        <f>ROUND(Q2/K2*10,2)</f>
        <v>#DIV/0!</v>
      </c>
      <c r="F1" s="4"/>
      <c r="G1" s="38" t="str">
        <f>LOOKUP(I5,DATOS!A:A,DATOS!E:E)</f>
        <v>Boque 1 - INSTRUCCIÓN DEL COMBATIENTE III</v>
      </c>
      <c r="I1" s="39">
        <v>12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1 - INSTRUCCIÓN DEL COMBATIENTE III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 xml:space="preserve">1.- Instrucción NBQ. </v>
      </c>
      <c r="D5" s="24"/>
      <c r="E5" s="11"/>
      <c r="F5" s="11"/>
      <c r="G5" s="40" t="str">
        <f>LOOKUP(I5,DATOS!A:A,DATOS!F:F)</f>
        <v xml:space="preserve">Instrucción NBQ. </v>
      </c>
      <c r="H5" s="40">
        <f>LOOKUP(I5,DATOS!A:A,DATOS!P:P)</f>
        <v>0</v>
      </c>
      <c r="I5" s="35">
        <f>LOOKUP(I1,DATOS!C:C,DATOS!A:A)</f>
        <v>658</v>
      </c>
      <c r="J5" s="61">
        <f>LOOKUP(I5,DATOS!A:A,DATOS!C:C)</f>
        <v>12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 xml:space="preserve">2.- Instrucción NBQ. </v>
      </c>
      <c r="D11" s="24"/>
      <c r="E11" s="11"/>
      <c r="F11" s="11"/>
      <c r="G11" s="40" t="str">
        <f>IF(J12="FIN","",LOOKUP(I11,DATOS!A:A,DATOS!F:F))</f>
        <v xml:space="preserve">Instrucción NBQ. </v>
      </c>
      <c r="H11" s="40">
        <f>IF(J12="FIN",0,LOOKUP(I11,DATOS!A:A,DATOS!P:P))</f>
        <v>0</v>
      </c>
      <c r="I11" s="35">
        <f>+I5+1</f>
        <v>659</v>
      </c>
      <c r="J11" s="61">
        <f>IF(LOOKUP(I11,DATOS!A:A,DATOS!C:C)=0,J5,(LOOKUP(I11,DATOS!A:A,DATOS!C:C)))</f>
        <v>12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 xml:space="preserve">3.- Instrucción NBQ. </v>
      </c>
      <c r="D17" s="24"/>
      <c r="E17" s="11"/>
      <c r="F17" s="11"/>
      <c r="G17" s="40" t="str">
        <f>IF(J18="FIN","",LOOKUP(I17,DATOS!A:A,DATOS!F:F))</f>
        <v xml:space="preserve">Instrucción NBQ. </v>
      </c>
      <c r="H17" s="40">
        <f>IF(J18="FIN",0,LOOKUP(I17,DATOS!A:A,DATOS!P:P))</f>
        <v>0</v>
      </c>
      <c r="I17" s="35">
        <f>+I11+1</f>
        <v>660</v>
      </c>
      <c r="J17" s="61">
        <f>IF(LOOKUP(I17,DATOS!A:A,DATOS!C:C)=0,J11,(LOOKUP(I17,DATOS!A:A,DATOS!C:C)))</f>
        <v>12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 xml:space="preserve">4.- Instrucción NBQ. </v>
      </c>
      <c r="D23" s="24"/>
      <c r="E23" s="11"/>
      <c r="F23" s="11"/>
      <c r="G23" s="40" t="str">
        <f>IF(J24="FIN","",LOOKUP(I23,DATOS!A:A,DATOS!F:F))</f>
        <v xml:space="preserve">Instrucción NBQ. </v>
      </c>
      <c r="H23" s="40">
        <f>IF(J24="FIN",0,LOOKUP(I23,DATOS!A:A,DATOS!P:P))</f>
        <v>0</v>
      </c>
      <c r="I23" s="35">
        <f>+I17+1</f>
        <v>661</v>
      </c>
      <c r="J23" s="61">
        <f>IF(LOOKUP(I23,DATOS!A:A,DATOS!C:C)=0,J17,(LOOKUP(I23,DATOS!A:A,DATOS!C:C)))</f>
        <v>12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 xml:space="preserve">5.- Instrucción NBQ. </v>
      </c>
      <c r="D29" s="24"/>
      <c r="E29" s="11"/>
      <c r="F29" s="11"/>
      <c r="G29" s="40" t="str">
        <f>IF(J30="FIN","",LOOKUP(I29,DATOS!A:A,DATOS!F:F))</f>
        <v xml:space="preserve">Instrucción NBQ. </v>
      </c>
      <c r="H29" s="40">
        <f>IF(J30="FIN",0,LOOKUP(I29,DATOS!A:A,DATOS!P:P))</f>
        <v>0</v>
      </c>
      <c r="I29" s="35">
        <f>+I23+1</f>
        <v>662</v>
      </c>
      <c r="J29" s="61">
        <f>IF(LOOKUP(I29,DATOS!A:A,DATOS!C:C)=0,J23,(LOOKUP(I29,DATOS!A:A,DATOS!C:C)))</f>
        <v>12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 xml:space="preserve">6.- Instrucción NBQ. </v>
      </c>
      <c r="D35" s="24"/>
      <c r="E35" s="11"/>
      <c r="F35" s="11"/>
      <c r="G35" s="40" t="str">
        <f>IF(J36="FIN","",LOOKUP(I35,DATOS!A:A,DATOS!F:F))</f>
        <v xml:space="preserve">Instrucción NBQ. </v>
      </c>
      <c r="H35" s="40">
        <f>IF(J36="FIN",0,LOOKUP(I35,DATOS!A:A,DATOS!P:P))</f>
        <v>0</v>
      </c>
      <c r="I35" s="35">
        <f>+I29+1</f>
        <v>663</v>
      </c>
      <c r="J35" s="61">
        <f>IF(LOOKUP(I35,DATOS!A:A,DATOS!C:C)=0,J29,(LOOKUP(I35,DATOS!A:A,DATOS!C:C)))</f>
        <v>12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 xml:space="preserve">7.- Instrucción NBQ. </v>
      </c>
      <c r="D41" s="24"/>
      <c r="E41" s="11"/>
      <c r="F41" s="11"/>
      <c r="G41" s="40" t="str">
        <f>IF(J42="FIN","",LOOKUP(I41,DATOS!A:A,DATOS!F:F))</f>
        <v xml:space="preserve">Instrucción NBQ. </v>
      </c>
      <c r="H41" s="40">
        <f>IF(J42="FIN",0,LOOKUP(I41,DATOS!A:A,DATOS!P:P))</f>
        <v>0</v>
      </c>
      <c r="I41" s="35">
        <f>+I35+1</f>
        <v>664</v>
      </c>
      <c r="J41" s="61">
        <f>IF(LOOKUP(I41,DATOS!A:A,DATOS!C:C)=0,J35,(LOOKUP(I41,DATOS!A:A,DATOS!C:C)))</f>
        <v>12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 xml:space="preserve">8.- Instrucción NBQ. </v>
      </c>
      <c r="D47" s="24"/>
      <c r="E47" s="11"/>
      <c r="F47" s="11"/>
      <c r="G47" s="40" t="str">
        <f>IF(J48="FIN","",LOOKUP(I47,DATOS!A:A,DATOS!F:F))</f>
        <v xml:space="preserve">Instrucción NBQ. </v>
      </c>
      <c r="H47" s="40">
        <f>IF(J48="FIN",0,LOOKUP(I47,DATOS!A:A,DATOS!P:P))</f>
        <v>0</v>
      </c>
      <c r="I47" s="35">
        <f>+I41+1</f>
        <v>665</v>
      </c>
      <c r="J47" s="61">
        <f>IF(LOOKUP(I47,DATOS!A:A,DATOS!C:C)=0,J41,(LOOKUP(I47,DATOS!A:A,DATOS!C:C)))</f>
        <v>12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 xml:space="preserve">9.- Instrucción NBQ. </v>
      </c>
      <c r="D53" s="24"/>
      <c r="E53" s="11"/>
      <c r="F53" s="11"/>
      <c r="G53" s="40" t="str">
        <f>IF(J54="FIN","",LOOKUP(I53,DATOS!A:A,DATOS!F:F))</f>
        <v xml:space="preserve">Instrucción NBQ. </v>
      </c>
      <c r="H53" s="40">
        <f>IF(J54="FIN",0,LOOKUP(I53,DATOS!A:A,DATOS!P:P))</f>
        <v>0</v>
      </c>
      <c r="I53" s="35">
        <f>+I47+1</f>
        <v>666</v>
      </c>
      <c r="J53" s="61">
        <f>IF(LOOKUP(I53,DATOS!A:A,DATOS!C:C)=0,J47,(LOOKUP(I53,DATOS!A:A,DATOS!C:C)))</f>
        <v>12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 xml:space="preserve">10.- Instrucción NBQ. </v>
      </c>
      <c r="D59" s="24"/>
      <c r="E59" s="11"/>
      <c r="F59" s="11"/>
      <c r="G59" s="40" t="str">
        <f>IF(J60="FIN","",LOOKUP(I59,DATOS!A:A,DATOS!F:F))</f>
        <v xml:space="preserve">Instrucción NBQ. </v>
      </c>
      <c r="H59" s="40">
        <f>IF(J60="FIN",0,LOOKUP(I59,DATOS!A:A,DATOS!P:P))</f>
        <v>0</v>
      </c>
      <c r="I59" s="35">
        <f>+I53+1</f>
        <v>667</v>
      </c>
      <c r="J59" s="61">
        <f>IF(LOOKUP(I59,DATOS!A:A,DATOS!C:C)=0,J53,(LOOKUP(I59,DATOS!A:A,DATOS!C:C)))</f>
        <v>12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 xml:space="preserve">11.- Instrucción NBQ. </v>
      </c>
      <c r="D65" s="24"/>
      <c r="E65" s="11"/>
      <c r="F65" s="11"/>
      <c r="G65" s="40" t="str">
        <f>IF(J66="FIN","",LOOKUP(I65,DATOS!A:A,DATOS!F:F))</f>
        <v xml:space="preserve">Instrucción NBQ. </v>
      </c>
      <c r="H65" s="40">
        <f>IF(J66="FIN",0,LOOKUP(I65,DATOS!A:A,DATOS!P:P))</f>
        <v>0</v>
      </c>
      <c r="I65" s="35">
        <f>+I59+1</f>
        <v>668</v>
      </c>
      <c r="J65" s="61">
        <f>IF(LOOKUP(I65,DATOS!A:A,DATOS!C:C)=0,J59,(LOOKUP(I65,DATOS!A:A,DATOS!C:C)))</f>
        <v>12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 xml:space="preserve">12.- Instrucción NBQ. </v>
      </c>
      <c r="D71" s="24"/>
      <c r="E71" s="11"/>
      <c r="F71" s="11"/>
      <c r="G71" s="40" t="str">
        <f>IF(J72="FIN","",LOOKUP(I71,DATOS!A:A,DATOS!F:F))</f>
        <v xml:space="preserve">Instrucción NBQ. </v>
      </c>
      <c r="H71" s="40">
        <f>IF(J72="FIN",0,LOOKUP(I71,DATOS!A:A,DATOS!P:P))</f>
        <v>0</v>
      </c>
      <c r="I71" s="35">
        <f>+I65+1</f>
        <v>669</v>
      </c>
      <c r="J71" s="61">
        <f>IF(LOOKUP(I71,DATOS!A:A,DATOS!C:C)=0,J65,(LOOKUP(I71,DATOS!A:A,DATOS!C:C)))</f>
        <v>12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 xml:space="preserve">13.- Instrucción NBQ. </v>
      </c>
      <c r="D77" s="24"/>
      <c r="E77" s="11"/>
      <c r="F77" s="11"/>
      <c r="G77" s="40" t="str">
        <f>IF(J78="FIN","",LOOKUP(I77,DATOS!A:A,DATOS!F:F))</f>
        <v xml:space="preserve">Instrucción NBQ. </v>
      </c>
      <c r="H77" s="40">
        <f>IF(J78="FIN",0,LOOKUP(I77,DATOS!A:A,DATOS!P:P))</f>
        <v>0</v>
      </c>
      <c r="I77" s="35">
        <f>+I71+1</f>
        <v>670</v>
      </c>
      <c r="J77" s="61">
        <f>IF(LOOKUP(I77,DATOS!A:A,DATOS!C:C)=0,J71,(LOOKUP(I77,DATOS!A:A,DATOS!C:C)))</f>
        <v>12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 xml:space="preserve">14.- Instrucción NBQ. </v>
      </c>
      <c r="D83" s="24"/>
      <c r="E83" s="11"/>
      <c r="F83" s="11"/>
      <c r="G83" s="40" t="str">
        <f>IF(J84="FIN","",LOOKUP(I83,DATOS!A:A,DATOS!F:F))</f>
        <v xml:space="preserve">Instrucción NBQ. </v>
      </c>
      <c r="H83" s="40">
        <f>IF(J84="FIN",0,LOOKUP(I83,DATOS!A:A,DATOS!P:P))</f>
        <v>0</v>
      </c>
      <c r="I83" s="35">
        <f>+I77+1</f>
        <v>671</v>
      </c>
      <c r="J83" s="61">
        <f>IF(LOOKUP(I83,DATOS!A:A,DATOS!C:C)=0,J77,(LOOKUP(I83,DATOS!A:A,DATOS!C:C)))</f>
        <v>12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 xml:space="preserve">15.- Instrucción NBQ. </v>
      </c>
      <c r="D89" s="24"/>
      <c r="E89" s="11"/>
      <c r="F89" s="11"/>
      <c r="G89" s="40" t="str">
        <f>IF(J90="FIN","",LOOKUP(I89,DATOS!A:A,DATOS!F:F))</f>
        <v xml:space="preserve">Instrucción NBQ. </v>
      </c>
      <c r="H89" s="40">
        <f>IF(J90="FIN",0,LOOKUP(I89,DATOS!A:A,DATOS!P:P))</f>
        <v>0</v>
      </c>
      <c r="I89" s="35">
        <f>+I83+1</f>
        <v>672</v>
      </c>
      <c r="J89" s="61">
        <f>IF(LOOKUP(I89,DATOS!A:A,DATOS!C:C)=0,J83,(LOOKUP(I89,DATOS!A:A,DATOS!C:C)))</f>
        <v>12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 xml:space="preserve">16.- Instrucción NBQ. </v>
      </c>
      <c r="D95" s="24"/>
      <c r="E95" s="11"/>
      <c r="F95" s="11"/>
      <c r="G95" s="40" t="str">
        <f>IF(J96="FIN","",LOOKUP(I95,DATOS!A:A,DATOS!F:F))</f>
        <v xml:space="preserve">Instrucción NBQ. </v>
      </c>
      <c r="H95" s="40">
        <f>IF(J96="FIN",0,LOOKUP(I95,DATOS!A:A,DATOS!P:P))</f>
        <v>0</v>
      </c>
      <c r="I95" s="35">
        <f>+I89+1</f>
        <v>673</v>
      </c>
      <c r="J95" s="61">
        <f>IF(LOOKUP(I95,DATOS!A:A,DATOS!C:C)=0,J89,(LOOKUP(I95,DATOS!A:A,DATOS!C:C)))</f>
        <v>12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 xml:space="preserve">17.- Instrucción NBQ. </v>
      </c>
      <c r="D101" s="24"/>
      <c r="E101" s="11"/>
      <c r="F101" s="11"/>
      <c r="G101" s="40" t="str">
        <f>IF(J102="FIN","",LOOKUP(I101,DATOS!A:A,DATOS!F:F))</f>
        <v xml:space="preserve">Instrucción NBQ. </v>
      </c>
      <c r="H101" s="40">
        <f>IF(J102="FIN",0,LOOKUP(I101,DATOS!A:A,DATOS!P:P))</f>
        <v>0</v>
      </c>
      <c r="I101" s="35">
        <f>+I95+1</f>
        <v>674</v>
      </c>
      <c r="J101" s="61">
        <f>IF(LOOKUP(I101,DATOS!A:A,DATOS!C:C)=0,J95,(LOOKUP(I101,DATOS!A:A,DATOS!C:C)))</f>
        <v>12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 xml:space="preserve">18.- Instrucción NBQ. </v>
      </c>
      <c r="D107" s="24"/>
      <c r="E107" s="11"/>
      <c r="F107" s="11"/>
      <c r="G107" s="40" t="str">
        <f>IF(J108="FIN","",LOOKUP(I107,DATOS!A:A,DATOS!F:F))</f>
        <v xml:space="preserve">Instrucción NBQ. </v>
      </c>
      <c r="H107" s="40">
        <f>IF(J108="FIN",0,LOOKUP(I107,DATOS!A:A,DATOS!P:P))</f>
        <v>0</v>
      </c>
      <c r="I107" s="35">
        <f>+I101+1</f>
        <v>675</v>
      </c>
      <c r="J107" s="61">
        <f>IF(LOOKUP(I107,DATOS!A:A,DATOS!C:C)=0,J101,(LOOKUP(I107,DATOS!A:A,DATOS!C:C)))</f>
        <v>12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 xml:space="preserve">19.- Instrucción NBQ. </v>
      </c>
      <c r="D113" s="24"/>
      <c r="E113" s="11"/>
      <c r="F113" s="11"/>
      <c r="G113" s="40" t="str">
        <f>IF(J114="FIN","",LOOKUP(I113,DATOS!A:A,DATOS!F:F))</f>
        <v xml:space="preserve">Instrucción NBQ. </v>
      </c>
      <c r="H113" s="40">
        <f>IF(J114="FIN",0,LOOKUP(I113,DATOS!A:A,DATOS!P:P))</f>
        <v>0</v>
      </c>
      <c r="I113" s="35">
        <f>+I107+1</f>
        <v>676</v>
      </c>
      <c r="J113" s="61">
        <f>IF(LOOKUP(I113,DATOS!A:A,DATOS!C:C)=0,J107,(LOOKUP(I113,DATOS!A:A,DATOS!C:C)))</f>
        <v>12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 xml:space="preserve">20.- Instrucción NBQ. </v>
      </c>
      <c r="D119" s="24"/>
      <c r="E119" s="11"/>
      <c r="F119" s="11"/>
      <c r="G119" s="40" t="str">
        <f>IF(J120="FIN","",LOOKUP(I119,DATOS!A:A,DATOS!F:F))</f>
        <v xml:space="preserve">Instrucción NBQ. </v>
      </c>
      <c r="H119" s="40">
        <f>IF(J120="FIN",0,LOOKUP(I119,DATOS!A:A,DATOS!P:P))</f>
        <v>0</v>
      </c>
      <c r="I119" s="35">
        <f>+I113+1</f>
        <v>677</v>
      </c>
      <c r="J119" s="61">
        <f>IF(LOOKUP(I119,DATOS!A:A,DATOS!C:C)=0,J113,(LOOKUP(I119,DATOS!A:A,DATOS!C:C)))</f>
        <v>12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 xml:space="preserve">21.- Instrucción NBQ. </v>
      </c>
      <c r="D125" s="24"/>
      <c r="E125" s="11"/>
      <c r="F125" s="11"/>
      <c r="G125" s="40" t="str">
        <f>IF(J126="FIN","",LOOKUP(I125,DATOS!A:A,DATOS!F:F))</f>
        <v xml:space="preserve">Instrucción NBQ. </v>
      </c>
      <c r="H125" s="40">
        <f>IF(J126="FIN",0,LOOKUP(I125,DATOS!A:A,DATOS!P:P))</f>
        <v>0</v>
      </c>
      <c r="I125" s="35">
        <f>+I119+1</f>
        <v>678</v>
      </c>
      <c r="J125" s="61">
        <f>IF(LOOKUP(I125,DATOS!A:A,DATOS!C:C)=0,J119,(LOOKUP(I125,DATOS!A:A,DATOS!C:C)))</f>
        <v>12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 xml:space="preserve">22.- Instrucción NBQ. </v>
      </c>
      <c r="D131" s="24"/>
      <c r="E131" s="11"/>
      <c r="F131" s="11"/>
      <c r="G131" s="40" t="str">
        <f>IF(J132="FIN","",LOOKUP(I131,DATOS!A:A,DATOS!F:F))</f>
        <v xml:space="preserve">Instrucción NBQ. </v>
      </c>
      <c r="H131" s="40">
        <f>IF(J132="FIN",0,LOOKUP(I131,DATOS!A:A,DATOS!P:P))</f>
        <v>0</v>
      </c>
      <c r="I131" s="35">
        <f>+I125+1</f>
        <v>679</v>
      </c>
      <c r="J131" s="61">
        <f>IF(LOOKUP(I131,DATOS!A:A,DATOS!C:C)=0,J125,(LOOKUP(I131,DATOS!A:A,DATOS!C:C)))</f>
        <v>12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 xml:space="preserve">23.- Instrucción NBQ. </v>
      </c>
      <c r="D137" s="24"/>
      <c r="E137" s="11"/>
      <c r="F137" s="11"/>
      <c r="G137" s="40" t="str">
        <f>IF(J138="FIN","",LOOKUP(I137,DATOS!A:A,DATOS!F:F))</f>
        <v xml:space="preserve">Instrucción NBQ. </v>
      </c>
      <c r="H137" s="40">
        <f>IF(J138="FIN",0,LOOKUP(I137,DATOS!A:A,DATOS!P:P))</f>
        <v>0</v>
      </c>
      <c r="I137" s="35">
        <f>+I131+1</f>
        <v>680</v>
      </c>
      <c r="J137" s="61">
        <f>IF(LOOKUP(I137,DATOS!A:A,DATOS!C:C)=0,J131,(LOOKUP(I137,DATOS!A:A,DATOS!C:C)))</f>
        <v>12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 xml:space="preserve">24.- Instrucción NBQ. </v>
      </c>
      <c r="D143" s="24"/>
      <c r="E143" s="11"/>
      <c r="F143" s="11"/>
      <c r="G143" s="40" t="str">
        <f>IF(J144="FIN","",LOOKUP(I143,DATOS!A:A,DATOS!F:F))</f>
        <v xml:space="preserve">Instrucción NBQ. </v>
      </c>
      <c r="H143" s="40">
        <f>IF(J144="FIN",0,LOOKUP(I143,DATOS!A:A,DATOS!P:P))</f>
        <v>0</v>
      </c>
      <c r="I143" s="35">
        <f>+I137+1</f>
        <v>681</v>
      </c>
      <c r="J143" s="61">
        <f>IF(LOOKUP(I143,DATOS!A:A,DATOS!C:C)=0,J137,(LOOKUP(I143,DATOS!A:A,DATOS!C:C)))</f>
        <v>12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 xml:space="preserve">25.- Instrucción NBQ. </v>
      </c>
      <c r="D149" s="24"/>
      <c r="E149" s="11"/>
      <c r="F149" s="11"/>
      <c r="G149" s="40" t="str">
        <f>IF(J150="FIN","",LOOKUP(I149,DATOS!A:A,DATOS!F:F))</f>
        <v xml:space="preserve">Instrucción NBQ. </v>
      </c>
      <c r="H149" s="40">
        <f>IF(J150="FIN",0,LOOKUP(I149,DATOS!A:A,DATOS!P:P))</f>
        <v>0</v>
      </c>
      <c r="I149" s="35">
        <f>+I143+1</f>
        <v>682</v>
      </c>
      <c r="J149" s="61">
        <f>IF(LOOKUP(I149,DATOS!A:A,DATOS!C:C)=0,J143,(LOOKUP(I149,DATOS!A:A,DATOS!C:C)))</f>
        <v>12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 xml:space="preserve">26.- Instrucción NBQ. </v>
      </c>
      <c r="D155" s="24"/>
      <c r="E155" s="11"/>
      <c r="F155" s="11"/>
      <c r="G155" s="40" t="str">
        <f>IF(J156="FIN","",LOOKUP(I155,DATOS!A:A,DATOS!F:F))</f>
        <v xml:space="preserve">Instrucción NBQ. </v>
      </c>
      <c r="H155" s="40">
        <f>IF(J156="FIN",0,LOOKUP(I155,DATOS!A:A,DATOS!P:P))</f>
        <v>0</v>
      </c>
      <c r="I155" s="35">
        <f>+I149+1</f>
        <v>683</v>
      </c>
      <c r="J155" s="61">
        <f>IF(LOOKUP(I155,DATOS!A:A,DATOS!C:C)=0,J149,(LOOKUP(I155,DATOS!A:A,DATOS!C:C)))</f>
        <v>12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 xml:space="preserve">27.- Instrucción NBQ. </v>
      </c>
      <c r="D161" s="24"/>
      <c r="E161" s="11"/>
      <c r="F161" s="11"/>
      <c r="G161" s="40" t="str">
        <f>IF(J162="FIN","",LOOKUP(I161,DATOS!A:A,DATOS!F:F))</f>
        <v xml:space="preserve">Instrucción NBQ. </v>
      </c>
      <c r="H161" s="40">
        <f>IF(J162="FIN",0,LOOKUP(I161,DATOS!A:A,DATOS!P:P))</f>
        <v>0</v>
      </c>
      <c r="I161" s="35">
        <f>+I155+1</f>
        <v>684</v>
      </c>
      <c r="J161" s="61">
        <f>IF(LOOKUP(I161,DATOS!A:A,DATOS!C:C)=0,J155,(LOOKUP(I161,DATOS!A:A,DATOS!C:C)))</f>
        <v>12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 xml:space="preserve">28.- Instrucción NBQ. </v>
      </c>
      <c r="D167" s="24"/>
      <c r="E167" s="11"/>
      <c r="F167" s="11"/>
      <c r="G167" s="40" t="str">
        <f>IF(J168="FIN","",LOOKUP(I167,DATOS!A:A,DATOS!F:F))</f>
        <v xml:space="preserve">Instrucción NBQ. </v>
      </c>
      <c r="H167" s="40">
        <f>IF(J168="FIN",0,LOOKUP(I167,DATOS!A:A,DATOS!P:P))</f>
        <v>0</v>
      </c>
      <c r="I167" s="35">
        <f>+I161+1</f>
        <v>685</v>
      </c>
      <c r="J167" s="61">
        <f>IF(LOOKUP(I167,DATOS!A:A,DATOS!C:C)=0,J161,(LOOKUP(I167,DATOS!A:A,DATOS!C:C)))</f>
        <v>12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 xml:space="preserve">29.- Instrucción NBQ. </v>
      </c>
      <c r="D173" s="24"/>
      <c r="E173" s="11"/>
      <c r="F173" s="11"/>
      <c r="G173" s="40" t="str">
        <f>IF(J174="FIN","",LOOKUP(I173,DATOS!A:A,DATOS!F:F))</f>
        <v xml:space="preserve">Instrucción NBQ. </v>
      </c>
      <c r="H173" s="40">
        <f>IF(J174="FIN",0,LOOKUP(I173,DATOS!A:A,DATOS!P:P))</f>
        <v>0</v>
      </c>
      <c r="I173" s="35">
        <f>+I167+1</f>
        <v>686</v>
      </c>
      <c r="J173" s="61">
        <f>IF(LOOKUP(I173,DATOS!A:A,DATOS!C:C)=0,J167,(LOOKUP(I173,DATOS!A:A,DATOS!C:C)))</f>
        <v>12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 xml:space="preserve">30.- Instrucción NBQ. </v>
      </c>
      <c r="D179" s="24"/>
      <c r="E179" s="11"/>
      <c r="F179" s="11"/>
      <c r="G179" s="40" t="str">
        <f>IF(J180="FIN","",LOOKUP(I179,DATOS!A:A,DATOS!F:F))</f>
        <v xml:space="preserve">Instrucción NBQ. </v>
      </c>
      <c r="H179" s="40">
        <f>IF(J180="FIN",0,LOOKUP(I179,DATOS!A:A,DATOS!P:P))</f>
        <v>0</v>
      </c>
      <c r="I179" s="35">
        <f>+I173+1</f>
        <v>687</v>
      </c>
      <c r="J179" s="61">
        <f>IF(LOOKUP(I179,DATOS!A:A,DATOS!C:C)=0,J173,(LOOKUP(I179,DATOS!A:A,DATOS!C:C)))</f>
        <v>12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 xml:space="preserve">31.- Instrucción NBQ. </v>
      </c>
      <c r="D185" s="24"/>
      <c r="E185" s="11"/>
      <c r="F185" s="11"/>
      <c r="G185" s="40" t="str">
        <f>IF(J186="FIN","",LOOKUP(I185,DATOS!A:A,DATOS!F:F))</f>
        <v xml:space="preserve">Instrucción NBQ. </v>
      </c>
      <c r="H185" s="40">
        <f>IF(J186="FIN",0,LOOKUP(I185,DATOS!A:A,DATOS!P:P))</f>
        <v>0</v>
      </c>
      <c r="I185" s="35">
        <f>+I179+1</f>
        <v>688</v>
      </c>
      <c r="J185" s="61">
        <f>IF(LOOKUP(I185,DATOS!A:A,DATOS!C:C)=0,J179,(LOOKUP(I185,DATOS!A:A,DATOS!C:C)))</f>
        <v>12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 xml:space="preserve">32.- Instrucción NBQ. </v>
      </c>
      <c r="D191" s="24"/>
      <c r="E191" s="11"/>
      <c r="F191" s="11"/>
      <c r="G191" s="40" t="str">
        <f>IF(J192="FIN","",LOOKUP(I191,DATOS!A:A,DATOS!F:F))</f>
        <v xml:space="preserve">Instrucción NBQ. </v>
      </c>
      <c r="H191" s="40">
        <f>IF(J192="FIN",0,LOOKUP(I191,DATOS!A:A,DATOS!P:P))</f>
        <v>0</v>
      </c>
      <c r="I191" s="35">
        <f>+I185+1</f>
        <v>689</v>
      </c>
      <c r="J191" s="61">
        <f>IF(LOOKUP(I191,DATOS!A:A,DATOS!C:C)=0,J185,(LOOKUP(I191,DATOS!A:A,DATOS!C:C)))</f>
        <v>12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 xml:space="preserve">33.- Instrucción NBQ. </v>
      </c>
      <c r="D197" s="24"/>
      <c r="E197" s="11"/>
      <c r="F197" s="11"/>
      <c r="G197" s="40" t="str">
        <f>IF(J198="FIN","",LOOKUP(I197,DATOS!A:A,DATOS!F:F))</f>
        <v xml:space="preserve">Instrucción NBQ. </v>
      </c>
      <c r="H197" s="40">
        <f>IF(J198="FIN",0,LOOKUP(I197,DATOS!A:A,DATOS!P:P))</f>
        <v>0</v>
      </c>
      <c r="I197" s="35">
        <f>+I191+1</f>
        <v>690</v>
      </c>
      <c r="J197" s="61">
        <f>IF(LOOKUP(I197,DATOS!A:A,DATOS!C:C)=0,J191,(LOOKUP(I197,DATOS!A:A,DATOS!C:C)))</f>
        <v>12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 xml:space="preserve">34.- Instrucción NBQ. </v>
      </c>
      <c r="D203" s="24"/>
      <c r="E203" s="11"/>
      <c r="F203" s="11"/>
      <c r="G203" s="40" t="str">
        <f>IF(J204="FIN","",LOOKUP(I203,DATOS!A:A,DATOS!F:F))</f>
        <v xml:space="preserve">Instrucción NBQ. </v>
      </c>
      <c r="H203" s="40">
        <f>IF(J204="FIN",0,LOOKUP(I203,DATOS!A:A,DATOS!P:P))</f>
        <v>0</v>
      </c>
      <c r="I203" s="35">
        <f>+I197+1</f>
        <v>691</v>
      </c>
      <c r="J203" s="61">
        <f>IF(LOOKUP(I203,DATOS!A:A,DATOS!C:C)=0,J197,(LOOKUP(I203,DATOS!A:A,DATOS!C:C)))</f>
        <v>12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 xml:space="preserve">35.- Instrucción NBQ. </v>
      </c>
      <c r="D209" s="24"/>
      <c r="E209" s="11"/>
      <c r="F209" s="11"/>
      <c r="G209" s="40" t="str">
        <f>IF(J210="FIN","",LOOKUP(I209,DATOS!A:A,DATOS!F:F))</f>
        <v xml:space="preserve">Instrucción NBQ. </v>
      </c>
      <c r="H209" s="40">
        <f>IF(J210="FIN",0,LOOKUP(I209,DATOS!A:A,DATOS!P:P))</f>
        <v>0</v>
      </c>
      <c r="I209" s="35">
        <f>+I203+1</f>
        <v>692</v>
      </c>
      <c r="J209" s="61">
        <f>IF(LOOKUP(I209,DATOS!A:A,DATOS!C:C)=0,J203,(LOOKUP(I209,DATOS!A:A,DATOS!C:C)))</f>
        <v>12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 xml:space="preserve">36.- Instrucción NBQ. </v>
      </c>
      <c r="D215" s="24"/>
      <c r="E215" s="11"/>
      <c r="F215" s="11"/>
      <c r="G215" s="40" t="str">
        <f>IF(J216="FIN","",LOOKUP(I215,DATOS!A:A,DATOS!F:F))</f>
        <v xml:space="preserve">Instrucción NBQ. </v>
      </c>
      <c r="H215" s="40">
        <f>IF(J216="FIN",0,LOOKUP(I215,DATOS!A:A,DATOS!P:P))</f>
        <v>0</v>
      </c>
      <c r="I215" s="35">
        <f>+I209+1</f>
        <v>693</v>
      </c>
      <c r="J215" s="61">
        <f>IF(LOOKUP(I215,DATOS!A:A,DATOS!C:C)=0,J209,(LOOKUP(I215,DATOS!A:A,DATOS!C:C)))</f>
        <v>12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 xml:space="preserve">37.- Instrucción NBQ. </v>
      </c>
      <c r="D221" s="24"/>
      <c r="E221" s="11"/>
      <c r="F221" s="11"/>
      <c r="G221" s="40" t="str">
        <f>IF(J222="FIN","",LOOKUP(I221,DATOS!A:A,DATOS!F:F))</f>
        <v xml:space="preserve">Instrucción NBQ. </v>
      </c>
      <c r="H221" s="40">
        <f>IF(J222="FIN",0,LOOKUP(I221,DATOS!A:A,DATOS!P:P))</f>
        <v>0</v>
      </c>
      <c r="I221" s="35">
        <f>+I215+1</f>
        <v>694</v>
      </c>
      <c r="J221" s="61">
        <f>IF(LOOKUP(I221,DATOS!A:A,DATOS!C:C)=0,J215,(LOOKUP(I221,DATOS!A:A,DATOS!C:C)))</f>
        <v>12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 xml:space="preserve">38.- Instrucción NBQ. </v>
      </c>
      <c r="D227" s="24"/>
      <c r="E227" s="11"/>
      <c r="F227" s="11"/>
      <c r="G227" s="40" t="str">
        <f>IF(J228="FIN","",LOOKUP(I227,DATOS!A:A,DATOS!F:F))</f>
        <v xml:space="preserve">Instrucción NBQ. </v>
      </c>
      <c r="H227" s="40">
        <f>IF(J228="FIN",0,LOOKUP(I227,DATOS!A:A,DATOS!P:P))</f>
        <v>0</v>
      </c>
      <c r="I227" s="35">
        <f>+I221+1</f>
        <v>695</v>
      </c>
      <c r="J227" s="61">
        <f>IF(LOOKUP(I227,DATOS!A:A,DATOS!C:C)=0,J221,(LOOKUP(I227,DATOS!A:A,DATOS!C:C)))</f>
        <v>12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 xml:space="preserve">39.- Instrucción NBQ. </v>
      </c>
      <c r="D233" s="24"/>
      <c r="E233" s="11"/>
      <c r="F233" s="11"/>
      <c r="G233" s="40" t="str">
        <f>IF(J234="FIN","",LOOKUP(I233,DATOS!A:A,DATOS!F:F))</f>
        <v xml:space="preserve">Instrucción NBQ. </v>
      </c>
      <c r="H233" s="40">
        <f>IF(J234="FIN",0,LOOKUP(I233,DATOS!A:A,DATOS!P:P))</f>
        <v>0</v>
      </c>
      <c r="I233" s="35">
        <f>+I227+1</f>
        <v>696</v>
      </c>
      <c r="J233" s="61">
        <f>IF(LOOKUP(I233,DATOS!A:A,DATOS!C:C)=0,J227,(LOOKUP(I233,DATOS!A:A,DATOS!C:C)))</f>
        <v>12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 xml:space="preserve">40.- Instrucción NBQ. </v>
      </c>
      <c r="D239" s="24"/>
      <c r="E239" s="11"/>
      <c r="F239" s="11"/>
      <c r="G239" s="40" t="str">
        <f>IF(J240="FIN","",LOOKUP(I239,DATOS!A:A,DATOS!F:F))</f>
        <v xml:space="preserve">Instrucción NBQ. </v>
      </c>
      <c r="H239" s="40">
        <f>IF(J240="FIN",0,LOOKUP(I239,DATOS!A:A,DATOS!P:P))</f>
        <v>0</v>
      </c>
      <c r="I239" s="35">
        <f>+I233+1</f>
        <v>697</v>
      </c>
      <c r="J239" s="61">
        <f>IF(LOOKUP(I239,DATOS!A:A,DATOS!C:C)=0,J233,(LOOKUP(I239,DATOS!A:A,DATOS!C:C)))</f>
        <v>12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 xml:space="preserve">41.- Instrucción NBQ. </v>
      </c>
      <c r="D245" s="24"/>
      <c r="E245" s="11"/>
      <c r="F245" s="11"/>
      <c r="G245" s="40" t="str">
        <f>IF(J246="FIN","",LOOKUP(I245,DATOS!A:A,DATOS!F:F))</f>
        <v xml:space="preserve">Instrucción NBQ. </v>
      </c>
      <c r="H245" s="40">
        <f>IF(J246="FIN",0,LOOKUP(I245,DATOS!A:A,DATOS!P:P))</f>
        <v>0</v>
      </c>
      <c r="I245" s="35">
        <f>+I239+1</f>
        <v>698</v>
      </c>
      <c r="J245" s="61">
        <f>IF(LOOKUP(I245,DATOS!A:A,DATOS!C:C)=0,J239,(LOOKUP(I245,DATOS!A:A,DATOS!C:C)))</f>
        <v>12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 xml:space="preserve">42.- Instrucción NBQ. </v>
      </c>
      <c r="D251" s="24"/>
      <c r="E251" s="11"/>
      <c r="F251" s="11"/>
      <c r="G251" s="40" t="str">
        <f>IF(J252="FIN","",LOOKUP(I251,DATOS!A:A,DATOS!F:F))</f>
        <v xml:space="preserve">Instrucción NBQ. </v>
      </c>
      <c r="H251" s="40">
        <f>IF(J252="FIN",0,LOOKUP(I251,DATOS!A:A,DATOS!P:P))</f>
        <v>0</v>
      </c>
      <c r="I251" s="35">
        <f>+I245+1</f>
        <v>699</v>
      </c>
      <c r="J251" s="61">
        <f>IF(LOOKUP(I251,DATOS!A:A,DATOS!C:C)=0,J245,(LOOKUP(I251,DATOS!A:A,DATOS!C:C)))</f>
        <v>12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 xml:space="preserve">43.- Instrucción NBQ. </v>
      </c>
      <c r="D257" s="24"/>
      <c r="E257" s="11"/>
      <c r="F257" s="11"/>
      <c r="G257" s="40" t="str">
        <f>IF(J258="FIN","",LOOKUP(I257,DATOS!A:A,DATOS!F:F))</f>
        <v xml:space="preserve">Instrucción NBQ. </v>
      </c>
      <c r="H257" s="40">
        <f>IF(J258="FIN",0,LOOKUP(I257,DATOS!A:A,DATOS!P:P))</f>
        <v>0</v>
      </c>
      <c r="I257" s="35">
        <f>+I251+1</f>
        <v>700</v>
      </c>
      <c r="J257" s="61">
        <f>IF(LOOKUP(I257,DATOS!A:A,DATOS!C:C)=0,J251,(LOOKUP(I257,DATOS!A:A,DATOS!C:C)))</f>
        <v>12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 xml:space="preserve">44.- Instrucción NBQ. </v>
      </c>
      <c r="D263" s="24"/>
      <c r="E263" s="11"/>
      <c r="F263" s="11"/>
      <c r="G263" s="40" t="str">
        <f>IF(J264="FIN","",LOOKUP(I263,DATOS!A:A,DATOS!F:F))</f>
        <v xml:space="preserve">Instrucción NBQ. </v>
      </c>
      <c r="H263" s="40">
        <f>IF(J264="FIN",0,LOOKUP(I263,DATOS!A:A,DATOS!P:P))</f>
        <v>0</v>
      </c>
      <c r="I263" s="35">
        <f>+I257+1</f>
        <v>701</v>
      </c>
      <c r="J263" s="61">
        <f>IF(LOOKUP(I263,DATOS!A:A,DATOS!C:C)=0,J257,(LOOKUP(I263,DATOS!A:A,DATOS!C:C)))</f>
        <v>12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 xml:space="preserve">45.- Instrucción NBQ. </v>
      </c>
      <c r="D269" s="24"/>
      <c r="E269" s="11"/>
      <c r="F269" s="11"/>
      <c r="G269" s="40" t="str">
        <f>IF(J270="FIN","",LOOKUP(I269,DATOS!A:A,DATOS!F:F))</f>
        <v xml:space="preserve">Instrucción NBQ. </v>
      </c>
      <c r="H269" s="40">
        <f>IF(J270="FIN",0,LOOKUP(I269,DATOS!A:A,DATOS!P:P))</f>
        <v>0</v>
      </c>
      <c r="I269" s="35">
        <f>+I263+1</f>
        <v>702</v>
      </c>
      <c r="J269" s="61">
        <f>IF(LOOKUP(I269,DATOS!A:A,DATOS!C:C)=0,J263,(LOOKUP(I269,DATOS!A:A,DATOS!C:C)))</f>
        <v>12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 xml:space="preserve">46.- Instrucción NBQ. </v>
      </c>
      <c r="D275" s="24"/>
      <c r="E275" s="11"/>
      <c r="F275" s="11"/>
      <c r="G275" s="40" t="str">
        <f>IF(J276="FIN","",LOOKUP(I275,DATOS!A:A,DATOS!F:F))</f>
        <v xml:space="preserve">Instrucción NBQ. </v>
      </c>
      <c r="H275" s="40">
        <f>IF(J276="FIN",0,LOOKUP(I275,DATOS!A:A,DATOS!P:P))</f>
        <v>0</v>
      </c>
      <c r="I275" s="35">
        <f>+I269+1</f>
        <v>703</v>
      </c>
      <c r="J275" s="61">
        <f>IF(LOOKUP(I275,DATOS!A:A,DATOS!C:C)=0,J269,(LOOKUP(I275,DATOS!A:A,DATOS!C:C)))</f>
        <v>12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 xml:space="preserve">47.- Instrucción NBQ. </v>
      </c>
      <c r="D281" s="24"/>
      <c r="E281" s="11"/>
      <c r="F281" s="11"/>
      <c r="G281" s="40" t="str">
        <f>IF(J282="FIN","",LOOKUP(I281,DATOS!A:A,DATOS!F:F))</f>
        <v xml:space="preserve">Instrucción NBQ. </v>
      </c>
      <c r="H281" s="40">
        <f>IF(J282="FIN",0,LOOKUP(I281,DATOS!A:A,DATOS!P:P))</f>
        <v>0</v>
      </c>
      <c r="I281" s="35">
        <f>+I275+1</f>
        <v>704</v>
      </c>
      <c r="J281" s="61">
        <f>IF(LOOKUP(I281,DATOS!A:A,DATOS!C:C)=0,J275,(LOOKUP(I281,DATOS!A:A,DATOS!C:C)))</f>
        <v>12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 xml:space="preserve">48.- Instrucción NBQ. </v>
      </c>
      <c r="D287" s="24"/>
      <c r="E287" s="11"/>
      <c r="F287" s="11"/>
      <c r="G287" s="40" t="str">
        <f>IF(J288="FIN","",LOOKUP(I287,DATOS!A:A,DATOS!F:F))</f>
        <v xml:space="preserve">Instrucción NBQ. </v>
      </c>
      <c r="H287" s="40">
        <f>IF(J288="FIN",0,LOOKUP(I287,DATOS!A:A,DATOS!P:P))</f>
        <v>0</v>
      </c>
      <c r="I287" s="35">
        <f>+I281+1</f>
        <v>705</v>
      </c>
      <c r="J287" s="61">
        <f>IF(LOOKUP(I287,DATOS!A:A,DATOS!C:C)=0,J281,(LOOKUP(I287,DATOS!A:A,DATOS!C:C)))</f>
        <v>12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 xml:space="preserve">49.- Instrucción NBQ. </v>
      </c>
      <c r="D293" s="24"/>
      <c r="E293" s="11"/>
      <c r="F293" s="11"/>
      <c r="G293" s="40" t="str">
        <f>IF(J294="FIN","",LOOKUP(I293,DATOS!A:A,DATOS!F:F))</f>
        <v xml:space="preserve">Instrucción NBQ. </v>
      </c>
      <c r="H293" s="40">
        <f>IF(J294="FIN",0,LOOKUP(I293,DATOS!A:A,DATOS!P:P))</f>
        <v>0</v>
      </c>
      <c r="I293" s="35">
        <f>+I287+1</f>
        <v>706</v>
      </c>
      <c r="J293" s="61">
        <f>IF(LOOKUP(I293,DATOS!A:A,DATOS!C:C)=0,J287,(LOOKUP(I293,DATOS!A:A,DATOS!C:C)))</f>
        <v>12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 xml:space="preserve">50.- Instrucción NBQ. </v>
      </c>
      <c r="D299" s="24"/>
      <c r="E299" s="11"/>
      <c r="F299" s="11"/>
      <c r="G299" s="40" t="str">
        <f>IF(J300="FIN","",LOOKUP(I299,DATOS!A:A,DATOS!F:F))</f>
        <v xml:space="preserve">Instrucción NBQ. </v>
      </c>
      <c r="H299" s="40">
        <f>IF(J300="FIN",0,LOOKUP(I299,DATOS!A:A,DATOS!P:P))</f>
        <v>0</v>
      </c>
      <c r="I299" s="35">
        <f>+I293+1</f>
        <v>707</v>
      </c>
      <c r="J299" s="61">
        <f>IF(LOOKUP(I299,DATOS!A:A,DATOS!C:C)=0,J293,(LOOKUP(I299,DATOS!A:A,DATOS!C:C)))</f>
        <v>12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 xml:space="preserve">51.- Instrucción NBQ. </v>
      </c>
      <c r="D305" s="24"/>
      <c r="E305" s="11"/>
      <c r="F305" s="11"/>
      <c r="G305" s="40" t="str">
        <f>IF(J306="FIN","",LOOKUP(I305,DATOS!A:A,DATOS!F:F))</f>
        <v xml:space="preserve">Instrucción NBQ. </v>
      </c>
      <c r="H305" s="40">
        <f>IF(J306="FIN",0,LOOKUP(I305,DATOS!A:A,DATOS!P:P))</f>
        <v>0</v>
      </c>
      <c r="I305" s="35">
        <f>+I299+1</f>
        <v>708</v>
      </c>
      <c r="J305" s="61">
        <f>IF(LOOKUP(I305,DATOS!A:A,DATOS!C:C)=0,J299,(LOOKUP(I305,DATOS!A:A,DATOS!C:C)))</f>
        <v>12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 xml:space="preserve">52.- Instrucción NBQ. </v>
      </c>
      <c r="D311" s="24"/>
      <c r="E311" s="11"/>
      <c r="F311" s="11"/>
      <c r="G311" s="40" t="str">
        <f>IF(J312="FIN","",LOOKUP(I311,DATOS!A:A,DATOS!F:F))</f>
        <v xml:space="preserve">Instrucción NBQ. </v>
      </c>
      <c r="H311" s="40">
        <f>IF(J312="FIN",0,LOOKUP(I311,DATOS!A:A,DATOS!P:P))</f>
        <v>0</v>
      </c>
      <c r="I311" s="35">
        <f>+I305+1</f>
        <v>709</v>
      </c>
      <c r="J311" s="61">
        <f>IF(LOOKUP(I311,DATOS!A:A,DATOS!C:C)=0,J305,(LOOKUP(I311,DATOS!A:A,DATOS!C:C)))</f>
        <v>12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 xml:space="preserve">53.- Instrucción NBQ. </v>
      </c>
      <c r="D317" s="24"/>
      <c r="E317" s="11"/>
      <c r="F317" s="11"/>
      <c r="G317" s="40" t="str">
        <f>IF(J318="FIN","",LOOKUP(I317,DATOS!A:A,DATOS!F:F))</f>
        <v xml:space="preserve">Instrucción NBQ. </v>
      </c>
      <c r="H317" s="40">
        <f>IF(J318="FIN",0,LOOKUP(I317,DATOS!A:A,DATOS!P:P))</f>
        <v>0</v>
      </c>
      <c r="I317" s="35">
        <f>+I311+1</f>
        <v>710</v>
      </c>
      <c r="J317" s="61">
        <f>IF(LOOKUP(I317,DATOS!A:A,DATOS!C:C)=0,J311,(LOOKUP(I317,DATOS!A:A,DATOS!C:C)))</f>
        <v>12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 xml:space="preserve">54.- Instrucción NBQ. </v>
      </c>
      <c r="D323" s="24"/>
      <c r="E323" s="11"/>
      <c r="F323" s="11"/>
      <c r="G323" s="40" t="str">
        <f>IF(J324="FIN","",LOOKUP(I323,DATOS!A:A,DATOS!F:F))</f>
        <v xml:space="preserve">Instrucción NBQ. </v>
      </c>
      <c r="H323" s="40">
        <f>IF(J324="FIN",0,LOOKUP(I323,DATOS!A:A,DATOS!P:P))</f>
        <v>0</v>
      </c>
      <c r="I323" s="35">
        <f>+I317+1</f>
        <v>711</v>
      </c>
      <c r="J323" s="61">
        <f>IF(LOOKUP(I323,DATOS!A:A,DATOS!C:C)=0,J317,(LOOKUP(I323,DATOS!A:A,DATOS!C:C)))</f>
        <v>12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 xml:space="preserve">55.- Instrucción NBQ. </v>
      </c>
      <c r="D329" s="24"/>
      <c r="E329" s="11"/>
      <c r="F329" s="11"/>
      <c r="G329" s="40" t="str">
        <f>IF(J330="FIN","",LOOKUP(I329,DATOS!A:A,DATOS!F:F))</f>
        <v xml:space="preserve">Instrucción NBQ. </v>
      </c>
      <c r="H329" s="40">
        <f>IF(J330="FIN",0,LOOKUP(I329,DATOS!A:A,DATOS!P:P))</f>
        <v>0</v>
      </c>
      <c r="I329" s="35">
        <f>+I323+1</f>
        <v>712</v>
      </c>
      <c r="J329" s="61">
        <f>IF(LOOKUP(I329,DATOS!A:A,DATOS!C:C)=0,J323,(LOOKUP(I329,DATOS!A:A,DATOS!C:C)))</f>
        <v>12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Instrucción NBQ. </v>
      </c>
      <c r="D335" s="24"/>
      <c r="E335" s="11"/>
      <c r="F335" s="11"/>
      <c r="G335" s="40" t="str">
        <f>IF(J336="FIN","",LOOKUP(I335,DATOS!A:A,DATOS!F:F))</f>
        <v xml:space="preserve">Instrucción NBQ. </v>
      </c>
      <c r="H335" s="40">
        <f>IF(J336="FIN",0,LOOKUP(I335,DATOS!A:A,DATOS!P:P))</f>
        <v>0</v>
      </c>
      <c r="I335" s="35">
        <f>+I329+1</f>
        <v>713</v>
      </c>
      <c r="J335" s="61">
        <f>IF(LOOKUP(I335,DATOS!A:A,DATOS!C:C)=0,J329,(LOOKUP(I335,DATOS!A:A,DATOS!C:C)))</f>
        <v>12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Instrucción NBQ. </v>
      </c>
      <c r="D341" s="24"/>
      <c r="E341" s="11"/>
      <c r="F341" s="11"/>
      <c r="G341" s="40" t="str">
        <f>IF(J342="FIN","",LOOKUP(I341,DATOS!A:A,DATOS!F:F))</f>
        <v xml:space="preserve">Instrucción NBQ. </v>
      </c>
      <c r="H341" s="40">
        <f>IF(J342="FIN",0,LOOKUP(I341,DATOS!A:A,DATOS!P:P))</f>
        <v>0</v>
      </c>
      <c r="I341" s="35">
        <f>+I335+1</f>
        <v>714</v>
      </c>
      <c r="J341" s="61">
        <f>IF(LOOKUP(I341,DATOS!A:A,DATOS!C:C)=0,J335,(LOOKUP(I341,DATOS!A:A,DATOS!C:C)))</f>
        <v>12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>a) 0</v>
      </c>
      <c r="D342" s="26"/>
      <c r="G342" s="38">
        <f>IF(J342="FIN","",LOOKUP(I341,DATOS!A:A,DATOS!L:L))</f>
        <v>0</v>
      </c>
      <c r="I342" s="35" t="s">
        <v>127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>b) 0</v>
      </c>
      <c r="D343" s="26"/>
      <c r="G343" s="38">
        <f>IF(J342="FIN","",LOOKUP(I341,DATOS!A:A,DATOS!M:M))</f>
        <v>0</v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>c) 0</v>
      </c>
      <c r="D344" s="26"/>
      <c r="G344" s="38">
        <f>IF(J342="FIN","",LOOKUP(I341,DATOS!A:A,DATOS!N:N))</f>
        <v>0</v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>d) 0</v>
      </c>
      <c r="D345" s="26"/>
      <c r="G345" s="38">
        <f>IF(J342="FIN","",LOOKUP(I341,DATOS!A:A,DATOS!O:O))</f>
        <v>0</v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Instrucción NBQ. </v>
      </c>
      <c r="D347" s="24"/>
      <c r="E347" s="11"/>
      <c r="F347" s="11"/>
      <c r="G347" s="40" t="str">
        <f>IF(J348="FIN","",LOOKUP(I347,DATOS!A:A,DATOS!F:F))</f>
        <v xml:space="preserve">Instrucción NBQ. </v>
      </c>
      <c r="H347" s="40">
        <f>IF(J348="FIN",0,LOOKUP(I347,DATOS!A:A,DATOS!P:P))</f>
        <v>0</v>
      </c>
      <c r="I347" s="35">
        <f>+I341+1</f>
        <v>715</v>
      </c>
      <c r="J347" s="61">
        <f>IF(LOOKUP(I347,DATOS!A:A,DATOS!C:C)=0,J341,(LOOKUP(I347,DATOS!A:A,DATOS!C:C)))</f>
        <v>12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>a) 0</v>
      </c>
      <c r="D348" s="26"/>
      <c r="G348" s="38">
        <f>IF(J348="FIN","",LOOKUP(I347,DATOS!A:A,DATOS!L:L))</f>
        <v>0</v>
      </c>
      <c r="I348" s="35" t="s">
        <v>127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>b) 0</v>
      </c>
      <c r="D349" s="26"/>
      <c r="G349" s="38">
        <f>IF(J348="FIN","",LOOKUP(I347,DATOS!A:A,DATOS!M:M))</f>
        <v>0</v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>c) 0</v>
      </c>
      <c r="D350" s="26"/>
      <c r="G350" s="38">
        <f>IF(J348="FIN","",LOOKUP(I347,DATOS!A:A,DATOS!N:N))</f>
        <v>0</v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>d) 0</v>
      </c>
      <c r="D351" s="26"/>
      <c r="G351" s="38">
        <f>IF(J348="FIN","",LOOKUP(I347,DATOS!A:A,DATOS!O:O))</f>
        <v>0</v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Instrucción NBQ. </v>
      </c>
      <c r="D353" s="24"/>
      <c r="E353" s="11"/>
      <c r="F353" s="11"/>
      <c r="G353" s="40" t="str">
        <f>IF(J354="FIN","",LOOKUP(I353,DATOS!A:A,DATOS!F:F))</f>
        <v xml:space="preserve">Instrucción NBQ. </v>
      </c>
      <c r="H353" s="40">
        <f>IF(J354="FIN",0,LOOKUP(I353,DATOS!A:A,DATOS!P:P))</f>
        <v>0</v>
      </c>
      <c r="I353" s="35">
        <f>+I347+1</f>
        <v>716</v>
      </c>
      <c r="J353" s="61">
        <f>IF(LOOKUP(I353,DATOS!A:A,DATOS!C:C)=0,J347,(LOOKUP(I353,DATOS!A:A,DATOS!C:C)))</f>
        <v>12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>a) 0</v>
      </c>
      <c r="D354" s="26"/>
      <c r="G354" s="38">
        <f>IF(J354="FIN","",LOOKUP(I353,DATOS!A:A,DATOS!L:L))</f>
        <v>0</v>
      </c>
      <c r="I354" s="35" t="s">
        <v>127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>b) 0</v>
      </c>
      <c r="D355" s="26"/>
      <c r="G355" s="38">
        <f>IF(J354="FIN","",LOOKUP(I353,DATOS!A:A,DATOS!M:M))</f>
        <v>0</v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>c) 0</v>
      </c>
      <c r="D356" s="26"/>
      <c r="G356" s="38">
        <f>IF(J354="FIN","",LOOKUP(I353,DATOS!A:A,DATOS!N:N))</f>
        <v>0</v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>d) 0</v>
      </c>
      <c r="D357" s="26"/>
      <c r="G357" s="38">
        <f>IF(J354="FIN","",LOOKUP(I353,DATOS!A:A,DATOS!O:O))</f>
        <v>0</v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Instrucción NBQ. </v>
      </c>
      <c r="D359" s="24"/>
      <c r="E359" s="11"/>
      <c r="F359" s="11"/>
      <c r="G359" s="40" t="str">
        <f>IF(J360="FIN","",LOOKUP(I359,DATOS!A:A,DATOS!F:F))</f>
        <v xml:space="preserve">Instrucción NBQ. </v>
      </c>
      <c r="H359" s="40">
        <f>IF(J360="FIN",0,LOOKUP(I359,DATOS!A:A,DATOS!P:P))</f>
        <v>0</v>
      </c>
      <c r="I359" s="35">
        <f>+I353+1</f>
        <v>717</v>
      </c>
      <c r="J359" s="61">
        <f>IF(LOOKUP(I359,DATOS!A:A,DATOS!C:C)=0,J353,(LOOKUP(I359,DATOS!A:A,DATOS!C:C)))</f>
        <v>12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>a) 0</v>
      </c>
      <c r="D360" s="26"/>
      <c r="G360" s="38">
        <f>IF(J360="FIN","",LOOKUP(I359,DATOS!A:A,DATOS!L:L))</f>
        <v>0</v>
      </c>
      <c r="I360" s="35" t="s">
        <v>127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>b) 0</v>
      </c>
      <c r="D361" s="26"/>
      <c r="G361" s="38">
        <f>IF(J360="FIN","",LOOKUP(I359,DATOS!A:A,DATOS!M:M))</f>
        <v>0</v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>c) 0</v>
      </c>
      <c r="D362" s="26"/>
      <c r="G362" s="38">
        <f>IF(J360="FIN","",LOOKUP(I359,DATOS!A:A,DATOS!N:N))</f>
        <v>0</v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>d) 0</v>
      </c>
      <c r="D363" s="26"/>
      <c r="G363" s="38">
        <f>IF(J360="FIN","",LOOKUP(I359,DATOS!A:A,DATOS!O:O))</f>
        <v>0</v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Instrucción NBQ. </v>
      </c>
      <c r="D365" s="24"/>
      <c r="E365" s="11"/>
      <c r="F365" s="11"/>
      <c r="G365" s="40" t="str">
        <f>IF(J366="FIN","",LOOKUP(I365,DATOS!A:A,DATOS!F:F))</f>
        <v xml:space="preserve">Instrucción NBQ. </v>
      </c>
      <c r="H365" s="40">
        <f>IF(J366="FIN",0,LOOKUP(I365,DATOS!A:A,DATOS!P:P))</f>
        <v>0</v>
      </c>
      <c r="I365" s="35">
        <f>+I359+1</f>
        <v>718</v>
      </c>
      <c r="J365" s="61">
        <f>IF(LOOKUP(I365,DATOS!A:A,DATOS!C:C)=0,J359,(LOOKUP(I365,DATOS!A:A,DATOS!C:C)))</f>
        <v>12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>a) 0</v>
      </c>
      <c r="D366" s="26"/>
      <c r="G366" s="38">
        <f>IF(J366="FIN","",LOOKUP(I365,DATOS!A:A,DATOS!L:L))</f>
        <v>0</v>
      </c>
      <c r="I366" s="35" t="s">
        <v>127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>b) 0</v>
      </c>
      <c r="D367" s="26"/>
      <c r="G367" s="38">
        <f>IF(J366="FIN","",LOOKUP(I365,DATOS!A:A,DATOS!M:M))</f>
        <v>0</v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>c) 0</v>
      </c>
      <c r="D368" s="26"/>
      <c r="G368" s="38">
        <f>IF(J366="FIN","",LOOKUP(I365,DATOS!A:A,DATOS!N:N))</f>
        <v>0</v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>d) 0</v>
      </c>
      <c r="D369" s="26"/>
      <c r="G369" s="38">
        <f>IF(J366="FIN","",LOOKUP(I365,DATOS!A:A,DATOS!O:O))</f>
        <v>0</v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Instrucción NBQ. </v>
      </c>
      <c r="D371" s="24"/>
      <c r="E371" s="11"/>
      <c r="F371" s="11"/>
      <c r="G371" s="40" t="str">
        <f>IF(J372="FIN","",LOOKUP(I371,DATOS!A:A,DATOS!F:F))</f>
        <v xml:space="preserve">Instrucción NBQ. </v>
      </c>
      <c r="H371" s="40">
        <f>IF(J372="FIN",0,LOOKUP(I371,DATOS!A:A,DATOS!P:P))</f>
        <v>0</v>
      </c>
      <c r="I371" s="35">
        <f>+I365+1</f>
        <v>719</v>
      </c>
      <c r="J371" s="61">
        <f>IF(LOOKUP(I371,DATOS!A:A,DATOS!C:C)=0,J365,(LOOKUP(I371,DATOS!A:A,DATOS!C:C)))</f>
        <v>12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>a) 0</v>
      </c>
      <c r="D372" s="26"/>
      <c r="G372" s="38">
        <f>IF(J372="FIN","",LOOKUP(I371,DATOS!A:A,DATOS!L:L))</f>
        <v>0</v>
      </c>
      <c r="I372" s="35" t="s">
        <v>127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>b) 0</v>
      </c>
      <c r="D373" s="26"/>
      <c r="G373" s="38">
        <f>IF(J372="FIN","",LOOKUP(I371,DATOS!A:A,DATOS!M:M))</f>
        <v>0</v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>c) 0</v>
      </c>
      <c r="D374" s="26"/>
      <c r="G374" s="38">
        <f>IF(J372="FIN","",LOOKUP(I371,DATOS!A:A,DATOS!N:N))</f>
        <v>0</v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>d) 0</v>
      </c>
      <c r="D375" s="26"/>
      <c r="G375" s="38">
        <f>IF(J372="FIN","",LOOKUP(I371,DATOS!A:A,DATOS!O:O))</f>
        <v>0</v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Instrucción NBQ. </v>
      </c>
      <c r="D377" s="24"/>
      <c r="E377" s="11"/>
      <c r="F377" s="11"/>
      <c r="G377" s="40" t="str">
        <f>IF(J378="FIN","",LOOKUP(I377,DATOS!A:A,DATOS!F:F))</f>
        <v xml:space="preserve">Instrucción NBQ. </v>
      </c>
      <c r="H377" s="40">
        <f>IF(J378="FIN",0,LOOKUP(I377,DATOS!A:A,DATOS!P:P))</f>
        <v>0</v>
      </c>
      <c r="I377" s="35">
        <f>+I371+1</f>
        <v>720</v>
      </c>
      <c r="J377" s="61">
        <f>IF(LOOKUP(I377,DATOS!A:A,DATOS!C:C)=0,J371,(LOOKUP(I377,DATOS!A:A,DATOS!C:C)))</f>
        <v>12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>a) 0</v>
      </c>
      <c r="D378" s="26"/>
      <c r="G378" s="38">
        <f>IF(J378="FIN","",LOOKUP(I377,DATOS!A:A,DATOS!L:L))</f>
        <v>0</v>
      </c>
      <c r="I378" s="35" t="s">
        <v>127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>b) 0</v>
      </c>
      <c r="D379" s="26"/>
      <c r="G379" s="38">
        <f>IF(J378="FIN","",LOOKUP(I377,DATOS!A:A,DATOS!M:M))</f>
        <v>0</v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>c) 0</v>
      </c>
      <c r="D380" s="26"/>
      <c r="G380" s="38">
        <f>IF(J378="FIN","",LOOKUP(I377,DATOS!A:A,DATOS!N:N))</f>
        <v>0</v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>d) 0</v>
      </c>
      <c r="D381" s="26"/>
      <c r="G381" s="38">
        <f>IF(J378="FIN","",LOOKUP(I377,DATOS!A:A,DATOS!O:O))</f>
        <v>0</v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Instrucción NBQ. </v>
      </c>
      <c r="D383" s="24"/>
      <c r="E383" s="11"/>
      <c r="F383" s="11"/>
      <c r="G383" s="40" t="str">
        <f>IF(J384="FIN","",LOOKUP(I383,DATOS!A:A,DATOS!F:F))</f>
        <v xml:space="preserve">Instrucción NBQ. </v>
      </c>
      <c r="H383" s="40">
        <f>IF(J384="FIN",0,LOOKUP(I383,DATOS!A:A,DATOS!P:P))</f>
        <v>0</v>
      </c>
      <c r="I383" s="35">
        <f>+I377+1</f>
        <v>721</v>
      </c>
      <c r="J383" s="61">
        <f>IF(LOOKUP(I383,DATOS!A:A,DATOS!C:C)=0,J377,(LOOKUP(I383,DATOS!A:A,DATOS!C:C)))</f>
        <v>12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>a) 0</v>
      </c>
      <c r="D384" s="26"/>
      <c r="G384" s="38">
        <f>IF(J384="FIN","",LOOKUP(I383,DATOS!A:A,DATOS!L:L))</f>
        <v>0</v>
      </c>
      <c r="I384" s="35" t="s">
        <v>127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>b) 0</v>
      </c>
      <c r="D385" s="26"/>
      <c r="G385" s="38">
        <f>IF(J384="FIN","",LOOKUP(I383,DATOS!A:A,DATOS!M:M))</f>
        <v>0</v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>c) 0</v>
      </c>
      <c r="D386" s="26"/>
      <c r="G386" s="38">
        <f>IF(J384="FIN","",LOOKUP(I383,DATOS!A:A,DATOS!N:N))</f>
        <v>0</v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>d) 0</v>
      </c>
      <c r="D387" s="26"/>
      <c r="G387" s="38">
        <f>IF(J384="FIN","",LOOKUP(I383,DATOS!A:A,DATOS!O:O))</f>
        <v>0</v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Instrucción NBQ. </v>
      </c>
      <c r="D389" s="24"/>
      <c r="E389" s="11"/>
      <c r="F389" s="11"/>
      <c r="G389" s="40" t="str">
        <f>IF(J390="FIN","",LOOKUP(I389,DATOS!A:A,DATOS!F:F))</f>
        <v xml:space="preserve">Instrucción NBQ. </v>
      </c>
      <c r="H389" s="40">
        <f>IF(J390="FIN",0,LOOKUP(I389,DATOS!A:A,DATOS!P:P))</f>
        <v>0</v>
      </c>
      <c r="I389" s="35">
        <f>+I383+1</f>
        <v>722</v>
      </c>
      <c r="J389" s="61">
        <f>IF(LOOKUP(I389,DATOS!A:A,DATOS!C:C)=0,J383,(LOOKUP(I389,DATOS!A:A,DATOS!C:C)))</f>
        <v>12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>a) 0</v>
      </c>
      <c r="D390" s="26"/>
      <c r="G390" s="38">
        <f>IF(J390="FIN","",LOOKUP(I389,DATOS!A:A,DATOS!L:L))</f>
        <v>0</v>
      </c>
      <c r="I390" s="35" t="s">
        <v>127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>b) 0</v>
      </c>
      <c r="D391" s="26"/>
      <c r="G391" s="38">
        <f>IF(J390="FIN","",LOOKUP(I389,DATOS!A:A,DATOS!M:M))</f>
        <v>0</v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>c) 0</v>
      </c>
      <c r="D392" s="26"/>
      <c r="G392" s="38">
        <f>IF(J390="FIN","",LOOKUP(I389,DATOS!A:A,DATOS!N:N))</f>
        <v>0</v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>d) 0</v>
      </c>
      <c r="D393" s="26"/>
      <c r="G393" s="38">
        <f>IF(J390="FIN","",LOOKUP(I389,DATOS!A:A,DATOS!O:O))</f>
        <v>0</v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Instrucción NBQ. </v>
      </c>
      <c r="D395" s="24"/>
      <c r="E395" s="11"/>
      <c r="F395" s="11"/>
      <c r="G395" s="40" t="str">
        <f>IF(J396="FIN","",LOOKUP(I395,DATOS!A:A,DATOS!F:F))</f>
        <v xml:space="preserve">Instrucción NBQ. </v>
      </c>
      <c r="H395" s="40">
        <f>IF(J396="FIN",0,LOOKUP(I395,DATOS!A:A,DATOS!P:P))</f>
        <v>0</v>
      </c>
      <c r="I395" s="35">
        <f>+I389+1</f>
        <v>723</v>
      </c>
      <c r="J395" s="61">
        <f>IF(LOOKUP(I395,DATOS!A:A,DATOS!C:C)=0,J389,(LOOKUP(I395,DATOS!A:A,DATOS!C:C)))</f>
        <v>12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>a) 0</v>
      </c>
      <c r="D396" s="26"/>
      <c r="G396" s="38">
        <f>IF(J396="FIN","",LOOKUP(I395,DATOS!A:A,DATOS!L:L))</f>
        <v>0</v>
      </c>
      <c r="I396" s="35" t="s">
        <v>127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>b) 0</v>
      </c>
      <c r="D397" s="26"/>
      <c r="G397" s="38">
        <f>IF(J396="FIN","",LOOKUP(I395,DATOS!A:A,DATOS!M:M))</f>
        <v>0</v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>c) 0</v>
      </c>
      <c r="D398" s="26"/>
      <c r="G398" s="38">
        <f>IF(J396="FIN","",LOOKUP(I395,DATOS!A:A,DATOS!N:N))</f>
        <v>0</v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>d) 0</v>
      </c>
      <c r="D399" s="26"/>
      <c r="G399" s="38">
        <f>IF(J396="FIN","",LOOKUP(I395,DATOS!A:A,DATOS!O:O))</f>
        <v>0</v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Instrucción NBQ. </v>
      </c>
      <c r="D401" s="24"/>
      <c r="E401" s="11"/>
      <c r="F401" s="11"/>
      <c r="G401" s="40" t="str">
        <f>IF(J402="FIN","",LOOKUP(I401,DATOS!A:A,DATOS!F:F))</f>
        <v xml:space="preserve">Instrucción NBQ. </v>
      </c>
      <c r="H401" s="40">
        <f>IF(J402="FIN",0,LOOKUP(I401,DATOS!A:A,DATOS!P:P))</f>
        <v>0</v>
      </c>
      <c r="I401" s="35">
        <f>+I395+1</f>
        <v>724</v>
      </c>
      <c r="J401" s="61">
        <f>IF(LOOKUP(I401,DATOS!A:A,DATOS!C:C)=0,J395,(LOOKUP(I401,DATOS!A:A,DATOS!C:C)))</f>
        <v>12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>a) 0</v>
      </c>
      <c r="D402" s="26"/>
      <c r="G402" s="38">
        <f>IF(J402="FIN","",LOOKUP(I401,DATOS!A:A,DATOS!L:L))</f>
        <v>0</v>
      </c>
      <c r="I402" s="35" t="s">
        <v>127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>b) 0</v>
      </c>
      <c r="D403" s="26"/>
      <c r="G403" s="38">
        <f>IF(J402="FIN","",LOOKUP(I401,DATOS!A:A,DATOS!M:M))</f>
        <v>0</v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>c) 0</v>
      </c>
      <c r="D404" s="26"/>
      <c r="G404" s="38">
        <f>IF(J402="FIN","",LOOKUP(I401,DATOS!A:A,DATOS!N:N))</f>
        <v>0</v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>d) 0</v>
      </c>
      <c r="D405" s="26"/>
      <c r="G405" s="38">
        <f>IF(J402="FIN","",LOOKUP(I401,DATOS!A:A,DATOS!O:O))</f>
        <v>0</v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Instrucción NBQ. </v>
      </c>
      <c r="D407" s="24"/>
      <c r="E407" s="11"/>
      <c r="F407" s="11"/>
      <c r="G407" s="40" t="str">
        <f>IF(J408="FIN","",LOOKUP(I407,DATOS!A:A,DATOS!F:F))</f>
        <v xml:space="preserve">Instrucción NBQ. </v>
      </c>
      <c r="H407" s="40">
        <f>IF(J408="FIN",0,LOOKUP(I407,DATOS!A:A,DATOS!P:P))</f>
        <v>0</v>
      </c>
      <c r="I407" s="35">
        <f>+I401+1</f>
        <v>725</v>
      </c>
      <c r="J407" s="61">
        <f>IF(LOOKUP(I407,DATOS!A:A,DATOS!C:C)=0,J401,(LOOKUP(I407,DATOS!A:A,DATOS!C:C)))</f>
        <v>12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>a) 0</v>
      </c>
      <c r="D408" s="26"/>
      <c r="G408" s="38">
        <f>IF(J408="FIN","",LOOKUP(I407,DATOS!A:A,DATOS!L:L))</f>
        <v>0</v>
      </c>
      <c r="I408" s="35" t="s">
        <v>127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>b) 0</v>
      </c>
      <c r="D409" s="26"/>
      <c r="G409" s="38">
        <f>IF(J408="FIN","",LOOKUP(I407,DATOS!A:A,DATOS!M:M))</f>
        <v>0</v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>c) 0</v>
      </c>
      <c r="D410" s="26"/>
      <c r="G410" s="38">
        <f>IF(J408="FIN","",LOOKUP(I407,DATOS!A:A,DATOS!N:N))</f>
        <v>0</v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>d) 0</v>
      </c>
      <c r="D411" s="26"/>
      <c r="G411" s="38">
        <f>IF(J408="FIN","",LOOKUP(I407,DATOS!A:A,DATOS!O:O))</f>
        <v>0</v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Instrucción NBQ. </v>
      </c>
      <c r="D413" s="24"/>
      <c r="E413" s="11"/>
      <c r="F413" s="11"/>
      <c r="G413" s="40" t="str">
        <f>IF(J414="FIN","",LOOKUP(I413,DATOS!A:A,DATOS!F:F))</f>
        <v xml:space="preserve">Instrucción NBQ. </v>
      </c>
      <c r="H413" s="40">
        <f>IF(J414="FIN",0,LOOKUP(I413,DATOS!A:A,DATOS!P:P))</f>
        <v>0</v>
      </c>
      <c r="I413" s="35">
        <f>+I407+1</f>
        <v>726</v>
      </c>
      <c r="J413" s="61">
        <f>IF(LOOKUP(I413,DATOS!A:A,DATOS!C:C)=0,J407,(LOOKUP(I413,DATOS!A:A,DATOS!C:C)))</f>
        <v>12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>a) 0</v>
      </c>
      <c r="D414" s="26"/>
      <c r="G414" s="38">
        <f>IF(J414="FIN","",LOOKUP(I413,DATOS!A:A,DATOS!L:L))</f>
        <v>0</v>
      </c>
      <c r="I414" s="35" t="s">
        <v>127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>b) 0</v>
      </c>
      <c r="D415" s="26"/>
      <c r="G415" s="38">
        <f>IF(J414="FIN","",LOOKUP(I413,DATOS!A:A,DATOS!M:M))</f>
        <v>0</v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>c) 0</v>
      </c>
      <c r="D416" s="26"/>
      <c r="G416" s="38">
        <f>IF(J414="FIN","",LOOKUP(I413,DATOS!A:A,DATOS!N:N))</f>
        <v>0</v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>d) 0</v>
      </c>
      <c r="D417" s="26"/>
      <c r="G417" s="38">
        <f>IF(J414="FIN","",LOOKUP(I413,DATOS!A:A,DATOS!O:O))</f>
        <v>0</v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Instrucción NBQ. </v>
      </c>
      <c r="D419" s="24"/>
      <c r="E419" s="11"/>
      <c r="F419" s="11"/>
      <c r="G419" s="40" t="str">
        <f>IF(J420="FIN","",LOOKUP(I419,DATOS!A:A,DATOS!F:F))</f>
        <v xml:space="preserve">Instrucción NBQ. </v>
      </c>
      <c r="H419" s="40">
        <f>IF(J420="FIN",0,LOOKUP(I419,DATOS!A:A,DATOS!P:P))</f>
        <v>0</v>
      </c>
      <c r="I419" s="35">
        <f>+I413+1</f>
        <v>727</v>
      </c>
      <c r="J419" s="61">
        <f>IF(LOOKUP(I419,DATOS!A:A,DATOS!C:C)=0,J413,(LOOKUP(I419,DATOS!A:A,DATOS!C:C)))</f>
        <v>12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>a) 0</v>
      </c>
      <c r="D420" s="26"/>
      <c r="G420" s="38">
        <f>IF(J420="FIN","",LOOKUP(I419,DATOS!A:A,DATOS!L:L))</f>
        <v>0</v>
      </c>
      <c r="I420" s="35" t="s">
        <v>127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>b) 0</v>
      </c>
      <c r="D421" s="26"/>
      <c r="G421" s="38">
        <f>IF(J420="FIN","",LOOKUP(I419,DATOS!A:A,DATOS!M:M))</f>
        <v>0</v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>c) 0</v>
      </c>
      <c r="D422" s="26"/>
      <c r="G422" s="38">
        <f>IF(J420="FIN","",LOOKUP(I419,DATOS!A:A,DATOS!N:N))</f>
        <v>0</v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>d) 0</v>
      </c>
      <c r="D423" s="26"/>
      <c r="G423" s="38">
        <f>IF(J420="FIN","",LOOKUP(I419,DATOS!A:A,DATOS!O:O))</f>
        <v>0</v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Instrucción NBQ. </v>
      </c>
      <c r="D425" s="24"/>
      <c r="E425" s="11"/>
      <c r="F425" s="11"/>
      <c r="G425" s="40" t="str">
        <f>IF(J426="FIN","",LOOKUP(I425,DATOS!A:A,DATOS!F:F))</f>
        <v xml:space="preserve">Instrucción NBQ. </v>
      </c>
      <c r="H425" s="40">
        <f>IF(J426="FIN",0,LOOKUP(I425,DATOS!A:A,DATOS!P:P))</f>
        <v>0</v>
      </c>
      <c r="I425" s="35">
        <f>+I419+1</f>
        <v>728</v>
      </c>
      <c r="J425" s="61">
        <f>IF(LOOKUP(I425,DATOS!A:A,DATOS!C:C)=0,J419,(LOOKUP(I425,DATOS!A:A,DATOS!C:C)))</f>
        <v>12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>a) 0</v>
      </c>
      <c r="D426" s="26"/>
      <c r="G426" s="38">
        <f>IF(J426="FIN","",LOOKUP(I425,DATOS!A:A,DATOS!L:L))</f>
        <v>0</v>
      </c>
      <c r="I426" s="35" t="s">
        <v>127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>b) 0</v>
      </c>
      <c r="D427" s="26"/>
      <c r="G427" s="38">
        <f>IF(J426="FIN","",LOOKUP(I425,DATOS!A:A,DATOS!M:M))</f>
        <v>0</v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>c) 0</v>
      </c>
      <c r="D428" s="26"/>
      <c r="G428" s="38">
        <f>IF(J426="FIN","",LOOKUP(I425,DATOS!A:A,DATOS!N:N))</f>
        <v>0</v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>d) 0</v>
      </c>
      <c r="D429" s="26"/>
      <c r="G429" s="38">
        <f>IF(J426="FIN","",LOOKUP(I425,DATOS!A:A,DATOS!O:O))</f>
        <v>0</v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Instrucción NBQ. </v>
      </c>
      <c r="D431" s="24"/>
      <c r="E431" s="11"/>
      <c r="F431" s="11"/>
      <c r="G431" s="40" t="str">
        <f>IF(J432="FIN","",LOOKUP(I431,DATOS!A:A,DATOS!F:F))</f>
        <v xml:space="preserve">Instrucción NBQ. </v>
      </c>
      <c r="H431" s="40">
        <f>IF(J432="FIN",0,LOOKUP(I431,DATOS!A:A,DATOS!P:P))</f>
        <v>0</v>
      </c>
      <c r="I431" s="35">
        <f>+I425+1</f>
        <v>729</v>
      </c>
      <c r="J431" s="61">
        <f>IF(LOOKUP(I431,DATOS!A:A,DATOS!C:C)=0,J425,(LOOKUP(I431,DATOS!A:A,DATOS!C:C)))</f>
        <v>12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>a) 0</v>
      </c>
      <c r="D432" s="26"/>
      <c r="G432" s="38">
        <f>IF(J432="FIN","",LOOKUP(I431,DATOS!A:A,DATOS!L:L))</f>
        <v>0</v>
      </c>
      <c r="I432" s="35" t="s">
        <v>127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>b) 0</v>
      </c>
      <c r="D433" s="26"/>
      <c r="G433" s="38">
        <f>IF(J432="FIN","",LOOKUP(I431,DATOS!A:A,DATOS!M:M))</f>
        <v>0</v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>c) 0</v>
      </c>
      <c r="D434" s="26"/>
      <c r="G434" s="38">
        <f>IF(J432="FIN","",LOOKUP(I431,DATOS!A:A,DATOS!N:N))</f>
        <v>0</v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>d) 0</v>
      </c>
      <c r="D435" s="26"/>
      <c r="G435" s="38">
        <f>IF(J432="FIN","",LOOKUP(I431,DATOS!A:A,DATOS!O:O))</f>
        <v>0</v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Instrucción NBQ. </v>
      </c>
      <c r="D437" s="24"/>
      <c r="E437" s="11"/>
      <c r="F437" s="11"/>
      <c r="G437" s="40" t="str">
        <f>IF(J438="FIN","",LOOKUP(I437,DATOS!A:A,DATOS!F:F))</f>
        <v xml:space="preserve">Instrucción NBQ. </v>
      </c>
      <c r="H437" s="40">
        <f>IF(J438="FIN",0,LOOKUP(I437,DATOS!A:A,DATOS!P:P))</f>
        <v>0</v>
      </c>
      <c r="I437" s="35">
        <f>+I431+1</f>
        <v>730</v>
      </c>
      <c r="J437" s="61">
        <f>IF(LOOKUP(I437,DATOS!A:A,DATOS!C:C)=0,J431,(LOOKUP(I437,DATOS!A:A,DATOS!C:C)))</f>
        <v>12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>a) 0</v>
      </c>
      <c r="D438" s="26"/>
      <c r="G438" s="38">
        <f>IF(J438="FIN","",LOOKUP(I437,DATOS!A:A,DATOS!L:L))</f>
        <v>0</v>
      </c>
      <c r="I438" s="35" t="s">
        <v>127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>b) 0</v>
      </c>
      <c r="D439" s="26"/>
      <c r="G439" s="38">
        <f>IF(J438="FIN","",LOOKUP(I437,DATOS!A:A,DATOS!M:M))</f>
        <v>0</v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>c) 0</v>
      </c>
      <c r="D440" s="26"/>
      <c r="G440" s="38">
        <f>IF(J438="FIN","",LOOKUP(I437,DATOS!A:A,DATOS!N:N))</f>
        <v>0</v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>d) 0</v>
      </c>
      <c r="D441" s="26"/>
      <c r="G441" s="38">
        <f>IF(J438="FIN","",LOOKUP(I437,DATOS!A:A,DATOS!O:O))</f>
        <v>0</v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Instrucción NBQ. </v>
      </c>
      <c r="D443" s="24"/>
      <c r="E443" s="11"/>
      <c r="F443" s="11"/>
      <c r="G443" s="40" t="str">
        <f>IF(J444="FIN","",LOOKUP(I443,DATOS!A:A,DATOS!F:F))</f>
        <v xml:space="preserve">Instrucción NBQ. </v>
      </c>
      <c r="H443" s="40">
        <f>IF(J444="FIN",0,LOOKUP(I443,DATOS!A:A,DATOS!P:P))</f>
        <v>0</v>
      </c>
      <c r="I443" s="35">
        <f>+I437+1</f>
        <v>731</v>
      </c>
      <c r="J443" s="61">
        <f>IF(LOOKUP(I443,DATOS!A:A,DATOS!C:C)=0,J437,(LOOKUP(I443,DATOS!A:A,DATOS!C:C)))</f>
        <v>12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>a) 0</v>
      </c>
      <c r="D444" s="26"/>
      <c r="G444" s="38">
        <f>IF(J444="FIN","",LOOKUP(I443,DATOS!A:A,DATOS!L:L))</f>
        <v>0</v>
      </c>
      <c r="I444" s="35" t="s">
        <v>127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>b) 0</v>
      </c>
      <c r="D445" s="26"/>
      <c r="G445" s="38">
        <f>IF(J444="FIN","",LOOKUP(I443,DATOS!A:A,DATOS!M:M))</f>
        <v>0</v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>c) 0</v>
      </c>
      <c r="D446" s="26"/>
      <c r="G446" s="38">
        <f>IF(J444="FIN","",LOOKUP(I443,DATOS!A:A,DATOS!N:N))</f>
        <v>0</v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>d) 0</v>
      </c>
      <c r="D447" s="26"/>
      <c r="G447" s="38">
        <f>IF(J444="FIN","",LOOKUP(I443,DATOS!A:A,DATOS!O:O))</f>
        <v>0</v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Instrucción NBQ. </v>
      </c>
      <c r="D449" s="24"/>
      <c r="E449" s="11"/>
      <c r="F449" s="11"/>
      <c r="G449" s="40" t="str">
        <f>IF(J450="FIN","",LOOKUP(I449,DATOS!A:A,DATOS!F:F))</f>
        <v xml:space="preserve">Instrucción NBQ. </v>
      </c>
      <c r="H449" s="40">
        <f>IF(J450="FIN",0,LOOKUP(I449,DATOS!A:A,DATOS!P:P))</f>
        <v>0</v>
      </c>
      <c r="I449" s="35">
        <f>+I443+1</f>
        <v>732</v>
      </c>
      <c r="J449" s="61">
        <f>IF(LOOKUP(I449,DATOS!A:A,DATOS!C:C)=0,J443,(LOOKUP(I449,DATOS!A:A,DATOS!C:C)))</f>
        <v>12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>a) 0</v>
      </c>
      <c r="D450" s="26"/>
      <c r="G450" s="38">
        <f>IF(J450="FIN","",LOOKUP(I449,DATOS!A:A,DATOS!L:L))</f>
        <v>0</v>
      </c>
      <c r="I450" s="35" t="s">
        <v>127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>b) 0</v>
      </c>
      <c r="D451" s="26"/>
      <c r="G451" s="38">
        <f>IF(J450="FIN","",LOOKUP(I449,DATOS!A:A,DATOS!M:M))</f>
        <v>0</v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>c) 0</v>
      </c>
      <c r="D452" s="26"/>
      <c r="G452" s="38">
        <f>IF(J450="FIN","",LOOKUP(I449,DATOS!A:A,DATOS!N:N))</f>
        <v>0</v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>d) 0</v>
      </c>
      <c r="D453" s="26"/>
      <c r="G453" s="38">
        <f>IF(J450="FIN","",LOOKUP(I449,DATOS!A:A,DATOS!O:O))</f>
        <v>0</v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ESCUADRA/EQUIPO. </v>
      </c>
      <c r="D455" s="24"/>
      <c r="E455" s="11"/>
      <c r="F455" s="11"/>
      <c r="G455" s="40" t="str">
        <f>IF(J456="FIN","",LOOKUP(I455,DATOS!A:A,DATOS!F:F))</f>
        <v xml:space="preserve">ESCUADRA/EQUIPO. </v>
      </c>
      <c r="H455" s="40">
        <f>IF(J456="FIN",0,LOOKUP(I455,DATOS!A:A,DATOS!P:P))</f>
        <v>0</v>
      </c>
      <c r="I455" s="35">
        <f>+I449+1</f>
        <v>733</v>
      </c>
      <c r="J455" s="61">
        <f>IF(LOOKUP(I455,DATOS!A:A,DATOS!C:C)=0,J449,(LOOKUP(I455,DATOS!A:A,DATOS!C:C)))</f>
        <v>12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>a) 0</v>
      </c>
      <c r="D456" s="26"/>
      <c r="G456" s="38">
        <f>IF(J456="FIN","",LOOKUP(I455,DATOS!A:A,DATOS!L:L))</f>
        <v>0</v>
      </c>
      <c r="I456" s="35" t="s">
        <v>127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>b) 0</v>
      </c>
      <c r="D457" s="26"/>
      <c r="G457" s="38">
        <f>IF(J456="FIN","",LOOKUP(I455,DATOS!A:A,DATOS!M:M))</f>
        <v>0</v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>c) 0</v>
      </c>
      <c r="D458" s="26"/>
      <c r="G458" s="38">
        <f>IF(J456="FIN","",LOOKUP(I455,DATOS!A:A,DATOS!N:N))</f>
        <v>0</v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>d) 0</v>
      </c>
      <c r="D459" s="26"/>
      <c r="G459" s="38">
        <f>IF(J456="FIN","",LOOKUP(I455,DATOS!A:A,DATOS!O:O))</f>
        <v>0</v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ESCUADRA/EQUIPO. </v>
      </c>
      <c r="D461" s="24"/>
      <c r="E461" s="11"/>
      <c r="F461" s="11"/>
      <c r="G461" s="40" t="str">
        <f>IF(J462="FIN","",LOOKUP(I461,DATOS!A:A,DATOS!F:F))</f>
        <v xml:space="preserve">ESCUADRA/EQUIPO. </v>
      </c>
      <c r="H461" s="40">
        <f>IF(J462="FIN",0,LOOKUP(I461,DATOS!A:A,DATOS!P:P))</f>
        <v>0</v>
      </c>
      <c r="I461" s="35">
        <f>+I455+1</f>
        <v>734</v>
      </c>
      <c r="J461" s="61">
        <f>IF(LOOKUP(I461,DATOS!A:A,DATOS!C:C)=0,J455,(LOOKUP(I461,DATOS!A:A,DATOS!C:C)))</f>
        <v>12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>a) 0</v>
      </c>
      <c r="D462" s="26"/>
      <c r="G462" s="38">
        <f>IF(J462="FIN","",LOOKUP(I461,DATOS!A:A,DATOS!L:L))</f>
        <v>0</v>
      </c>
      <c r="I462" s="35" t="s">
        <v>127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>b) 0</v>
      </c>
      <c r="D463" s="26"/>
      <c r="G463" s="38">
        <f>IF(J462="FIN","",LOOKUP(I461,DATOS!A:A,DATOS!M:M))</f>
        <v>0</v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>c) 0</v>
      </c>
      <c r="D464" s="26"/>
      <c r="G464" s="38">
        <f>IF(J462="FIN","",LOOKUP(I461,DATOS!A:A,DATOS!N:N))</f>
        <v>0</v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>d) 0</v>
      </c>
      <c r="D465" s="26"/>
      <c r="G465" s="38">
        <f>IF(J462="FIN","",LOOKUP(I461,DATOS!A:A,DATOS!O:O))</f>
        <v>0</v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ESCUADRA/EQUIPO. </v>
      </c>
      <c r="D467" s="24"/>
      <c r="E467" s="11"/>
      <c r="F467" s="11"/>
      <c r="G467" s="40" t="str">
        <f>IF(J468="FIN","",LOOKUP(I467,DATOS!A:A,DATOS!F:F))</f>
        <v xml:space="preserve">ESCUADRA/EQUIPO. </v>
      </c>
      <c r="H467" s="40">
        <f>IF(J468="FIN",0,LOOKUP(I467,DATOS!A:A,DATOS!P:P))</f>
        <v>0</v>
      </c>
      <c r="I467" s="35">
        <f>+I461+1</f>
        <v>735</v>
      </c>
      <c r="J467" s="61">
        <f>IF(LOOKUP(I467,DATOS!A:A,DATOS!C:C)=0,J461,(LOOKUP(I467,DATOS!A:A,DATOS!C:C)))</f>
        <v>12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>a) 0</v>
      </c>
      <c r="D468" s="26"/>
      <c r="G468" s="38">
        <f>IF(J468="FIN","",LOOKUP(I467,DATOS!A:A,DATOS!L:L))</f>
        <v>0</v>
      </c>
      <c r="I468" s="35" t="s">
        <v>127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>b) 0</v>
      </c>
      <c r="D469" s="26"/>
      <c r="G469" s="38">
        <f>IF(J468="FIN","",LOOKUP(I467,DATOS!A:A,DATOS!M:M))</f>
        <v>0</v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>c) 0</v>
      </c>
      <c r="D470" s="26"/>
      <c r="G470" s="38">
        <f>IF(J468="FIN","",LOOKUP(I467,DATOS!A:A,DATOS!N:N))</f>
        <v>0</v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>d) 0</v>
      </c>
      <c r="D471" s="26"/>
      <c r="G471" s="38">
        <f>IF(J468="FIN","",LOOKUP(I467,DATOS!A:A,DATOS!O:O))</f>
        <v>0</v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ESCUADRA/EQUIPO. </v>
      </c>
      <c r="D473" s="24"/>
      <c r="E473" s="11"/>
      <c r="F473" s="11"/>
      <c r="G473" s="40" t="str">
        <f>IF(J474="FIN","",LOOKUP(I473,DATOS!A:A,DATOS!F:F))</f>
        <v xml:space="preserve">ESCUADRA/EQUIPO. </v>
      </c>
      <c r="H473" s="40">
        <f>IF(J474="FIN",0,LOOKUP(I473,DATOS!A:A,DATOS!P:P))</f>
        <v>0</v>
      </c>
      <c r="I473" s="35">
        <f>+I467+1</f>
        <v>736</v>
      </c>
      <c r="J473" s="61">
        <f>IF(LOOKUP(I473,DATOS!A:A,DATOS!C:C)=0,J467,(LOOKUP(I473,DATOS!A:A,DATOS!C:C)))</f>
        <v>12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>a) 0</v>
      </c>
      <c r="D474" s="26"/>
      <c r="G474" s="38">
        <f>IF(J474="FIN","",LOOKUP(I473,DATOS!A:A,DATOS!L:L))</f>
        <v>0</v>
      </c>
      <c r="I474" s="35" t="s">
        <v>127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>b) 0</v>
      </c>
      <c r="D475" s="26"/>
      <c r="G475" s="38">
        <f>IF(J474="FIN","",LOOKUP(I473,DATOS!A:A,DATOS!M:M))</f>
        <v>0</v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>c) 0</v>
      </c>
      <c r="D476" s="26"/>
      <c r="G476" s="38">
        <f>IF(J474="FIN","",LOOKUP(I473,DATOS!A:A,DATOS!N:N))</f>
        <v>0</v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>d) 0</v>
      </c>
      <c r="D477" s="26"/>
      <c r="G477" s="38">
        <f>IF(J474="FIN","",LOOKUP(I473,DATOS!A:A,DATOS!O:O))</f>
        <v>0</v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ESCUADRA/EQUIPO. </v>
      </c>
      <c r="D479" s="24"/>
      <c r="E479" s="11"/>
      <c r="F479" s="11"/>
      <c r="G479" s="40" t="str">
        <f>IF(J480="FIN","",LOOKUP(I479,DATOS!A:A,DATOS!F:F))</f>
        <v xml:space="preserve">ESCUADRA/EQUIPO. </v>
      </c>
      <c r="H479" s="40">
        <f>IF(J480="FIN",0,LOOKUP(I479,DATOS!A:A,DATOS!P:P))</f>
        <v>0</v>
      </c>
      <c r="I479" s="35">
        <f>+I473+1</f>
        <v>737</v>
      </c>
      <c r="J479" s="61">
        <f>IF(LOOKUP(I479,DATOS!A:A,DATOS!C:C)=0,J473,(LOOKUP(I479,DATOS!A:A,DATOS!C:C)))</f>
        <v>12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>a) 0</v>
      </c>
      <c r="D480" s="26"/>
      <c r="G480" s="38">
        <f>IF(J480="FIN","",LOOKUP(I479,DATOS!A:A,DATOS!L:L))</f>
        <v>0</v>
      </c>
      <c r="I480" s="35" t="s">
        <v>127</v>
      </c>
      <c r="J480" s="41" t="str">
        <f>IF(J474="FIN","FIN",IF(J479=J473,"","FIN"))</f>
        <v/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>b) 0</v>
      </c>
      <c r="D481" s="26"/>
      <c r="G481" s="38">
        <f>IF(J480="FIN","",LOOKUP(I479,DATOS!A:A,DATOS!M:M))</f>
        <v>0</v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>c) 0</v>
      </c>
      <c r="D482" s="26"/>
      <c r="G482" s="38">
        <f>IF(J480="FIN","",LOOKUP(I479,DATOS!A:A,DATOS!N:N))</f>
        <v>0</v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>d) 0</v>
      </c>
      <c r="D483" s="26"/>
      <c r="G483" s="38">
        <f>IF(J480="FIN","",LOOKUP(I479,DATOS!A:A,DATOS!O:O))</f>
        <v>0</v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ESCUADRA/EQUIPO. </v>
      </c>
      <c r="D485" s="24"/>
      <c r="E485" s="11"/>
      <c r="F485" s="11"/>
      <c r="G485" s="40" t="str">
        <f>IF(J486="FIN","",LOOKUP(I485,DATOS!A:A,DATOS!F:F))</f>
        <v xml:space="preserve">ESCUADRA/EQUIPO. </v>
      </c>
      <c r="H485" s="40">
        <f>IF(J486="FIN",0,LOOKUP(I485,DATOS!A:A,DATOS!P:P))</f>
        <v>0</v>
      </c>
      <c r="I485" s="35">
        <f>+I479+1</f>
        <v>738</v>
      </c>
      <c r="J485" s="61">
        <f>IF(LOOKUP(I485,DATOS!A:A,DATOS!C:C)=0,J479,(LOOKUP(I485,DATOS!A:A,DATOS!C:C)))</f>
        <v>12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>a) 0</v>
      </c>
      <c r="D486" s="26"/>
      <c r="G486" s="38">
        <f>IF(J486="FIN","",LOOKUP(I485,DATOS!A:A,DATOS!L:L))</f>
        <v>0</v>
      </c>
      <c r="I486" s="35" t="s">
        <v>127</v>
      </c>
      <c r="J486" s="41" t="str">
        <f>IF(J480="FIN","FIN",IF(J485=J479,"","FIN"))</f>
        <v/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>b) 0</v>
      </c>
      <c r="D487" s="26"/>
      <c r="G487" s="38">
        <f>IF(J486="FIN","",LOOKUP(I485,DATOS!A:A,DATOS!M:M))</f>
        <v>0</v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>c) 0</v>
      </c>
      <c r="D488" s="26"/>
      <c r="G488" s="38">
        <f>IF(J486="FIN","",LOOKUP(I485,DATOS!A:A,DATOS!N:N))</f>
        <v>0</v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>d) 0</v>
      </c>
      <c r="D489" s="26"/>
      <c r="G489" s="38">
        <f>IF(J486="FIN","",LOOKUP(I485,DATOS!A:A,DATOS!O:O))</f>
        <v>0</v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ESCUADRA/EQUIPO. </v>
      </c>
      <c r="D491" s="24"/>
      <c r="E491" s="11"/>
      <c r="F491" s="11"/>
      <c r="G491" s="40" t="str">
        <f>IF(J492="FIN","",LOOKUP(I491,DATOS!A:A,DATOS!F:F))</f>
        <v xml:space="preserve">ESCUADRA/EQUIPO. </v>
      </c>
      <c r="H491" s="40">
        <f>IF(J492="FIN",0,LOOKUP(I491,DATOS!A:A,DATOS!P:P))</f>
        <v>0</v>
      </c>
      <c r="I491" s="35">
        <f>+I485+1</f>
        <v>739</v>
      </c>
      <c r="J491" s="61">
        <f>IF(LOOKUP(I491,DATOS!A:A,DATOS!C:C)=0,J485,(LOOKUP(I491,DATOS!A:A,DATOS!C:C)))</f>
        <v>12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>a) 0</v>
      </c>
      <c r="D492" s="26"/>
      <c r="G492" s="38">
        <f>IF(J492="FIN","",LOOKUP(I491,DATOS!A:A,DATOS!L:L))</f>
        <v>0</v>
      </c>
      <c r="I492" s="35" t="s">
        <v>127</v>
      </c>
      <c r="J492" s="41" t="str">
        <f>IF(J486="FIN","FIN",IF(J491=J485,"","FIN"))</f>
        <v/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>b) 0</v>
      </c>
      <c r="D493" s="26"/>
      <c r="G493" s="38">
        <f>IF(J492="FIN","",LOOKUP(I491,DATOS!A:A,DATOS!M:M))</f>
        <v>0</v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>c) 0</v>
      </c>
      <c r="D494" s="26"/>
      <c r="G494" s="38">
        <f>IF(J492="FIN","",LOOKUP(I491,DATOS!A:A,DATOS!N:N))</f>
        <v>0</v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>d) 0</v>
      </c>
      <c r="D495" s="26"/>
      <c r="G495" s="38">
        <f>IF(J492="FIN","",LOOKUP(I491,DATOS!A:A,DATOS!O:O))</f>
        <v>0</v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ESCUADRA/EQUIPO. </v>
      </c>
      <c r="D497" s="24"/>
      <c r="E497" s="11"/>
      <c r="F497" s="11"/>
      <c r="G497" s="40" t="str">
        <f>IF(J498="FIN","",LOOKUP(I497,DATOS!A:A,DATOS!F:F))</f>
        <v xml:space="preserve">ESCUADRA/EQUIPO. </v>
      </c>
      <c r="H497" s="40">
        <f>IF(J498="FIN",0,LOOKUP(I497,DATOS!A:A,DATOS!P:P))</f>
        <v>0</v>
      </c>
      <c r="I497" s="35">
        <f>+I491+1</f>
        <v>740</v>
      </c>
      <c r="J497" s="61">
        <f>IF(LOOKUP(I497,DATOS!A:A,DATOS!C:C)=0,J491,(LOOKUP(I497,DATOS!A:A,DATOS!C:C)))</f>
        <v>12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>a) 0</v>
      </c>
      <c r="D498" s="26"/>
      <c r="G498" s="38">
        <f>IF(J498="FIN","",LOOKUP(I497,DATOS!A:A,DATOS!L:L))</f>
        <v>0</v>
      </c>
      <c r="I498" s="35" t="s">
        <v>127</v>
      </c>
      <c r="J498" s="41" t="str">
        <f>IF(J492="FIN","FIN",IF(J497=J491,"","FIN"))</f>
        <v/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>b) 0</v>
      </c>
      <c r="D499" s="26"/>
      <c r="G499" s="38">
        <f>IF(J498="FIN","",LOOKUP(I497,DATOS!A:A,DATOS!M:M))</f>
        <v>0</v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>c) 0</v>
      </c>
      <c r="D500" s="26"/>
      <c r="G500" s="38">
        <f>IF(J498="FIN","",LOOKUP(I497,DATOS!A:A,DATOS!N:N))</f>
        <v>0</v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>d) 0</v>
      </c>
      <c r="D501" s="26"/>
      <c r="G501" s="38">
        <f>IF(J498="FIN","",LOOKUP(I497,DATOS!A:A,DATOS!O:O))</f>
        <v>0</v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ESCUADRA/EQUIPO. </v>
      </c>
      <c r="D503" s="24"/>
      <c r="E503" s="11"/>
      <c r="F503" s="11"/>
      <c r="G503" s="40" t="str">
        <f>IF(J504="FIN","",LOOKUP(I503,DATOS!A:A,DATOS!F:F))</f>
        <v xml:space="preserve">ESCUADRA/EQUIPO. </v>
      </c>
      <c r="H503" s="40">
        <f>IF(J504="FIN",0,LOOKUP(I503,DATOS!A:A,DATOS!P:P))</f>
        <v>0</v>
      </c>
      <c r="I503" s="35">
        <f>+I497+1</f>
        <v>741</v>
      </c>
      <c r="J503" s="61">
        <f>IF(LOOKUP(I503,DATOS!A:A,DATOS!C:C)=0,J497,(LOOKUP(I503,DATOS!A:A,DATOS!C:C)))</f>
        <v>12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>a) 0</v>
      </c>
      <c r="D504" s="26"/>
      <c r="G504" s="38">
        <f>IF(J504="FIN","",LOOKUP(I503,DATOS!A:A,DATOS!L:L))</f>
        <v>0</v>
      </c>
      <c r="I504" s="35" t="s">
        <v>127</v>
      </c>
      <c r="J504" s="41" t="str">
        <f>IF(J498="FIN","FIN",IF(J503=J497,"","FIN"))</f>
        <v/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>b) 0</v>
      </c>
      <c r="D505" s="26"/>
      <c r="G505" s="38">
        <f>IF(J504="FIN","",LOOKUP(I503,DATOS!A:A,DATOS!M:M))</f>
        <v>0</v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>c) 0</v>
      </c>
      <c r="D506" s="26"/>
      <c r="G506" s="38">
        <f>IF(J504="FIN","",LOOKUP(I503,DATOS!A:A,DATOS!N:N))</f>
        <v>0</v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>d) 0</v>
      </c>
      <c r="D507" s="26"/>
      <c r="G507" s="38">
        <f>IF(J504="FIN","",LOOKUP(I503,DATOS!A:A,DATOS!O:O))</f>
        <v>0</v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ESCUADRA/EQUIPO. </v>
      </c>
      <c r="D509" s="24"/>
      <c r="E509" s="11"/>
      <c r="F509" s="11"/>
      <c r="G509" s="40" t="str">
        <f>IF(J510="FIN","",LOOKUP(I509,DATOS!A:A,DATOS!F:F))</f>
        <v xml:space="preserve">ESCUADRA/EQUIPO. </v>
      </c>
      <c r="H509" s="40">
        <f>IF(J510="FIN",0,LOOKUP(I509,DATOS!A:A,DATOS!P:P))</f>
        <v>0</v>
      </c>
      <c r="I509" s="35">
        <f>+I503+1</f>
        <v>742</v>
      </c>
      <c r="J509" s="61">
        <f>IF(LOOKUP(I509,DATOS!A:A,DATOS!C:C)=0,J503,(LOOKUP(I509,DATOS!A:A,DATOS!C:C)))</f>
        <v>12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>a) 0</v>
      </c>
      <c r="D510" s="26"/>
      <c r="G510" s="38">
        <f>IF(J510="FIN","",LOOKUP(I509,DATOS!A:A,DATOS!L:L))</f>
        <v>0</v>
      </c>
      <c r="I510" s="35" t="s">
        <v>127</v>
      </c>
      <c r="J510" s="41" t="str">
        <f>IF(J504="FIN","FIN",IF(J509=J503,"","FIN"))</f>
        <v/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>b) 0</v>
      </c>
      <c r="D511" s="26"/>
      <c r="G511" s="38">
        <f>IF(J510="FIN","",LOOKUP(I509,DATOS!A:A,DATOS!M:M))</f>
        <v>0</v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>c) 0</v>
      </c>
      <c r="D512" s="26"/>
      <c r="G512" s="38">
        <f>IF(J510="FIN","",LOOKUP(I509,DATOS!A:A,DATOS!N:N))</f>
        <v>0</v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>d) 0</v>
      </c>
      <c r="D513" s="26"/>
      <c r="G513" s="38">
        <f>IF(J510="FIN","",LOOKUP(I509,DATOS!A:A,DATOS!O:O))</f>
        <v>0</v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ESCUADRA/EQUIPO. </v>
      </c>
      <c r="D515" s="24"/>
      <c r="E515" s="11"/>
      <c r="F515" s="11"/>
      <c r="G515" s="40" t="str">
        <f>IF(J516="FIN","",LOOKUP(I515,DATOS!A:A,DATOS!F:F))</f>
        <v xml:space="preserve">ESCUADRA/EQUIPO. </v>
      </c>
      <c r="H515" s="40">
        <f>IF(J516="FIN",0,LOOKUP(I515,DATOS!A:A,DATOS!P:P))</f>
        <v>0</v>
      </c>
      <c r="I515" s="35">
        <f>+I509+1</f>
        <v>743</v>
      </c>
      <c r="J515" s="61">
        <f>IF(LOOKUP(I515,DATOS!A:A,DATOS!C:C)=0,J509,(LOOKUP(I515,DATOS!A:A,DATOS!C:C)))</f>
        <v>12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>a) 0</v>
      </c>
      <c r="D516" s="26"/>
      <c r="G516" s="38">
        <f>IF(J516="FIN","",LOOKUP(I515,DATOS!A:A,DATOS!L:L))</f>
        <v>0</v>
      </c>
      <c r="I516" s="35" t="s">
        <v>127</v>
      </c>
      <c r="J516" s="41" t="str">
        <f>IF(J510="FIN","FIN",IF(J515=J509,"","FIN"))</f>
        <v/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>b) 0</v>
      </c>
      <c r="D517" s="26"/>
      <c r="G517" s="38">
        <f>IF(J516="FIN","",LOOKUP(I515,DATOS!A:A,DATOS!M:M))</f>
        <v>0</v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>c) 0</v>
      </c>
      <c r="D518" s="26"/>
      <c r="G518" s="38">
        <f>IF(J516="FIN","",LOOKUP(I515,DATOS!A:A,DATOS!N:N))</f>
        <v>0</v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>d) 0</v>
      </c>
      <c r="D519" s="26"/>
      <c r="G519" s="38">
        <f>IF(J516="FIN","",LOOKUP(I515,DATOS!A:A,DATOS!O:O))</f>
        <v>0</v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ESCUADRA/EQUIPO. </v>
      </c>
      <c r="D521" s="24"/>
      <c r="E521" s="11"/>
      <c r="F521" s="11"/>
      <c r="G521" s="40" t="str">
        <f>IF(J522="FIN","",LOOKUP(I521,DATOS!A:A,DATOS!F:F))</f>
        <v xml:space="preserve">ESCUADRA/EQUIPO. </v>
      </c>
      <c r="H521" s="40">
        <f>IF(J522="FIN",0,LOOKUP(I521,DATOS!A:A,DATOS!P:P))</f>
        <v>0</v>
      </c>
      <c r="I521" s="35">
        <f>+I515+1</f>
        <v>744</v>
      </c>
      <c r="J521" s="61">
        <f>IF(LOOKUP(I521,DATOS!A:A,DATOS!C:C)=0,J515,(LOOKUP(I521,DATOS!A:A,DATOS!C:C)))</f>
        <v>12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>a) 0</v>
      </c>
      <c r="D522" s="26"/>
      <c r="G522" s="38">
        <f>IF(J522="FIN","",LOOKUP(I521,DATOS!A:A,DATOS!L:L))</f>
        <v>0</v>
      </c>
      <c r="I522" s="35" t="s">
        <v>127</v>
      </c>
      <c r="J522" s="41" t="str">
        <f>IF(J516="FIN","FIN",IF(J521=J515,"","FIN"))</f>
        <v/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>b) 0</v>
      </c>
      <c r="D523" s="26"/>
      <c r="G523" s="38">
        <f>IF(J522="FIN","",LOOKUP(I521,DATOS!A:A,DATOS!M:M))</f>
        <v>0</v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>c) 0</v>
      </c>
      <c r="D524" s="26"/>
      <c r="G524" s="38">
        <f>IF(J522="FIN","",LOOKUP(I521,DATOS!A:A,DATOS!N:N))</f>
        <v>0</v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>d) 0</v>
      </c>
      <c r="D525" s="26"/>
      <c r="G525" s="38">
        <f>IF(J522="FIN","",LOOKUP(I521,DATOS!A:A,DATOS!O:O))</f>
        <v>0</v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ESCUADRA/EQUIPO. </v>
      </c>
      <c r="D527" s="24"/>
      <c r="E527" s="11"/>
      <c r="F527" s="11"/>
      <c r="G527" s="40" t="str">
        <f>IF(J528="FIN","",LOOKUP(I527,DATOS!A:A,DATOS!F:F))</f>
        <v xml:space="preserve">ESCUADRA/EQUIPO. </v>
      </c>
      <c r="H527" s="40">
        <f>IF(J528="FIN",0,LOOKUP(I527,DATOS!A:A,DATOS!P:P))</f>
        <v>0</v>
      </c>
      <c r="I527" s="35">
        <f>+I521+1</f>
        <v>745</v>
      </c>
      <c r="J527" s="61">
        <f>IF(LOOKUP(I527,DATOS!A:A,DATOS!C:C)=0,J521,(LOOKUP(I527,DATOS!A:A,DATOS!C:C)))</f>
        <v>12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>a) 0</v>
      </c>
      <c r="D528" s="26"/>
      <c r="G528" s="38">
        <f>IF(J528="FIN","",LOOKUP(I527,DATOS!A:A,DATOS!L:L))</f>
        <v>0</v>
      </c>
      <c r="I528" s="35" t="s">
        <v>127</v>
      </c>
      <c r="J528" s="41" t="str">
        <f>IF(J522="FIN","FIN",IF(J527=J521,"","FIN"))</f>
        <v/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>b) 0</v>
      </c>
      <c r="D529" s="26"/>
      <c r="G529" s="38">
        <f>IF(J528="FIN","",LOOKUP(I527,DATOS!A:A,DATOS!M:M))</f>
        <v>0</v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>c) 0</v>
      </c>
      <c r="D530" s="26"/>
      <c r="G530" s="38">
        <f>IF(J528="FIN","",LOOKUP(I527,DATOS!A:A,DATOS!N:N))</f>
        <v>0</v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>d) 0</v>
      </c>
      <c r="D531" s="26"/>
      <c r="G531" s="38">
        <f>IF(J528="FIN","",LOOKUP(I527,DATOS!A:A,DATOS!O:O))</f>
        <v>0</v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ESCUADRA/EQUIPO. </v>
      </c>
      <c r="D533" s="24"/>
      <c r="E533" s="11"/>
      <c r="F533" s="11"/>
      <c r="G533" s="40" t="str">
        <f>IF(J534="FIN","",LOOKUP(I533,DATOS!A:A,DATOS!F:F))</f>
        <v xml:space="preserve">ESCUADRA/EQUIPO. </v>
      </c>
      <c r="H533" s="40">
        <f>IF(J534="FIN",0,LOOKUP(I533,DATOS!A:A,DATOS!P:P))</f>
        <v>0</v>
      </c>
      <c r="I533" s="35">
        <f>+I527+1</f>
        <v>746</v>
      </c>
      <c r="J533" s="61">
        <f>IF(LOOKUP(I533,DATOS!A:A,DATOS!C:C)=0,J527,(LOOKUP(I533,DATOS!A:A,DATOS!C:C)))</f>
        <v>12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>a) 0</v>
      </c>
      <c r="D534" s="26"/>
      <c r="G534" s="38">
        <f>IF(J534="FIN","",LOOKUP(I533,DATOS!A:A,DATOS!L:L))</f>
        <v>0</v>
      </c>
      <c r="I534" s="35" t="s">
        <v>127</v>
      </c>
      <c r="J534" s="41" t="str">
        <f>IF(J528="FIN","FIN",IF(J533=J527,"","FIN"))</f>
        <v/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>b) 0</v>
      </c>
      <c r="D535" s="26"/>
      <c r="G535" s="38">
        <f>IF(J534="FIN","",LOOKUP(I533,DATOS!A:A,DATOS!M:M))</f>
        <v>0</v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>c) 0</v>
      </c>
      <c r="D536" s="26"/>
      <c r="G536" s="38">
        <f>IF(J534="FIN","",LOOKUP(I533,DATOS!A:A,DATOS!N:N))</f>
        <v>0</v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>d) 0</v>
      </c>
      <c r="D537" s="26"/>
      <c r="G537" s="38">
        <f>IF(J534="FIN","",LOOKUP(I533,DATOS!A:A,DATOS!O:O))</f>
        <v>0</v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ESCUADRA/EQUIPO. </v>
      </c>
      <c r="D539" s="24"/>
      <c r="E539" s="11"/>
      <c r="F539" s="11"/>
      <c r="G539" s="40" t="str">
        <f>IF(J540="FIN","",LOOKUP(I539,DATOS!A:A,DATOS!F:F))</f>
        <v xml:space="preserve">ESCUADRA/EQUIPO. </v>
      </c>
      <c r="H539" s="40">
        <f>IF(J540="FIN",0,LOOKUP(I539,DATOS!A:A,DATOS!P:P))</f>
        <v>0</v>
      </c>
      <c r="I539" s="35">
        <f>+I533+1</f>
        <v>747</v>
      </c>
      <c r="J539" s="61">
        <f>IF(LOOKUP(I539,DATOS!A:A,DATOS!C:C)=0,J533,(LOOKUP(I539,DATOS!A:A,DATOS!C:C)))</f>
        <v>12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>a) 0</v>
      </c>
      <c r="D540" s="26"/>
      <c r="G540" s="38">
        <f>IF(J540="FIN","",LOOKUP(I539,DATOS!A:A,DATOS!L:L))</f>
        <v>0</v>
      </c>
      <c r="I540" s="35" t="s">
        <v>127</v>
      </c>
      <c r="J540" s="41" t="str">
        <f>IF(J534="FIN","FIN",IF(J539=J533,"","FIN"))</f>
        <v/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>b) 0</v>
      </c>
      <c r="D541" s="26"/>
      <c r="G541" s="38">
        <f>IF(J540="FIN","",LOOKUP(I539,DATOS!A:A,DATOS!M:M))</f>
        <v>0</v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>c) 0</v>
      </c>
      <c r="D542" s="26"/>
      <c r="G542" s="38">
        <f>IF(J540="FIN","",LOOKUP(I539,DATOS!A:A,DATOS!N:N))</f>
        <v>0</v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>d) 0</v>
      </c>
      <c r="D543" s="26"/>
      <c r="G543" s="38">
        <f>IF(J540="FIN","",LOOKUP(I539,DATOS!A:A,DATOS!O:O))</f>
        <v>0</v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ESCUADRA/EQUIPO. </v>
      </c>
      <c r="D545" s="24"/>
      <c r="E545" s="11"/>
      <c r="F545" s="11"/>
      <c r="G545" s="40" t="str">
        <f>IF(J546="FIN","",LOOKUP(I545,DATOS!A:A,DATOS!F:F))</f>
        <v xml:space="preserve">ESCUADRA/EQUIPO. </v>
      </c>
      <c r="H545" s="40">
        <f>IF(J546="FIN",0,LOOKUP(I545,DATOS!A:A,DATOS!P:P))</f>
        <v>0</v>
      </c>
      <c r="I545" s="35">
        <f>+I539+1</f>
        <v>748</v>
      </c>
      <c r="J545" s="61">
        <f>IF(LOOKUP(I545,DATOS!A:A,DATOS!C:C)=0,J539,(LOOKUP(I545,DATOS!A:A,DATOS!C:C)))</f>
        <v>12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>a) 0</v>
      </c>
      <c r="D546" s="26"/>
      <c r="G546" s="38">
        <f>IF(J546="FIN","",LOOKUP(I545,DATOS!A:A,DATOS!L:L))</f>
        <v>0</v>
      </c>
      <c r="I546" s="35" t="s">
        <v>127</v>
      </c>
      <c r="J546" s="41" t="str">
        <f>IF(J540="FIN","FIN",IF(J545=J539,"","FIN"))</f>
        <v/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>b) 0</v>
      </c>
      <c r="D547" s="26"/>
      <c r="G547" s="38">
        <f>IF(J546="FIN","",LOOKUP(I545,DATOS!A:A,DATOS!M:M))</f>
        <v>0</v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>c) 0</v>
      </c>
      <c r="D548" s="26"/>
      <c r="G548" s="38">
        <f>IF(J546="FIN","",LOOKUP(I545,DATOS!A:A,DATOS!N:N))</f>
        <v>0</v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>d) 0</v>
      </c>
      <c r="D549" s="26"/>
      <c r="G549" s="38">
        <f>IF(J546="FIN","",LOOKUP(I545,DATOS!A:A,DATOS!O:O))</f>
        <v>0</v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ESCUADRA/EQUIPO. </v>
      </c>
      <c r="D551" s="24"/>
      <c r="E551" s="11"/>
      <c r="F551" s="11"/>
      <c r="G551" s="40" t="str">
        <f>IF(J552="FIN","",LOOKUP(I551,DATOS!A:A,DATOS!F:F))</f>
        <v xml:space="preserve">ESCUADRA/EQUIPO. </v>
      </c>
      <c r="H551" s="40">
        <f>IF(J552="FIN",0,LOOKUP(I551,DATOS!A:A,DATOS!P:P))</f>
        <v>0</v>
      </c>
      <c r="I551" s="35">
        <f>+I545+1</f>
        <v>749</v>
      </c>
      <c r="J551" s="61">
        <f>IF(LOOKUP(I551,DATOS!A:A,DATOS!C:C)=0,J545,(LOOKUP(I551,DATOS!A:A,DATOS!C:C)))</f>
        <v>12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>a) 0</v>
      </c>
      <c r="D552" s="26"/>
      <c r="G552" s="38">
        <f>IF(J552="FIN","",LOOKUP(I551,DATOS!A:A,DATOS!L:L))</f>
        <v>0</v>
      </c>
      <c r="I552" s="35" t="s">
        <v>127</v>
      </c>
      <c r="J552" s="41" t="str">
        <f>IF(J546="FIN","FIN",IF(J551=J545,"","FIN"))</f>
        <v/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>b) 0</v>
      </c>
      <c r="D553" s="26"/>
      <c r="G553" s="38">
        <f>IF(J552="FIN","",LOOKUP(I551,DATOS!A:A,DATOS!M:M))</f>
        <v>0</v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>c) 0</v>
      </c>
      <c r="D554" s="26"/>
      <c r="G554" s="38">
        <f>IF(J552="FIN","",LOOKUP(I551,DATOS!A:A,DATOS!N:N))</f>
        <v>0</v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>d) 0</v>
      </c>
      <c r="D555" s="26"/>
      <c r="G555" s="38">
        <f>IF(J552="FIN","",LOOKUP(I551,DATOS!A:A,DATOS!O:O))</f>
        <v>0</v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ESCUADRA/EQUIPO. </v>
      </c>
      <c r="D557" s="24"/>
      <c r="E557" s="11"/>
      <c r="F557" s="11"/>
      <c r="G557" s="40" t="str">
        <f>IF(J558="FIN","",LOOKUP(I557,DATOS!A:A,DATOS!F:F))</f>
        <v xml:space="preserve">ESCUADRA/EQUIPO. </v>
      </c>
      <c r="H557" s="40">
        <f>IF(J558="FIN",0,LOOKUP(I557,DATOS!A:A,DATOS!P:P))</f>
        <v>0</v>
      </c>
      <c r="I557" s="35">
        <f>+I551+1</f>
        <v>750</v>
      </c>
      <c r="J557" s="61">
        <f>IF(LOOKUP(I557,DATOS!A:A,DATOS!C:C)=0,J551,(LOOKUP(I557,DATOS!A:A,DATOS!C:C)))</f>
        <v>12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>a) 0</v>
      </c>
      <c r="D558" s="26"/>
      <c r="G558" s="38">
        <f>IF(J558="FIN","",LOOKUP(I557,DATOS!A:A,DATOS!L:L))</f>
        <v>0</v>
      </c>
      <c r="I558" s="35" t="s">
        <v>127</v>
      </c>
      <c r="J558" s="41" t="str">
        <f>IF(J552="FIN","FIN",IF(J557=J551,"","FIN"))</f>
        <v/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>b) 0</v>
      </c>
      <c r="D559" s="26"/>
      <c r="G559" s="38">
        <f>IF(J558="FIN","",LOOKUP(I557,DATOS!A:A,DATOS!M:M))</f>
        <v>0</v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>c) 0</v>
      </c>
      <c r="D560" s="26"/>
      <c r="G560" s="38">
        <f>IF(J558="FIN","",LOOKUP(I557,DATOS!A:A,DATOS!N:N))</f>
        <v>0</v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>d) 0</v>
      </c>
      <c r="D561" s="26"/>
      <c r="G561" s="38">
        <f>IF(J558="FIN","",LOOKUP(I557,DATOS!A:A,DATOS!O:O))</f>
        <v>0</v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ESCUADRA/EQUIPO. </v>
      </c>
      <c r="D563" s="24"/>
      <c r="E563" s="11"/>
      <c r="F563" s="11"/>
      <c r="G563" s="40" t="str">
        <f>IF(J564="FIN","",LOOKUP(I563,DATOS!A:A,DATOS!F:F))</f>
        <v xml:space="preserve">ESCUADRA/EQUIPO. </v>
      </c>
      <c r="H563" s="40">
        <f>IF(J564="FIN",0,LOOKUP(I563,DATOS!A:A,DATOS!P:P))</f>
        <v>0</v>
      </c>
      <c r="I563" s="35">
        <f>+I557+1</f>
        <v>751</v>
      </c>
      <c r="J563" s="61">
        <f>IF(LOOKUP(I563,DATOS!A:A,DATOS!C:C)=0,J557,(LOOKUP(I563,DATOS!A:A,DATOS!C:C)))</f>
        <v>12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>a) 0</v>
      </c>
      <c r="D564" s="26"/>
      <c r="G564" s="38">
        <f>IF(J564="FIN","",LOOKUP(I563,DATOS!A:A,DATOS!L:L))</f>
        <v>0</v>
      </c>
      <c r="I564" s="35" t="s">
        <v>127</v>
      </c>
      <c r="J564" s="41" t="str">
        <f>IF(J558="FIN","FIN",IF(J563=J557,"","FIN"))</f>
        <v/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>b) 0</v>
      </c>
      <c r="D565" s="26"/>
      <c r="G565" s="38">
        <f>IF(J564="FIN","",LOOKUP(I563,DATOS!A:A,DATOS!M:M))</f>
        <v>0</v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>c) 0</v>
      </c>
      <c r="D566" s="26"/>
      <c r="G566" s="38">
        <f>IF(J564="FIN","",LOOKUP(I563,DATOS!A:A,DATOS!N:N))</f>
        <v>0</v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>d) 0</v>
      </c>
      <c r="D567" s="26"/>
      <c r="G567" s="38">
        <f>IF(J564="FIN","",LOOKUP(I563,DATOS!A:A,DATOS!O:O))</f>
        <v>0</v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ESCUADRA/EQUIPO. </v>
      </c>
      <c r="D569" s="24"/>
      <c r="E569" s="11"/>
      <c r="F569" s="11"/>
      <c r="G569" s="40" t="str">
        <f>IF(J570="FIN","",LOOKUP(I569,DATOS!A:A,DATOS!F:F))</f>
        <v xml:space="preserve">ESCUADRA/EQUIPO. </v>
      </c>
      <c r="H569" s="40">
        <f>IF(J570="FIN",0,LOOKUP(I569,DATOS!A:A,DATOS!P:P))</f>
        <v>0</v>
      </c>
      <c r="I569" s="35">
        <f>+I563+1</f>
        <v>752</v>
      </c>
      <c r="J569" s="61">
        <f>IF(LOOKUP(I569,DATOS!A:A,DATOS!C:C)=0,J563,(LOOKUP(I569,DATOS!A:A,DATOS!C:C)))</f>
        <v>12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>a) 0</v>
      </c>
      <c r="D570" s="26"/>
      <c r="G570" s="38">
        <f>IF(J570="FIN","",LOOKUP(I569,DATOS!A:A,DATOS!L:L))</f>
        <v>0</v>
      </c>
      <c r="I570" s="35" t="s">
        <v>127</v>
      </c>
      <c r="J570" s="41" t="str">
        <f>IF(J564="FIN","FIN",IF(J569=J563,"","FIN"))</f>
        <v/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>b) 0</v>
      </c>
      <c r="D571" s="26"/>
      <c r="G571" s="38">
        <f>IF(J570="FIN","",LOOKUP(I569,DATOS!A:A,DATOS!M:M))</f>
        <v>0</v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>c) 0</v>
      </c>
      <c r="D572" s="26"/>
      <c r="G572" s="38">
        <f>IF(J570="FIN","",LOOKUP(I569,DATOS!A:A,DATOS!N:N))</f>
        <v>0</v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>d) 0</v>
      </c>
      <c r="D573" s="26"/>
      <c r="G573" s="38">
        <f>IF(J570="FIN","",LOOKUP(I569,DATOS!A:A,DATOS!O:O))</f>
        <v>0</v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ESCUADRA/EQUIPO. </v>
      </c>
      <c r="D575" s="24"/>
      <c r="E575" s="11"/>
      <c r="F575" s="11"/>
      <c r="G575" s="40" t="str">
        <f>IF(J576="FIN","",LOOKUP(I575,DATOS!A:A,DATOS!F:F))</f>
        <v xml:space="preserve">ESCUADRA/EQUIPO. </v>
      </c>
      <c r="H575" s="40">
        <f>IF(J576="FIN",0,LOOKUP(I575,DATOS!A:A,DATOS!P:P))</f>
        <v>0</v>
      </c>
      <c r="I575" s="35">
        <f>+I569+1</f>
        <v>753</v>
      </c>
      <c r="J575" s="61">
        <f>IF(LOOKUP(I575,DATOS!A:A,DATOS!C:C)=0,J569,(LOOKUP(I575,DATOS!A:A,DATOS!C:C)))</f>
        <v>12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>a) 0</v>
      </c>
      <c r="D576" s="26"/>
      <c r="G576" s="38">
        <f>IF(J576="FIN","",LOOKUP(I575,DATOS!A:A,DATOS!L:L))</f>
        <v>0</v>
      </c>
      <c r="I576" s="35" t="s">
        <v>127</v>
      </c>
      <c r="J576" s="41" t="str">
        <f>IF(J570="FIN","FIN",IF(J575=J569,"","FIN"))</f>
        <v/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>b) 0</v>
      </c>
      <c r="D577" s="26"/>
      <c r="G577" s="38">
        <f>IF(J576="FIN","",LOOKUP(I575,DATOS!A:A,DATOS!M:M))</f>
        <v>0</v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>c) 0</v>
      </c>
      <c r="D578" s="26"/>
      <c r="G578" s="38">
        <f>IF(J576="FIN","",LOOKUP(I575,DATOS!A:A,DATOS!N:N))</f>
        <v>0</v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>d) 0</v>
      </c>
      <c r="D579" s="26"/>
      <c r="G579" s="38">
        <f>IF(J576="FIN","",LOOKUP(I575,DATOS!A:A,DATOS!O:O))</f>
        <v>0</v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ESCUADRA/EQUIPO. </v>
      </c>
      <c r="D581" s="24"/>
      <c r="E581" s="11"/>
      <c r="F581" s="11"/>
      <c r="G581" s="40" t="str">
        <f>IF(J582="FIN","",LOOKUP(I581,DATOS!A:A,DATOS!F:F))</f>
        <v xml:space="preserve">ESCUADRA/EQUIPO. </v>
      </c>
      <c r="H581" s="40">
        <f>IF(J582="FIN",0,LOOKUP(I581,DATOS!A:A,DATOS!P:P))</f>
        <v>0</v>
      </c>
      <c r="I581" s="35">
        <f>+I575+1</f>
        <v>754</v>
      </c>
      <c r="J581" s="61">
        <f>IF(LOOKUP(I581,DATOS!A:A,DATOS!C:C)=0,J575,(LOOKUP(I581,DATOS!A:A,DATOS!C:C)))</f>
        <v>12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>a) 0</v>
      </c>
      <c r="D582" s="26"/>
      <c r="G582" s="38">
        <f>IF(J582="FIN","",LOOKUP(I581,DATOS!A:A,DATOS!L:L))</f>
        <v>0</v>
      </c>
      <c r="I582" s="35" t="s">
        <v>127</v>
      </c>
      <c r="J582" s="41" t="str">
        <f>IF(J576="FIN","FIN",IF(J581=J575,"","FIN"))</f>
        <v/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>b) 0</v>
      </c>
      <c r="D583" s="26"/>
      <c r="G583" s="38">
        <f>IF(J582="FIN","",LOOKUP(I581,DATOS!A:A,DATOS!M:M))</f>
        <v>0</v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>c) 0</v>
      </c>
      <c r="D584" s="26"/>
      <c r="G584" s="38">
        <f>IF(J582="FIN","",LOOKUP(I581,DATOS!A:A,DATOS!N:N))</f>
        <v>0</v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>d) 0</v>
      </c>
      <c r="D585" s="26"/>
      <c r="G585" s="38">
        <f>IF(J582="FIN","",LOOKUP(I581,DATOS!A:A,DATOS!O:O))</f>
        <v>0</v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ESCUADRA/EQUIPO. </v>
      </c>
      <c r="D587" s="24"/>
      <c r="E587" s="11"/>
      <c r="F587" s="11"/>
      <c r="G587" s="40" t="str">
        <f>IF(J588="FIN","",LOOKUP(I587,DATOS!A:A,DATOS!F:F))</f>
        <v xml:space="preserve">ESCUADRA/EQUIPO. </v>
      </c>
      <c r="H587" s="40">
        <f>IF(J588="FIN",0,LOOKUP(I587,DATOS!A:A,DATOS!P:P))</f>
        <v>0</v>
      </c>
      <c r="I587" s="35">
        <f>+I581+1</f>
        <v>755</v>
      </c>
      <c r="J587" s="61">
        <f>IF(LOOKUP(I587,DATOS!A:A,DATOS!C:C)=0,J581,(LOOKUP(I587,DATOS!A:A,DATOS!C:C)))</f>
        <v>12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>a) 0</v>
      </c>
      <c r="D588" s="26"/>
      <c r="G588" s="38">
        <f>IF(J588="FIN","",LOOKUP(I587,DATOS!A:A,DATOS!L:L))</f>
        <v>0</v>
      </c>
      <c r="I588" s="35" t="s">
        <v>127</v>
      </c>
      <c r="J588" s="41" t="str">
        <f>IF(J582="FIN","FIN",IF(J587=J581,"","FIN"))</f>
        <v/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>b) 0</v>
      </c>
      <c r="D589" s="26"/>
      <c r="G589" s="38">
        <f>IF(J588="FIN","",LOOKUP(I587,DATOS!A:A,DATOS!M:M))</f>
        <v>0</v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>c) 0</v>
      </c>
      <c r="D590" s="26"/>
      <c r="G590" s="38">
        <f>IF(J588="FIN","",LOOKUP(I587,DATOS!A:A,DATOS!N:N))</f>
        <v>0</v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>d) 0</v>
      </c>
      <c r="D591" s="26"/>
      <c r="G591" s="38">
        <f>IF(J588="FIN","",LOOKUP(I587,DATOS!A:A,DATOS!O:O))</f>
        <v>0</v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ESCUADRA/EQUIPO. </v>
      </c>
      <c r="D593" s="24"/>
      <c r="E593" s="11"/>
      <c r="F593" s="11"/>
      <c r="G593" s="40" t="str">
        <f>IF(J594="FIN","",LOOKUP(I593,DATOS!A:A,DATOS!F:F))</f>
        <v xml:space="preserve">ESCUADRA/EQUIPO. </v>
      </c>
      <c r="H593" s="40">
        <f>IF(J594="FIN",0,LOOKUP(I593,DATOS!A:A,DATOS!P:P))</f>
        <v>0</v>
      </c>
      <c r="I593" s="35">
        <f>+I587+1</f>
        <v>756</v>
      </c>
      <c r="J593" s="61">
        <f>IF(LOOKUP(I593,DATOS!A:A,DATOS!C:C)=0,J587,(LOOKUP(I593,DATOS!A:A,DATOS!C:C)))</f>
        <v>12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>a) 0</v>
      </c>
      <c r="D594" s="26"/>
      <c r="G594" s="38">
        <f>IF(J594="FIN","",LOOKUP(I593,DATOS!A:A,DATOS!L:L))</f>
        <v>0</v>
      </c>
      <c r="I594" s="35" t="s">
        <v>127</v>
      </c>
      <c r="J594" s="41" t="str">
        <f>IF(J588="FIN","FIN",IF(J593=J587,"","FIN"))</f>
        <v/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>b) 0</v>
      </c>
      <c r="D595" s="26"/>
      <c r="G595" s="38">
        <f>IF(J594="FIN","",LOOKUP(I593,DATOS!A:A,DATOS!M:M))</f>
        <v>0</v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>c) 0</v>
      </c>
      <c r="D596" s="26"/>
      <c r="G596" s="38">
        <f>IF(J594="FIN","",LOOKUP(I593,DATOS!A:A,DATOS!N:N))</f>
        <v>0</v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>d) 0</v>
      </c>
      <c r="D597" s="26"/>
      <c r="G597" s="38">
        <f>IF(J594="FIN","",LOOKUP(I593,DATOS!A:A,DATOS!O:O))</f>
        <v>0</v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ESCUADRA/EQUIPO. </v>
      </c>
      <c r="D599" s="24"/>
      <c r="E599" s="11"/>
      <c r="F599" s="11"/>
      <c r="G599" s="40" t="str">
        <f>IF(J600="FIN","",LOOKUP(I599,DATOS!A:A,DATOS!F:F))</f>
        <v xml:space="preserve">ESCUADRA/EQUIPO. </v>
      </c>
      <c r="H599" s="40">
        <f>IF(J600="FIN",0,LOOKUP(I599,DATOS!A:A,DATOS!P:P))</f>
        <v>0</v>
      </c>
      <c r="I599" s="35">
        <f>+I593+1</f>
        <v>757</v>
      </c>
      <c r="J599" s="61">
        <f>IF(LOOKUP(I599,DATOS!A:A,DATOS!C:C)=0,J593,(LOOKUP(I599,DATOS!A:A,DATOS!C:C)))</f>
        <v>12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>a) 0</v>
      </c>
      <c r="D600" s="26"/>
      <c r="G600" s="38">
        <f>IF(J600="FIN","",LOOKUP(I599,DATOS!A:A,DATOS!L:L))</f>
        <v>0</v>
      </c>
      <c r="I600" s="35" t="s">
        <v>127</v>
      </c>
      <c r="J600" s="41" t="str">
        <f>IF(J594="FIN","FIN",IF(J599=J593,"","FIN"))</f>
        <v/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>b) 0</v>
      </c>
      <c r="D601" s="26"/>
      <c r="G601" s="38">
        <f>IF(J600="FIN","",LOOKUP(I599,DATOS!A:A,DATOS!M:M))</f>
        <v>0</v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>c) 0</v>
      </c>
      <c r="D602" s="26"/>
      <c r="G602" s="38">
        <f>IF(J600="FIN","",LOOKUP(I599,DATOS!A:A,DATOS!N:N))</f>
        <v>0</v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>d) 0</v>
      </c>
      <c r="D603" s="26"/>
      <c r="G603" s="38">
        <f>IF(J600="FIN","",LOOKUP(I599,DATOS!A:A,DATOS!O:O))</f>
        <v>0</v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UwP9Jxfo+TgfO0SQDoXjb4uyaHdQpdiLiSuoLQcvEzgOy7g0Qj97v2dyfq8cWELMpiRiEc8Z0WqTuP/BD6S1Xw==" saltValue="zQJNZ6L49LInjGPqOU97Ig==" spinCount="100000" sheet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510" priority="28" stopIfTrue="1" operator="lessThan">
      <formula>2</formula>
    </cfRule>
    <cfRule type="cellIs" dxfId="509" priority="29" stopIfTrue="1" operator="equal">
      <formula>2</formula>
    </cfRule>
    <cfRule type="cellIs" dxfId="50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507" priority="1" stopIfTrue="1" operator="lessThan">
      <formula>2</formula>
    </cfRule>
    <cfRule type="cellIs" dxfId="506" priority="2" stopIfTrue="1" operator="equal">
      <formula>2</formula>
    </cfRule>
    <cfRule type="cellIs" dxfId="50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504" priority="25" stopIfTrue="1" operator="lessThan">
      <formula>2</formula>
    </cfRule>
    <cfRule type="cellIs" dxfId="503" priority="26" stopIfTrue="1" operator="equal">
      <formula>2</formula>
    </cfRule>
    <cfRule type="cellIs" dxfId="50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501" priority="22" stopIfTrue="1" operator="lessThan">
      <formula>2</formula>
    </cfRule>
    <cfRule type="cellIs" dxfId="500" priority="23" stopIfTrue="1" operator="equal">
      <formula>2</formula>
    </cfRule>
    <cfRule type="cellIs" dxfId="49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498" priority="19" stopIfTrue="1" operator="lessThan">
      <formula>2</formula>
    </cfRule>
    <cfRule type="cellIs" dxfId="497" priority="20" stopIfTrue="1" operator="equal">
      <formula>2</formula>
    </cfRule>
    <cfRule type="cellIs" dxfId="49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495" priority="16" stopIfTrue="1" operator="lessThan">
      <formula>2</formula>
    </cfRule>
    <cfRule type="cellIs" dxfId="494" priority="17" stopIfTrue="1" operator="equal">
      <formula>2</formula>
    </cfRule>
    <cfRule type="cellIs" dxfId="49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492" priority="13" stopIfTrue="1" operator="lessThan">
      <formula>2</formula>
    </cfRule>
    <cfRule type="cellIs" dxfId="491" priority="14" stopIfTrue="1" operator="equal">
      <formula>2</formula>
    </cfRule>
    <cfRule type="cellIs" dxfId="49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489" priority="10" stopIfTrue="1" operator="lessThan">
      <formula>2</formula>
    </cfRule>
    <cfRule type="cellIs" dxfId="488" priority="11" stopIfTrue="1" operator="equal">
      <formula>2</formula>
    </cfRule>
    <cfRule type="cellIs" dxfId="48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486" priority="7" stopIfTrue="1" operator="lessThan">
      <formula>2</formula>
    </cfRule>
    <cfRule type="cellIs" dxfId="485" priority="8" stopIfTrue="1" operator="equal">
      <formula>2</formula>
    </cfRule>
    <cfRule type="cellIs" dxfId="48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483" priority="4" stopIfTrue="1" operator="lessThan">
      <formula>2</formula>
    </cfRule>
    <cfRule type="cellIs" dxfId="482" priority="5" stopIfTrue="1" operator="equal">
      <formula>2</formula>
    </cfRule>
    <cfRule type="cellIs" dxfId="48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AI819"/>
  <sheetViews>
    <sheetView zoomScale="90" zoomScaleNormal="90" workbookViewId="0">
      <pane ySplit="2" topLeftCell="A3" activePane="bottomLeft" state="frozen"/>
      <selection activeCell="C1" sqref="C1:C1048576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IF(PORTADA!$E$39="A",G1,PORTADA!$E$40)</f>
        <v>Boque 2 - TOPOGRAFÍA I</v>
      </c>
      <c r="D1" s="3"/>
      <c r="E1" s="4" t="e">
        <f>ROUND(Q2/K2*10,2)</f>
        <v>#DIV/0!</v>
      </c>
      <c r="F1" s="4"/>
      <c r="G1" s="38" t="str">
        <f>LOOKUP(I5,DATOS!A:A,DATOS!E:E)</f>
        <v>Boque 2 - TOPOGRAFÍA I</v>
      </c>
      <c r="I1" s="39">
        <v>13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2 - TOPOGRAFÍA 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 xml:space="preserve">1.- CARTOGRAFÍA. </v>
      </c>
      <c r="D5" s="24"/>
      <c r="E5" s="11"/>
      <c r="F5" s="11"/>
      <c r="G5" s="40" t="str">
        <f>LOOKUP(I5,DATOS!A:A,DATOS!F:F)</f>
        <v xml:space="preserve">CARTOGRAFÍA. </v>
      </c>
      <c r="H5" s="40">
        <f>LOOKUP(I5,DATOS!A:A,DATOS!P:P)</f>
        <v>0</v>
      </c>
      <c r="I5" s="35">
        <f>LOOKUP(I1,DATOS!C:C,DATOS!A:A)</f>
        <v>762</v>
      </c>
      <c r="J5" s="61">
        <f>LOOKUP(I5,DATOS!A:A,DATOS!C:C)</f>
        <v>13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 xml:space="preserve">2.- CARTOGRAFÍA. </v>
      </c>
      <c r="D11" s="24"/>
      <c r="E11" s="11"/>
      <c r="F11" s="11"/>
      <c r="G11" s="40" t="str">
        <f>IF(J12="FIN","",LOOKUP(I11,DATOS!A:A,DATOS!F:F))</f>
        <v xml:space="preserve">CARTOGRAFÍA. </v>
      </c>
      <c r="H11" s="40">
        <f>IF(J12="FIN",0,LOOKUP(I11,DATOS!A:A,DATOS!P:P))</f>
        <v>0</v>
      </c>
      <c r="I11" s="35">
        <f>+I5+1</f>
        <v>763</v>
      </c>
      <c r="J11" s="61">
        <f>IF(LOOKUP(I11,DATOS!A:A,DATOS!C:C)=0,J5,(LOOKUP(I11,DATOS!A:A,DATOS!C:C)))</f>
        <v>13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 xml:space="preserve">3.- CARTOGRAFÍA. </v>
      </c>
      <c r="D17" s="24"/>
      <c r="E17" s="11"/>
      <c r="F17" s="11"/>
      <c r="G17" s="40" t="str">
        <f>IF(J18="FIN","",LOOKUP(I17,DATOS!A:A,DATOS!F:F))</f>
        <v xml:space="preserve">CARTOGRAFÍA. </v>
      </c>
      <c r="H17" s="40">
        <f>IF(J18="FIN",0,LOOKUP(I17,DATOS!A:A,DATOS!P:P))</f>
        <v>0</v>
      </c>
      <c r="I17" s="35">
        <f>+I11+1</f>
        <v>764</v>
      </c>
      <c r="J17" s="61">
        <f>IF(LOOKUP(I17,DATOS!A:A,DATOS!C:C)=0,J11,(LOOKUP(I17,DATOS!A:A,DATOS!C:C)))</f>
        <v>13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 xml:space="preserve">4.- CARTOGRAFÍA. </v>
      </c>
      <c r="D23" s="24"/>
      <c r="E23" s="11"/>
      <c r="F23" s="11"/>
      <c r="G23" s="40" t="str">
        <f>IF(J24="FIN","",LOOKUP(I23,DATOS!A:A,DATOS!F:F))</f>
        <v xml:space="preserve">CARTOGRAFÍA. </v>
      </c>
      <c r="H23" s="40">
        <f>IF(J24="FIN",0,LOOKUP(I23,DATOS!A:A,DATOS!P:P))</f>
        <v>0</v>
      </c>
      <c r="I23" s="35">
        <f>+I17+1</f>
        <v>765</v>
      </c>
      <c r="J23" s="61">
        <f>IF(LOOKUP(I23,DATOS!A:A,DATOS!C:C)=0,J17,(LOOKUP(I23,DATOS!A:A,DATOS!C:C)))</f>
        <v>13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 xml:space="preserve">5.- CARTOGRAFÍA. </v>
      </c>
      <c r="D29" s="24"/>
      <c r="E29" s="11"/>
      <c r="F29" s="11"/>
      <c r="G29" s="40" t="str">
        <f>IF(J30="FIN","",LOOKUP(I29,DATOS!A:A,DATOS!F:F))</f>
        <v xml:space="preserve">CARTOGRAFÍA. </v>
      </c>
      <c r="H29" s="40">
        <f>IF(J30="FIN",0,LOOKUP(I29,DATOS!A:A,DATOS!P:P))</f>
        <v>0</v>
      </c>
      <c r="I29" s="35">
        <f>+I23+1</f>
        <v>766</v>
      </c>
      <c r="J29" s="61">
        <f>IF(LOOKUP(I29,DATOS!A:A,DATOS!C:C)=0,J23,(LOOKUP(I29,DATOS!A:A,DATOS!C:C)))</f>
        <v>13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 xml:space="preserve">6.- CARTOGRAFÍA. </v>
      </c>
      <c r="D35" s="24"/>
      <c r="E35" s="11"/>
      <c r="F35" s="11"/>
      <c r="G35" s="40" t="str">
        <f>IF(J36="FIN","",LOOKUP(I35,DATOS!A:A,DATOS!F:F))</f>
        <v xml:space="preserve">CARTOGRAFÍA. </v>
      </c>
      <c r="H35" s="40">
        <f>IF(J36="FIN",0,LOOKUP(I35,DATOS!A:A,DATOS!P:P))</f>
        <v>0</v>
      </c>
      <c r="I35" s="35">
        <f>+I29+1</f>
        <v>767</v>
      </c>
      <c r="J35" s="61">
        <f>IF(LOOKUP(I35,DATOS!A:A,DATOS!C:C)=0,J29,(LOOKUP(I35,DATOS!A:A,DATOS!C:C)))</f>
        <v>13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 xml:space="preserve">7.- CARTOGRAFÍA. </v>
      </c>
      <c r="D41" s="24"/>
      <c r="E41" s="11"/>
      <c r="F41" s="11"/>
      <c r="G41" s="40" t="str">
        <f>IF(J42="FIN","",LOOKUP(I41,DATOS!A:A,DATOS!F:F))</f>
        <v xml:space="preserve">CARTOGRAFÍA. </v>
      </c>
      <c r="H41" s="40">
        <f>IF(J42="FIN",0,LOOKUP(I41,DATOS!A:A,DATOS!P:P))</f>
        <v>0</v>
      </c>
      <c r="I41" s="35">
        <f>+I35+1</f>
        <v>768</v>
      </c>
      <c r="J41" s="61">
        <f>IF(LOOKUP(I41,DATOS!A:A,DATOS!C:C)=0,J35,(LOOKUP(I41,DATOS!A:A,DATOS!C:C)))</f>
        <v>13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 xml:space="preserve">8.- CARTOGRAFÍA. </v>
      </c>
      <c r="D47" s="24"/>
      <c r="E47" s="11"/>
      <c r="F47" s="11"/>
      <c r="G47" s="40" t="str">
        <f>IF(J48="FIN","",LOOKUP(I47,DATOS!A:A,DATOS!F:F))</f>
        <v xml:space="preserve">CARTOGRAFÍA. </v>
      </c>
      <c r="H47" s="40">
        <f>IF(J48="FIN",0,LOOKUP(I47,DATOS!A:A,DATOS!P:P))</f>
        <v>0</v>
      </c>
      <c r="I47" s="35">
        <f>+I41+1</f>
        <v>769</v>
      </c>
      <c r="J47" s="61">
        <f>IF(LOOKUP(I47,DATOS!A:A,DATOS!C:C)=0,J41,(LOOKUP(I47,DATOS!A:A,DATOS!C:C)))</f>
        <v>13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 xml:space="preserve">9.- CARTOGRAFÍA. </v>
      </c>
      <c r="D53" s="24"/>
      <c r="E53" s="11"/>
      <c r="F53" s="11"/>
      <c r="G53" s="40" t="str">
        <f>IF(J54="FIN","",LOOKUP(I53,DATOS!A:A,DATOS!F:F))</f>
        <v xml:space="preserve">CARTOGRAFÍA. </v>
      </c>
      <c r="H53" s="40">
        <f>IF(J54="FIN",0,LOOKUP(I53,DATOS!A:A,DATOS!P:P))</f>
        <v>0</v>
      </c>
      <c r="I53" s="35">
        <f>+I47+1</f>
        <v>770</v>
      </c>
      <c r="J53" s="61">
        <f>IF(LOOKUP(I53,DATOS!A:A,DATOS!C:C)=0,J47,(LOOKUP(I53,DATOS!A:A,DATOS!C:C)))</f>
        <v>13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 xml:space="preserve">10.- CARTOGRAFÍA. </v>
      </c>
      <c r="D59" s="24"/>
      <c r="E59" s="11"/>
      <c r="F59" s="11"/>
      <c r="G59" s="40" t="str">
        <f>IF(J60="FIN","",LOOKUP(I59,DATOS!A:A,DATOS!F:F))</f>
        <v xml:space="preserve">CARTOGRAFÍA. </v>
      </c>
      <c r="H59" s="40">
        <f>IF(J60="FIN",0,LOOKUP(I59,DATOS!A:A,DATOS!P:P))</f>
        <v>0</v>
      </c>
      <c r="I59" s="35">
        <f>+I53+1</f>
        <v>771</v>
      </c>
      <c r="J59" s="61">
        <f>IF(LOOKUP(I59,DATOS!A:A,DATOS!C:C)=0,J53,(LOOKUP(I59,DATOS!A:A,DATOS!C:C)))</f>
        <v>13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 xml:space="preserve">11.- CARTOGRAFÍA. </v>
      </c>
      <c r="D65" s="24"/>
      <c r="E65" s="11"/>
      <c r="F65" s="11"/>
      <c r="G65" s="40" t="str">
        <f>IF(J66="FIN","",LOOKUP(I65,DATOS!A:A,DATOS!F:F))</f>
        <v xml:space="preserve">CARTOGRAFÍA. </v>
      </c>
      <c r="H65" s="40">
        <f>IF(J66="FIN",0,LOOKUP(I65,DATOS!A:A,DATOS!P:P))</f>
        <v>0</v>
      </c>
      <c r="I65" s="35">
        <f>+I59+1</f>
        <v>772</v>
      </c>
      <c r="J65" s="61">
        <f>IF(LOOKUP(I65,DATOS!A:A,DATOS!C:C)=0,J59,(LOOKUP(I65,DATOS!A:A,DATOS!C:C)))</f>
        <v>13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 xml:space="preserve">12.- CARTOGRAFÍA. </v>
      </c>
      <c r="D71" s="24"/>
      <c r="E71" s="11"/>
      <c r="F71" s="11"/>
      <c r="G71" s="40" t="str">
        <f>IF(J72="FIN","",LOOKUP(I71,DATOS!A:A,DATOS!F:F))</f>
        <v xml:space="preserve">CARTOGRAFÍA. </v>
      </c>
      <c r="H71" s="40">
        <f>IF(J72="FIN",0,LOOKUP(I71,DATOS!A:A,DATOS!P:P))</f>
        <v>0</v>
      </c>
      <c r="I71" s="35">
        <f>+I65+1</f>
        <v>773</v>
      </c>
      <c r="J71" s="61">
        <f>IF(LOOKUP(I71,DATOS!A:A,DATOS!C:C)=0,J65,(LOOKUP(I71,DATOS!A:A,DATOS!C:C)))</f>
        <v>13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 xml:space="preserve">13.- CARTOGRAFÍA. </v>
      </c>
      <c r="D77" s="24"/>
      <c r="E77" s="11"/>
      <c r="F77" s="11"/>
      <c r="G77" s="40" t="str">
        <f>IF(J78="FIN","",LOOKUP(I77,DATOS!A:A,DATOS!F:F))</f>
        <v xml:space="preserve">CARTOGRAFÍA. </v>
      </c>
      <c r="H77" s="40">
        <f>IF(J78="FIN",0,LOOKUP(I77,DATOS!A:A,DATOS!P:P))</f>
        <v>0</v>
      </c>
      <c r="I77" s="35">
        <f>+I71+1</f>
        <v>774</v>
      </c>
      <c r="J77" s="61">
        <f>IF(LOOKUP(I77,DATOS!A:A,DATOS!C:C)=0,J71,(LOOKUP(I77,DATOS!A:A,DATOS!C:C)))</f>
        <v>13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 xml:space="preserve">14.- CARTOGRAFÍA. </v>
      </c>
      <c r="D83" s="24"/>
      <c r="E83" s="11"/>
      <c r="F83" s="11"/>
      <c r="G83" s="40" t="str">
        <f>IF(J84="FIN","",LOOKUP(I83,DATOS!A:A,DATOS!F:F))</f>
        <v xml:space="preserve">CARTOGRAFÍA. </v>
      </c>
      <c r="H83" s="40">
        <f>IF(J84="FIN",0,LOOKUP(I83,DATOS!A:A,DATOS!P:P))</f>
        <v>0</v>
      </c>
      <c r="I83" s="35">
        <f>+I77+1</f>
        <v>775</v>
      </c>
      <c r="J83" s="61">
        <f>IF(LOOKUP(I83,DATOS!A:A,DATOS!C:C)=0,J77,(LOOKUP(I83,DATOS!A:A,DATOS!C:C)))</f>
        <v>13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 xml:space="preserve">15.- CARTOGRAFÍA. </v>
      </c>
      <c r="D89" s="24"/>
      <c r="E89" s="11"/>
      <c r="F89" s="11"/>
      <c r="G89" s="40" t="str">
        <f>IF(J90="FIN","",LOOKUP(I89,DATOS!A:A,DATOS!F:F))</f>
        <v xml:space="preserve">CARTOGRAFÍA. </v>
      </c>
      <c r="H89" s="40">
        <f>IF(J90="FIN",0,LOOKUP(I89,DATOS!A:A,DATOS!P:P))</f>
        <v>0</v>
      </c>
      <c r="I89" s="35">
        <f>+I83+1</f>
        <v>776</v>
      </c>
      <c r="J89" s="61">
        <f>IF(LOOKUP(I89,DATOS!A:A,DATOS!C:C)=0,J83,(LOOKUP(I89,DATOS!A:A,DATOS!C:C)))</f>
        <v>13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 xml:space="preserve">16.- CARTOGRAFÍA. </v>
      </c>
      <c r="D95" s="24"/>
      <c r="E95" s="11"/>
      <c r="F95" s="11"/>
      <c r="G95" s="40" t="str">
        <f>IF(J96="FIN","",LOOKUP(I95,DATOS!A:A,DATOS!F:F))</f>
        <v xml:space="preserve">CARTOGRAFÍA. </v>
      </c>
      <c r="H95" s="40">
        <f>IF(J96="FIN",0,LOOKUP(I95,DATOS!A:A,DATOS!P:P))</f>
        <v>0</v>
      </c>
      <c r="I95" s="35">
        <f>+I89+1</f>
        <v>777</v>
      </c>
      <c r="J95" s="61">
        <f>IF(LOOKUP(I95,DATOS!A:A,DATOS!C:C)=0,J89,(LOOKUP(I95,DATOS!A:A,DATOS!C:C)))</f>
        <v>13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 xml:space="preserve">17.- CARTOGRAFÍA. </v>
      </c>
      <c r="D101" s="24"/>
      <c r="E101" s="11"/>
      <c r="F101" s="11"/>
      <c r="G101" s="40" t="str">
        <f>IF(J102="FIN","",LOOKUP(I101,DATOS!A:A,DATOS!F:F))</f>
        <v xml:space="preserve">CARTOGRAFÍA. </v>
      </c>
      <c r="H101" s="40">
        <f>IF(J102="FIN",0,LOOKUP(I101,DATOS!A:A,DATOS!P:P))</f>
        <v>0</v>
      </c>
      <c r="I101" s="35">
        <f>+I95+1</f>
        <v>778</v>
      </c>
      <c r="J101" s="61">
        <f>IF(LOOKUP(I101,DATOS!A:A,DATOS!C:C)=0,J95,(LOOKUP(I101,DATOS!A:A,DATOS!C:C)))</f>
        <v>13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 xml:space="preserve">18.- CARTOGRAFÍA. </v>
      </c>
      <c r="D107" s="24"/>
      <c r="E107" s="11"/>
      <c r="F107" s="11"/>
      <c r="G107" s="40" t="str">
        <f>IF(J108="FIN","",LOOKUP(I107,DATOS!A:A,DATOS!F:F))</f>
        <v xml:space="preserve">CARTOGRAFÍA. </v>
      </c>
      <c r="H107" s="40">
        <f>IF(J108="FIN",0,LOOKUP(I107,DATOS!A:A,DATOS!P:P))</f>
        <v>0</v>
      </c>
      <c r="I107" s="35">
        <f>+I101+1</f>
        <v>779</v>
      </c>
      <c r="J107" s="61">
        <f>IF(LOOKUP(I107,DATOS!A:A,DATOS!C:C)=0,J101,(LOOKUP(I107,DATOS!A:A,DATOS!C:C)))</f>
        <v>13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 xml:space="preserve">19.- CARTOGRAFÍA. </v>
      </c>
      <c r="D113" s="24"/>
      <c r="E113" s="11"/>
      <c r="F113" s="11"/>
      <c r="G113" s="40" t="str">
        <f>IF(J114="FIN","",LOOKUP(I113,DATOS!A:A,DATOS!F:F))</f>
        <v xml:space="preserve">CARTOGRAFÍA. </v>
      </c>
      <c r="H113" s="40">
        <f>IF(J114="FIN",0,LOOKUP(I113,DATOS!A:A,DATOS!P:P))</f>
        <v>0</v>
      </c>
      <c r="I113" s="35">
        <f>+I107+1</f>
        <v>780</v>
      </c>
      <c r="J113" s="61">
        <f>IF(LOOKUP(I113,DATOS!A:A,DATOS!C:C)=0,J107,(LOOKUP(I113,DATOS!A:A,DATOS!C:C)))</f>
        <v>13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 xml:space="preserve">20.- CARTOGRAFÍA. </v>
      </c>
      <c r="D119" s="24"/>
      <c r="E119" s="11"/>
      <c r="F119" s="11"/>
      <c r="G119" s="40" t="str">
        <f>IF(J120="FIN","",LOOKUP(I119,DATOS!A:A,DATOS!F:F))</f>
        <v xml:space="preserve">CARTOGRAFÍA. </v>
      </c>
      <c r="H119" s="40">
        <f>IF(J120="FIN",0,LOOKUP(I119,DATOS!A:A,DATOS!P:P))</f>
        <v>0</v>
      </c>
      <c r="I119" s="35">
        <f>+I113+1</f>
        <v>781</v>
      </c>
      <c r="J119" s="61">
        <f>IF(LOOKUP(I119,DATOS!A:A,DATOS!C:C)=0,J113,(LOOKUP(I119,DATOS!A:A,DATOS!C:C)))</f>
        <v>13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 xml:space="preserve">21.- CARTOGRAFÍA. </v>
      </c>
      <c r="D125" s="24"/>
      <c r="E125" s="11"/>
      <c r="F125" s="11"/>
      <c r="G125" s="40" t="str">
        <f>IF(J126="FIN","",LOOKUP(I125,DATOS!A:A,DATOS!F:F))</f>
        <v xml:space="preserve">CARTOGRAFÍA. </v>
      </c>
      <c r="H125" s="40">
        <f>IF(J126="FIN",0,LOOKUP(I125,DATOS!A:A,DATOS!P:P))</f>
        <v>0</v>
      </c>
      <c r="I125" s="35">
        <f>+I119+1</f>
        <v>782</v>
      </c>
      <c r="J125" s="61">
        <f>IF(LOOKUP(I125,DATOS!A:A,DATOS!C:C)=0,J119,(LOOKUP(I125,DATOS!A:A,DATOS!C:C)))</f>
        <v>13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 xml:space="preserve">22.- CARTOGRAFÍA. </v>
      </c>
      <c r="D131" s="24"/>
      <c r="E131" s="11"/>
      <c r="F131" s="11"/>
      <c r="G131" s="40" t="str">
        <f>IF(J132="FIN","",LOOKUP(I131,DATOS!A:A,DATOS!F:F))</f>
        <v xml:space="preserve">CARTOGRAFÍA. </v>
      </c>
      <c r="H131" s="40">
        <f>IF(J132="FIN",0,LOOKUP(I131,DATOS!A:A,DATOS!P:P))</f>
        <v>0</v>
      </c>
      <c r="I131" s="35">
        <f>+I125+1</f>
        <v>783</v>
      </c>
      <c r="J131" s="61">
        <f>IF(LOOKUP(I131,DATOS!A:A,DATOS!C:C)=0,J125,(LOOKUP(I131,DATOS!A:A,DATOS!C:C)))</f>
        <v>13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 xml:space="preserve">23.- CARTOGRAFÍA. </v>
      </c>
      <c r="D137" s="24"/>
      <c r="E137" s="11"/>
      <c r="F137" s="11"/>
      <c r="G137" s="40" t="str">
        <f>IF(J138="FIN","",LOOKUP(I137,DATOS!A:A,DATOS!F:F))</f>
        <v xml:space="preserve">CARTOGRAFÍA. </v>
      </c>
      <c r="H137" s="40">
        <f>IF(J138="FIN",0,LOOKUP(I137,DATOS!A:A,DATOS!P:P))</f>
        <v>0</v>
      </c>
      <c r="I137" s="35">
        <f>+I131+1</f>
        <v>784</v>
      </c>
      <c r="J137" s="61">
        <f>IF(LOOKUP(I137,DATOS!A:A,DATOS!C:C)=0,J131,(LOOKUP(I137,DATOS!A:A,DATOS!C:C)))</f>
        <v>13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 xml:space="preserve">24.- CARTOGRAFÍA. </v>
      </c>
      <c r="D143" s="24"/>
      <c r="E143" s="11"/>
      <c r="F143" s="11"/>
      <c r="G143" s="40" t="str">
        <f>IF(J144="FIN","",LOOKUP(I143,DATOS!A:A,DATOS!F:F))</f>
        <v xml:space="preserve">CARTOGRAFÍA. </v>
      </c>
      <c r="H143" s="40">
        <f>IF(J144="FIN",0,LOOKUP(I143,DATOS!A:A,DATOS!P:P))</f>
        <v>0</v>
      </c>
      <c r="I143" s="35">
        <f>+I137+1</f>
        <v>785</v>
      </c>
      <c r="J143" s="61">
        <f>IF(LOOKUP(I143,DATOS!A:A,DATOS!C:C)=0,J137,(LOOKUP(I143,DATOS!A:A,DATOS!C:C)))</f>
        <v>13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 xml:space="preserve">25.- CARTOGRAFÍA. </v>
      </c>
      <c r="D149" s="24"/>
      <c r="E149" s="11"/>
      <c r="F149" s="11"/>
      <c r="G149" s="40" t="str">
        <f>IF(J150="FIN","",LOOKUP(I149,DATOS!A:A,DATOS!F:F))</f>
        <v xml:space="preserve">CARTOGRAFÍA. </v>
      </c>
      <c r="H149" s="40">
        <f>IF(J150="FIN",0,LOOKUP(I149,DATOS!A:A,DATOS!P:P))</f>
        <v>0</v>
      </c>
      <c r="I149" s="35">
        <f>+I143+1</f>
        <v>786</v>
      </c>
      <c r="J149" s="61">
        <f>IF(LOOKUP(I149,DATOS!A:A,DATOS!C:C)=0,J143,(LOOKUP(I149,DATOS!A:A,DATOS!C:C)))</f>
        <v>13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 xml:space="preserve">26.- CARTOGRAFÍA. </v>
      </c>
      <c r="D155" s="24"/>
      <c r="E155" s="11"/>
      <c r="F155" s="11"/>
      <c r="G155" s="40" t="str">
        <f>IF(J156="FIN","",LOOKUP(I155,DATOS!A:A,DATOS!F:F))</f>
        <v xml:space="preserve">CARTOGRAFÍA. </v>
      </c>
      <c r="H155" s="40">
        <f>IF(J156="FIN",0,LOOKUP(I155,DATOS!A:A,DATOS!P:P))</f>
        <v>0</v>
      </c>
      <c r="I155" s="35">
        <f>+I149+1</f>
        <v>787</v>
      </c>
      <c r="J155" s="61">
        <f>IF(LOOKUP(I155,DATOS!A:A,DATOS!C:C)=0,J149,(LOOKUP(I155,DATOS!A:A,DATOS!C:C)))</f>
        <v>13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 xml:space="preserve">27.- CARTOGRAFÍA. </v>
      </c>
      <c r="D161" s="24"/>
      <c r="E161" s="11"/>
      <c r="F161" s="11"/>
      <c r="G161" s="40" t="str">
        <f>IF(J162="FIN","",LOOKUP(I161,DATOS!A:A,DATOS!F:F))</f>
        <v xml:space="preserve">CARTOGRAFÍA. </v>
      </c>
      <c r="H161" s="40">
        <f>IF(J162="FIN",0,LOOKUP(I161,DATOS!A:A,DATOS!P:P))</f>
        <v>0</v>
      </c>
      <c r="I161" s="35">
        <f>+I155+1</f>
        <v>788</v>
      </c>
      <c r="J161" s="61">
        <f>IF(LOOKUP(I161,DATOS!A:A,DATOS!C:C)=0,J155,(LOOKUP(I161,DATOS!A:A,DATOS!C:C)))</f>
        <v>13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 xml:space="preserve">28.- CARTOGRAFÍA. </v>
      </c>
      <c r="D167" s="24"/>
      <c r="E167" s="11"/>
      <c r="F167" s="11"/>
      <c r="G167" s="40" t="str">
        <f>IF(J168="FIN","",LOOKUP(I167,DATOS!A:A,DATOS!F:F))</f>
        <v xml:space="preserve">CARTOGRAFÍA. </v>
      </c>
      <c r="H167" s="40">
        <f>IF(J168="FIN",0,LOOKUP(I167,DATOS!A:A,DATOS!P:P))</f>
        <v>0</v>
      </c>
      <c r="I167" s="35">
        <f>+I161+1</f>
        <v>789</v>
      </c>
      <c r="J167" s="61">
        <f>IF(LOOKUP(I167,DATOS!A:A,DATOS!C:C)=0,J161,(LOOKUP(I167,DATOS!A:A,DATOS!C:C)))</f>
        <v>13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 xml:space="preserve">29.- CARTOGRAFÍA. </v>
      </c>
      <c r="D173" s="24"/>
      <c r="E173" s="11"/>
      <c r="F173" s="11"/>
      <c r="G173" s="40" t="str">
        <f>IF(J174="FIN","",LOOKUP(I173,DATOS!A:A,DATOS!F:F))</f>
        <v xml:space="preserve">CARTOGRAFÍA. </v>
      </c>
      <c r="H173" s="40">
        <f>IF(J174="FIN",0,LOOKUP(I173,DATOS!A:A,DATOS!P:P))</f>
        <v>0</v>
      </c>
      <c r="I173" s="35">
        <f>+I167+1</f>
        <v>790</v>
      </c>
      <c r="J173" s="61">
        <f>IF(LOOKUP(I173,DATOS!A:A,DATOS!C:C)=0,J167,(LOOKUP(I173,DATOS!A:A,DATOS!C:C)))</f>
        <v>13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 xml:space="preserve">30.- CARTOGRAFÍA. </v>
      </c>
      <c r="D179" s="24"/>
      <c r="E179" s="11"/>
      <c r="F179" s="11"/>
      <c r="G179" s="40" t="str">
        <f>IF(J180="FIN","",LOOKUP(I179,DATOS!A:A,DATOS!F:F))</f>
        <v xml:space="preserve">CARTOGRAFÍA. </v>
      </c>
      <c r="H179" s="40">
        <f>IF(J180="FIN",0,LOOKUP(I179,DATOS!A:A,DATOS!P:P))</f>
        <v>0</v>
      </c>
      <c r="I179" s="35">
        <f>+I173+1</f>
        <v>791</v>
      </c>
      <c r="J179" s="61">
        <f>IF(LOOKUP(I179,DATOS!A:A,DATOS!C:C)=0,J173,(LOOKUP(I179,DATOS!A:A,DATOS!C:C)))</f>
        <v>13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 xml:space="preserve">31.- CARTOGRAFÍA. </v>
      </c>
      <c r="D185" s="24"/>
      <c r="E185" s="11"/>
      <c r="F185" s="11"/>
      <c r="G185" s="40" t="str">
        <f>IF(J186="FIN","",LOOKUP(I185,DATOS!A:A,DATOS!F:F))</f>
        <v xml:space="preserve">CARTOGRAFÍA. </v>
      </c>
      <c r="H185" s="40">
        <f>IF(J186="FIN",0,LOOKUP(I185,DATOS!A:A,DATOS!P:P))</f>
        <v>0</v>
      </c>
      <c r="I185" s="35">
        <f>+I179+1</f>
        <v>792</v>
      </c>
      <c r="J185" s="61">
        <f>IF(LOOKUP(I185,DATOS!A:A,DATOS!C:C)=0,J179,(LOOKUP(I185,DATOS!A:A,DATOS!C:C)))</f>
        <v>13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 xml:space="preserve">32.- CARTOGRAFÍA. </v>
      </c>
      <c r="D191" s="24"/>
      <c r="E191" s="11"/>
      <c r="F191" s="11"/>
      <c r="G191" s="40" t="str">
        <f>IF(J192="FIN","",LOOKUP(I191,DATOS!A:A,DATOS!F:F))</f>
        <v xml:space="preserve">CARTOGRAFÍA. </v>
      </c>
      <c r="H191" s="40">
        <f>IF(J192="FIN",0,LOOKUP(I191,DATOS!A:A,DATOS!P:P))</f>
        <v>0</v>
      </c>
      <c r="I191" s="35">
        <f>+I185+1</f>
        <v>793</v>
      </c>
      <c r="J191" s="61">
        <f>IF(LOOKUP(I191,DATOS!A:A,DATOS!C:C)=0,J185,(LOOKUP(I191,DATOS!A:A,DATOS!C:C)))</f>
        <v>13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 xml:space="preserve">33.- CARTOGRAFÍA. </v>
      </c>
      <c r="D197" s="24"/>
      <c r="E197" s="11"/>
      <c r="F197" s="11"/>
      <c r="G197" s="40" t="str">
        <f>IF(J198="FIN","",LOOKUP(I197,DATOS!A:A,DATOS!F:F))</f>
        <v xml:space="preserve">CARTOGRAFÍA. </v>
      </c>
      <c r="H197" s="40">
        <f>IF(J198="FIN",0,LOOKUP(I197,DATOS!A:A,DATOS!P:P))</f>
        <v>0</v>
      </c>
      <c r="I197" s="35">
        <f>+I191+1</f>
        <v>794</v>
      </c>
      <c r="J197" s="61">
        <f>IF(LOOKUP(I197,DATOS!A:A,DATOS!C:C)=0,J191,(LOOKUP(I197,DATOS!A:A,DATOS!C:C)))</f>
        <v>13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 xml:space="preserve">34.- CARTOGRAFÍA. </v>
      </c>
      <c r="D203" s="24"/>
      <c r="E203" s="11"/>
      <c r="F203" s="11"/>
      <c r="G203" s="40" t="str">
        <f>IF(J204="FIN","",LOOKUP(I203,DATOS!A:A,DATOS!F:F))</f>
        <v xml:space="preserve">CARTOGRAFÍA. </v>
      </c>
      <c r="H203" s="40">
        <f>IF(J204="FIN",0,LOOKUP(I203,DATOS!A:A,DATOS!P:P))</f>
        <v>0</v>
      </c>
      <c r="I203" s="35">
        <f>+I197+1</f>
        <v>795</v>
      </c>
      <c r="J203" s="61">
        <f>IF(LOOKUP(I203,DATOS!A:A,DATOS!C:C)=0,J197,(LOOKUP(I203,DATOS!A:A,DATOS!C:C)))</f>
        <v>13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 xml:space="preserve">35.- CARTOGRAFÍA. </v>
      </c>
      <c r="D209" s="24"/>
      <c r="E209" s="11"/>
      <c r="F209" s="11"/>
      <c r="G209" s="40" t="str">
        <f>IF(J210="FIN","",LOOKUP(I209,DATOS!A:A,DATOS!F:F))</f>
        <v xml:space="preserve">CARTOGRAFÍA. </v>
      </c>
      <c r="H209" s="40">
        <f>IF(J210="FIN",0,LOOKUP(I209,DATOS!A:A,DATOS!P:P))</f>
        <v>0</v>
      </c>
      <c r="I209" s="35">
        <f>+I203+1</f>
        <v>796</v>
      </c>
      <c r="J209" s="61">
        <f>IF(LOOKUP(I209,DATOS!A:A,DATOS!C:C)=0,J203,(LOOKUP(I209,DATOS!A:A,DATOS!C:C)))</f>
        <v>13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 xml:space="preserve">36.- CARTOGRAFÍA. </v>
      </c>
      <c r="D215" s="24"/>
      <c r="E215" s="11"/>
      <c r="F215" s="11"/>
      <c r="G215" s="40" t="str">
        <f>IF(J216="FIN","",LOOKUP(I215,DATOS!A:A,DATOS!F:F))</f>
        <v xml:space="preserve">CARTOGRAFÍA. </v>
      </c>
      <c r="H215" s="40">
        <f>IF(J216="FIN",0,LOOKUP(I215,DATOS!A:A,DATOS!P:P))</f>
        <v>0</v>
      </c>
      <c r="I215" s="35">
        <f>+I209+1</f>
        <v>797</v>
      </c>
      <c r="J215" s="61">
        <f>IF(LOOKUP(I215,DATOS!A:A,DATOS!C:C)=0,J209,(LOOKUP(I215,DATOS!A:A,DATOS!C:C)))</f>
        <v>13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 xml:space="preserve">37.- CARTOGRAFÍA. </v>
      </c>
      <c r="D221" s="24"/>
      <c r="E221" s="11"/>
      <c r="F221" s="11"/>
      <c r="G221" s="40" t="str">
        <f>IF(J222="FIN","",LOOKUP(I221,DATOS!A:A,DATOS!F:F))</f>
        <v xml:space="preserve">CARTOGRAFÍA. </v>
      </c>
      <c r="H221" s="40">
        <f>IF(J222="FIN",0,LOOKUP(I221,DATOS!A:A,DATOS!P:P))</f>
        <v>0</v>
      </c>
      <c r="I221" s="35">
        <f>+I215+1</f>
        <v>798</v>
      </c>
      <c r="J221" s="61">
        <f>IF(LOOKUP(I221,DATOS!A:A,DATOS!C:C)=0,J215,(LOOKUP(I221,DATOS!A:A,DATOS!C:C)))</f>
        <v>13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 xml:space="preserve">38.- CARTOGRAFÍA. </v>
      </c>
      <c r="D227" s="24"/>
      <c r="E227" s="11"/>
      <c r="F227" s="11"/>
      <c r="G227" s="40" t="str">
        <f>IF(J228="FIN","",LOOKUP(I227,DATOS!A:A,DATOS!F:F))</f>
        <v xml:space="preserve">CARTOGRAFÍA. </v>
      </c>
      <c r="H227" s="40">
        <f>IF(J228="FIN",0,LOOKUP(I227,DATOS!A:A,DATOS!P:P))</f>
        <v>0</v>
      </c>
      <c r="I227" s="35">
        <f>+I221+1</f>
        <v>799</v>
      </c>
      <c r="J227" s="61">
        <f>IF(LOOKUP(I227,DATOS!A:A,DATOS!C:C)=0,J221,(LOOKUP(I227,DATOS!A:A,DATOS!C:C)))</f>
        <v>13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 xml:space="preserve">39.- CARTOGRAFÍA. </v>
      </c>
      <c r="D233" s="24"/>
      <c r="E233" s="11"/>
      <c r="F233" s="11"/>
      <c r="G233" s="40" t="str">
        <f>IF(J234="FIN","",LOOKUP(I233,DATOS!A:A,DATOS!F:F))</f>
        <v xml:space="preserve">CARTOGRAFÍA. </v>
      </c>
      <c r="H233" s="40">
        <f>IF(J234="FIN",0,LOOKUP(I233,DATOS!A:A,DATOS!P:P))</f>
        <v>0</v>
      </c>
      <c r="I233" s="35">
        <f>+I227+1</f>
        <v>800</v>
      </c>
      <c r="J233" s="61">
        <f>IF(LOOKUP(I233,DATOS!A:A,DATOS!C:C)=0,J227,(LOOKUP(I233,DATOS!A:A,DATOS!C:C)))</f>
        <v>13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 xml:space="preserve">40.- CARTOGRAFÍA. </v>
      </c>
      <c r="D239" s="24"/>
      <c r="E239" s="11"/>
      <c r="F239" s="11"/>
      <c r="G239" s="40" t="str">
        <f>IF(J240="FIN","",LOOKUP(I239,DATOS!A:A,DATOS!F:F))</f>
        <v xml:space="preserve">CARTOGRAFÍA. </v>
      </c>
      <c r="H239" s="40">
        <f>IF(J240="FIN",0,LOOKUP(I239,DATOS!A:A,DATOS!P:P))</f>
        <v>0</v>
      </c>
      <c r="I239" s="35">
        <f>+I233+1</f>
        <v>801</v>
      </c>
      <c r="J239" s="61">
        <f>IF(LOOKUP(I239,DATOS!A:A,DATOS!C:C)=0,J233,(LOOKUP(I239,DATOS!A:A,DATOS!C:C)))</f>
        <v>13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 xml:space="preserve">41.- CARTOGRAFÍA. </v>
      </c>
      <c r="D245" s="24"/>
      <c r="E245" s="11"/>
      <c r="F245" s="11"/>
      <c r="G245" s="40" t="str">
        <f>IF(J246="FIN","",LOOKUP(I245,DATOS!A:A,DATOS!F:F))</f>
        <v xml:space="preserve">CARTOGRAFÍA. </v>
      </c>
      <c r="H245" s="40">
        <f>IF(J246="FIN",0,LOOKUP(I245,DATOS!A:A,DATOS!P:P))</f>
        <v>0</v>
      </c>
      <c r="I245" s="35">
        <f>+I239+1</f>
        <v>802</v>
      </c>
      <c r="J245" s="61">
        <f>IF(LOOKUP(I245,DATOS!A:A,DATOS!C:C)=0,J239,(LOOKUP(I245,DATOS!A:A,DATOS!C:C)))</f>
        <v>13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 xml:space="preserve">42.- CARTOGRAFÍA. </v>
      </c>
      <c r="D251" s="24"/>
      <c r="E251" s="11"/>
      <c r="F251" s="11"/>
      <c r="G251" s="40" t="str">
        <f>IF(J252="FIN","",LOOKUP(I251,DATOS!A:A,DATOS!F:F))</f>
        <v xml:space="preserve">CARTOGRAFÍA. </v>
      </c>
      <c r="H251" s="40">
        <f>IF(J252="FIN",0,LOOKUP(I251,DATOS!A:A,DATOS!P:P))</f>
        <v>0</v>
      </c>
      <c r="I251" s="35">
        <f>+I245+1</f>
        <v>803</v>
      </c>
      <c r="J251" s="61">
        <f>IF(LOOKUP(I251,DATOS!A:A,DATOS!C:C)=0,J245,(LOOKUP(I251,DATOS!A:A,DATOS!C:C)))</f>
        <v>13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 xml:space="preserve">43.- CARTOGRAFÍA. </v>
      </c>
      <c r="D257" s="24"/>
      <c r="E257" s="11"/>
      <c r="F257" s="11"/>
      <c r="G257" s="40" t="str">
        <f>IF(J258="FIN","",LOOKUP(I257,DATOS!A:A,DATOS!F:F))</f>
        <v xml:space="preserve">CARTOGRAFÍA. </v>
      </c>
      <c r="H257" s="40">
        <f>IF(J258="FIN",0,LOOKUP(I257,DATOS!A:A,DATOS!P:P))</f>
        <v>0</v>
      </c>
      <c r="I257" s="35">
        <f>+I251+1</f>
        <v>804</v>
      </c>
      <c r="J257" s="61">
        <f>IF(LOOKUP(I257,DATOS!A:A,DATOS!C:C)=0,J251,(LOOKUP(I257,DATOS!A:A,DATOS!C:C)))</f>
        <v>13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 xml:space="preserve">44.- CARTOGRAFÍA. </v>
      </c>
      <c r="D263" s="24"/>
      <c r="E263" s="11"/>
      <c r="F263" s="11"/>
      <c r="G263" s="40" t="str">
        <f>IF(J264="FIN","",LOOKUP(I263,DATOS!A:A,DATOS!F:F))</f>
        <v xml:space="preserve">CARTOGRAFÍA. </v>
      </c>
      <c r="H263" s="40">
        <f>IF(J264="FIN",0,LOOKUP(I263,DATOS!A:A,DATOS!P:P))</f>
        <v>0</v>
      </c>
      <c r="I263" s="35">
        <f>+I257+1</f>
        <v>805</v>
      </c>
      <c r="J263" s="61">
        <f>IF(LOOKUP(I263,DATOS!A:A,DATOS!C:C)=0,J257,(LOOKUP(I263,DATOS!A:A,DATOS!C:C)))</f>
        <v>13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 xml:space="preserve">45.- CARTOGRAFÍA. </v>
      </c>
      <c r="D269" s="24"/>
      <c r="E269" s="11"/>
      <c r="F269" s="11"/>
      <c r="G269" s="40" t="str">
        <f>IF(J270="FIN","",LOOKUP(I269,DATOS!A:A,DATOS!F:F))</f>
        <v xml:space="preserve">CARTOGRAFÍA. </v>
      </c>
      <c r="H269" s="40">
        <f>IF(J270="FIN",0,LOOKUP(I269,DATOS!A:A,DATOS!P:P))</f>
        <v>0</v>
      </c>
      <c r="I269" s="35">
        <f>+I263+1</f>
        <v>806</v>
      </c>
      <c r="J269" s="61">
        <f>IF(LOOKUP(I269,DATOS!A:A,DATOS!C:C)=0,J263,(LOOKUP(I269,DATOS!A:A,DATOS!C:C)))</f>
        <v>13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 xml:space="preserve">46.- </v>
      </c>
      <c r="D275" s="24"/>
      <c r="E275" s="11"/>
      <c r="F275" s="11"/>
      <c r="G275" s="40" t="str">
        <f>IF(J276="FIN","",LOOKUP(I275,DATOS!A:A,DATOS!F:F))</f>
        <v/>
      </c>
      <c r="H275" s="40">
        <f>IF(J276="FIN",0,LOOKUP(I275,DATOS!A:A,DATOS!P:P))</f>
        <v>0</v>
      </c>
      <c r="I275" s="35">
        <f>+I269+1</f>
        <v>807</v>
      </c>
      <c r="J275" s="61">
        <f>IF(LOOKUP(I275,DATOS!A:A,DATOS!C:C)=0,J269,(LOOKUP(I275,DATOS!A:A,DATOS!C:C)))</f>
        <v>14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 xml:space="preserve">a) </v>
      </c>
      <c r="D276" s="26"/>
      <c r="G276" s="38" t="str">
        <f>IF(J276="FIN","",LOOKUP(I275,DATOS!A:A,DATOS!L:L))</f>
        <v/>
      </c>
      <c r="I276" s="35" t="s">
        <v>127</v>
      </c>
      <c r="J276" s="41" t="str">
        <f>IF(J270="FIN","FIN",IF(J275=J269,"","FIN"))</f>
        <v>FIN</v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 xml:space="preserve">b) </v>
      </c>
      <c r="D277" s="26"/>
      <c r="G277" s="38" t="str">
        <f>IF(J276="FIN","",LOOKUP(I275,DATOS!A:A,DATOS!M:M))</f>
        <v/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 xml:space="preserve">c) </v>
      </c>
      <c r="D278" s="26"/>
      <c r="G278" s="38" t="str">
        <f>IF(J276="FIN","",LOOKUP(I275,DATOS!A:A,DATOS!N:N))</f>
        <v/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 xml:space="preserve">d) </v>
      </c>
      <c r="D279" s="26"/>
      <c r="G279" s="38" t="str">
        <f>IF(J276="FIN","",LOOKUP(I275,DATOS!A:A,DATOS!O:O))</f>
        <v/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 xml:space="preserve">47.- </v>
      </c>
      <c r="D281" s="24"/>
      <c r="E281" s="11"/>
      <c r="F281" s="11"/>
      <c r="G281" s="40" t="str">
        <f>IF(J282="FIN","",LOOKUP(I281,DATOS!A:A,DATOS!F:F))</f>
        <v/>
      </c>
      <c r="H281" s="40">
        <f>IF(J282="FIN",0,LOOKUP(I281,DATOS!A:A,DATOS!P:P))</f>
        <v>0</v>
      </c>
      <c r="I281" s="35">
        <f>+I275+1</f>
        <v>808</v>
      </c>
      <c r="J281" s="61">
        <f>IF(LOOKUP(I281,DATOS!A:A,DATOS!C:C)=0,J275,(LOOKUP(I281,DATOS!A:A,DATOS!C:C)))</f>
        <v>14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 xml:space="preserve">a) </v>
      </c>
      <c r="D282" s="26"/>
      <c r="G282" s="38" t="str">
        <f>IF(J282="FIN","",LOOKUP(I281,DATOS!A:A,DATOS!L:L))</f>
        <v/>
      </c>
      <c r="I282" s="35" t="s">
        <v>127</v>
      </c>
      <c r="J282" s="41" t="str">
        <f>IF(J276="FIN","FIN",IF(J281=J275,"","FIN"))</f>
        <v>FIN</v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 xml:space="preserve">b) </v>
      </c>
      <c r="D283" s="26"/>
      <c r="G283" s="38" t="str">
        <f>IF(J282="FIN","",LOOKUP(I281,DATOS!A:A,DATOS!M:M))</f>
        <v/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 xml:space="preserve">c) </v>
      </c>
      <c r="D284" s="26"/>
      <c r="G284" s="38" t="str">
        <f>IF(J282="FIN","",LOOKUP(I281,DATOS!A:A,DATOS!N:N))</f>
        <v/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 xml:space="preserve">d) </v>
      </c>
      <c r="D285" s="26"/>
      <c r="G285" s="38" t="str">
        <f>IF(J282="FIN","",LOOKUP(I281,DATOS!A:A,DATOS!O:O))</f>
        <v/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 xml:space="preserve">48.- </v>
      </c>
      <c r="D287" s="24"/>
      <c r="E287" s="11"/>
      <c r="F287" s="11"/>
      <c r="G287" s="40" t="str">
        <f>IF(J288="FIN","",LOOKUP(I287,DATOS!A:A,DATOS!F:F))</f>
        <v/>
      </c>
      <c r="H287" s="40">
        <f>IF(J288="FIN",0,LOOKUP(I287,DATOS!A:A,DATOS!P:P))</f>
        <v>0</v>
      </c>
      <c r="I287" s="35">
        <f>+I281+1</f>
        <v>809</v>
      </c>
      <c r="J287" s="61">
        <f>IF(LOOKUP(I287,DATOS!A:A,DATOS!C:C)=0,J281,(LOOKUP(I287,DATOS!A:A,DATOS!C:C)))</f>
        <v>14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 xml:space="preserve">a) </v>
      </c>
      <c r="D288" s="26"/>
      <c r="G288" s="38" t="str">
        <f>IF(J288="FIN","",LOOKUP(I287,DATOS!A:A,DATOS!L:L))</f>
        <v/>
      </c>
      <c r="I288" s="35" t="s">
        <v>127</v>
      </c>
      <c r="J288" s="41" t="str">
        <f>IF(J282="FIN","FIN",IF(J287=J281,"","FIN"))</f>
        <v>FIN</v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 xml:space="preserve">b) </v>
      </c>
      <c r="D289" s="26"/>
      <c r="G289" s="38" t="str">
        <f>IF(J288="FIN","",LOOKUP(I287,DATOS!A:A,DATOS!M:M))</f>
        <v/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 xml:space="preserve">c) </v>
      </c>
      <c r="D290" s="26"/>
      <c r="G290" s="38" t="str">
        <f>IF(J288="FIN","",LOOKUP(I287,DATOS!A:A,DATOS!N:N))</f>
        <v/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 xml:space="preserve">d) </v>
      </c>
      <c r="D291" s="26"/>
      <c r="G291" s="38" t="str">
        <f>IF(J288="FIN","",LOOKUP(I287,DATOS!A:A,DATOS!O:O))</f>
        <v/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 xml:space="preserve">49.- </v>
      </c>
      <c r="D293" s="24"/>
      <c r="E293" s="11"/>
      <c r="F293" s="11"/>
      <c r="G293" s="40" t="str">
        <f>IF(J294="FIN","",LOOKUP(I293,DATOS!A:A,DATOS!F:F))</f>
        <v/>
      </c>
      <c r="H293" s="40">
        <f>IF(J294="FIN",0,LOOKUP(I293,DATOS!A:A,DATOS!P:P))</f>
        <v>0</v>
      </c>
      <c r="I293" s="35">
        <f>+I287+1</f>
        <v>810</v>
      </c>
      <c r="J293" s="61">
        <f>IF(LOOKUP(I293,DATOS!A:A,DATOS!C:C)=0,J287,(LOOKUP(I293,DATOS!A:A,DATOS!C:C)))</f>
        <v>14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 xml:space="preserve">a) </v>
      </c>
      <c r="D294" s="26"/>
      <c r="G294" s="38" t="str">
        <f>IF(J294="FIN","",LOOKUP(I293,DATOS!A:A,DATOS!L:L))</f>
        <v/>
      </c>
      <c r="I294" s="35" t="s">
        <v>127</v>
      </c>
      <c r="J294" s="41" t="str">
        <f>IF(J288="FIN","FIN",IF(J293=J287,"","FIN"))</f>
        <v>FIN</v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 xml:space="preserve">b) </v>
      </c>
      <c r="D295" s="26"/>
      <c r="G295" s="38" t="str">
        <f>IF(J294="FIN","",LOOKUP(I293,DATOS!A:A,DATOS!M:M))</f>
        <v/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 xml:space="preserve">c) </v>
      </c>
      <c r="D296" s="26"/>
      <c r="G296" s="38" t="str">
        <f>IF(J294="FIN","",LOOKUP(I293,DATOS!A:A,DATOS!N:N))</f>
        <v/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 xml:space="preserve">d) </v>
      </c>
      <c r="D297" s="26"/>
      <c r="G297" s="38" t="str">
        <f>IF(J294="FIN","",LOOKUP(I293,DATOS!A:A,DATOS!O:O))</f>
        <v/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 xml:space="preserve">50.- </v>
      </c>
      <c r="D299" s="24"/>
      <c r="E299" s="11"/>
      <c r="F299" s="11"/>
      <c r="G299" s="40" t="str">
        <f>IF(J300="FIN","",LOOKUP(I299,DATOS!A:A,DATOS!F:F))</f>
        <v/>
      </c>
      <c r="H299" s="40">
        <f>IF(J300="FIN",0,LOOKUP(I299,DATOS!A:A,DATOS!P:P))</f>
        <v>0</v>
      </c>
      <c r="I299" s="35">
        <f>+I293+1</f>
        <v>811</v>
      </c>
      <c r="J299" s="61">
        <f>IF(LOOKUP(I299,DATOS!A:A,DATOS!C:C)=0,J293,(LOOKUP(I299,DATOS!A:A,DATOS!C:C)))</f>
        <v>14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 xml:space="preserve">a) </v>
      </c>
      <c r="D300" s="26"/>
      <c r="G300" s="38" t="str">
        <f>IF(J300="FIN","",LOOKUP(I299,DATOS!A:A,DATOS!L:L))</f>
        <v/>
      </c>
      <c r="I300" s="35" t="s">
        <v>127</v>
      </c>
      <c r="J300" s="41" t="str">
        <f>IF(J294="FIN","FIN",IF(J299=J293,"","FIN"))</f>
        <v>FIN</v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 xml:space="preserve">b) </v>
      </c>
      <c r="D301" s="26"/>
      <c r="G301" s="38" t="str">
        <f>IF(J300="FIN","",LOOKUP(I299,DATOS!A:A,DATOS!M:M))</f>
        <v/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 xml:space="preserve">c) </v>
      </c>
      <c r="D302" s="26"/>
      <c r="G302" s="38" t="str">
        <f>IF(J300="FIN","",LOOKUP(I299,DATOS!A:A,DATOS!N:N))</f>
        <v/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 xml:space="preserve">d) </v>
      </c>
      <c r="D303" s="26"/>
      <c r="G303" s="38" t="str">
        <f>IF(J300="FIN","",LOOKUP(I299,DATOS!A:A,DATOS!O:O))</f>
        <v/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 xml:space="preserve">51.- </v>
      </c>
      <c r="D305" s="24"/>
      <c r="E305" s="11"/>
      <c r="F305" s="11"/>
      <c r="G305" s="40" t="str">
        <f>IF(J306="FIN","",LOOKUP(I305,DATOS!A:A,DATOS!F:F))</f>
        <v/>
      </c>
      <c r="H305" s="40">
        <f>IF(J306="FIN",0,LOOKUP(I305,DATOS!A:A,DATOS!P:P))</f>
        <v>0</v>
      </c>
      <c r="I305" s="35">
        <f>+I299+1</f>
        <v>812</v>
      </c>
      <c r="J305" s="61">
        <f>IF(LOOKUP(I305,DATOS!A:A,DATOS!C:C)=0,J299,(LOOKUP(I305,DATOS!A:A,DATOS!C:C)))</f>
        <v>14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 xml:space="preserve">a) </v>
      </c>
      <c r="D306" s="26"/>
      <c r="G306" s="38" t="str">
        <f>IF(J306="FIN","",LOOKUP(I305,DATOS!A:A,DATOS!L:L))</f>
        <v/>
      </c>
      <c r="I306" s="35" t="s">
        <v>127</v>
      </c>
      <c r="J306" s="41" t="str">
        <f>IF(J300="FIN","FIN",IF(J305=J299,"","FIN"))</f>
        <v>FIN</v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 xml:space="preserve">b) </v>
      </c>
      <c r="D307" s="26"/>
      <c r="G307" s="38" t="str">
        <f>IF(J306="FIN","",LOOKUP(I305,DATOS!A:A,DATOS!M:M))</f>
        <v/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 xml:space="preserve">c) </v>
      </c>
      <c r="D308" s="26"/>
      <c r="G308" s="38" t="str">
        <f>IF(J306="FIN","",LOOKUP(I305,DATOS!A:A,DATOS!N:N))</f>
        <v/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 xml:space="preserve">d) </v>
      </c>
      <c r="D309" s="26"/>
      <c r="G309" s="38" t="str">
        <f>IF(J306="FIN","",LOOKUP(I305,DATOS!A:A,DATOS!O:O))</f>
        <v/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 xml:space="preserve">52.- </v>
      </c>
      <c r="D311" s="24"/>
      <c r="E311" s="11"/>
      <c r="F311" s="11"/>
      <c r="G311" s="40" t="str">
        <f>IF(J312="FIN","",LOOKUP(I311,DATOS!A:A,DATOS!F:F))</f>
        <v/>
      </c>
      <c r="H311" s="40">
        <f>IF(J312="FIN",0,LOOKUP(I311,DATOS!A:A,DATOS!P:P))</f>
        <v>0</v>
      </c>
      <c r="I311" s="35">
        <f>+I305+1</f>
        <v>813</v>
      </c>
      <c r="J311" s="61">
        <f>IF(LOOKUP(I311,DATOS!A:A,DATOS!C:C)=0,J305,(LOOKUP(I311,DATOS!A:A,DATOS!C:C)))</f>
        <v>14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 xml:space="preserve">a) </v>
      </c>
      <c r="D312" s="26"/>
      <c r="G312" s="38" t="str">
        <f>IF(J312="FIN","",LOOKUP(I311,DATOS!A:A,DATOS!L:L))</f>
        <v/>
      </c>
      <c r="I312" s="35" t="s">
        <v>127</v>
      </c>
      <c r="J312" s="41" t="str">
        <f>IF(J306="FIN","FIN",IF(J311=J305,"","FIN"))</f>
        <v>FIN</v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 xml:space="preserve">b) </v>
      </c>
      <c r="D313" s="26"/>
      <c r="G313" s="38" t="str">
        <f>IF(J312="FIN","",LOOKUP(I311,DATOS!A:A,DATOS!M:M))</f>
        <v/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 xml:space="preserve">c) </v>
      </c>
      <c r="D314" s="26"/>
      <c r="G314" s="38" t="str">
        <f>IF(J312="FIN","",LOOKUP(I311,DATOS!A:A,DATOS!N:N))</f>
        <v/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 xml:space="preserve">d) </v>
      </c>
      <c r="D315" s="26"/>
      <c r="G315" s="38" t="str">
        <f>IF(J312="FIN","",LOOKUP(I311,DATOS!A:A,DATOS!O:O))</f>
        <v/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 xml:space="preserve">53.- </v>
      </c>
      <c r="D317" s="24"/>
      <c r="E317" s="11"/>
      <c r="F317" s="11"/>
      <c r="G317" s="40" t="str">
        <f>IF(J318="FIN","",LOOKUP(I317,DATOS!A:A,DATOS!F:F))</f>
        <v/>
      </c>
      <c r="H317" s="40">
        <f>IF(J318="FIN",0,LOOKUP(I317,DATOS!A:A,DATOS!P:P))</f>
        <v>0</v>
      </c>
      <c r="I317" s="35">
        <f>+I311+1</f>
        <v>814</v>
      </c>
      <c r="J317" s="61">
        <f>IF(LOOKUP(I317,DATOS!A:A,DATOS!C:C)=0,J311,(LOOKUP(I317,DATOS!A:A,DATOS!C:C)))</f>
        <v>14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 xml:space="preserve">a) </v>
      </c>
      <c r="D318" s="26"/>
      <c r="G318" s="38" t="str">
        <f>IF(J318="FIN","",LOOKUP(I317,DATOS!A:A,DATOS!L:L))</f>
        <v/>
      </c>
      <c r="I318" s="35" t="s">
        <v>127</v>
      </c>
      <c r="J318" s="41" t="str">
        <f>IF(J312="FIN","FIN",IF(J317=J311,"","FIN"))</f>
        <v>FIN</v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 xml:space="preserve">b) </v>
      </c>
      <c r="D319" s="26"/>
      <c r="G319" s="38" t="str">
        <f>IF(J318="FIN","",LOOKUP(I317,DATOS!A:A,DATOS!M:M))</f>
        <v/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 xml:space="preserve">c) </v>
      </c>
      <c r="D320" s="26"/>
      <c r="G320" s="38" t="str">
        <f>IF(J318="FIN","",LOOKUP(I317,DATOS!A:A,DATOS!N:N))</f>
        <v/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 xml:space="preserve">d) </v>
      </c>
      <c r="D321" s="26"/>
      <c r="G321" s="38" t="str">
        <f>IF(J318="FIN","",LOOKUP(I317,DATOS!A:A,DATOS!O:O))</f>
        <v/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 xml:space="preserve">54.- </v>
      </c>
      <c r="D323" s="24"/>
      <c r="E323" s="11"/>
      <c r="F323" s="11"/>
      <c r="G323" s="40" t="str">
        <f>IF(J324="FIN","",LOOKUP(I323,DATOS!A:A,DATOS!F:F))</f>
        <v/>
      </c>
      <c r="H323" s="40">
        <f>IF(J324="FIN",0,LOOKUP(I323,DATOS!A:A,DATOS!P:P))</f>
        <v>0</v>
      </c>
      <c r="I323" s="35">
        <f>+I317+1</f>
        <v>815</v>
      </c>
      <c r="J323" s="61">
        <f>IF(LOOKUP(I323,DATOS!A:A,DATOS!C:C)=0,J317,(LOOKUP(I323,DATOS!A:A,DATOS!C:C)))</f>
        <v>14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 xml:space="preserve">a) </v>
      </c>
      <c r="D324" s="26"/>
      <c r="G324" s="38" t="str">
        <f>IF(J324="FIN","",LOOKUP(I323,DATOS!A:A,DATOS!L:L))</f>
        <v/>
      </c>
      <c r="I324" s="35" t="s">
        <v>127</v>
      </c>
      <c r="J324" s="41" t="str">
        <f>IF(J318="FIN","FIN",IF(J323=J317,"","FIN"))</f>
        <v>FIN</v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 xml:space="preserve">b) </v>
      </c>
      <c r="D325" s="26"/>
      <c r="G325" s="38" t="str">
        <f>IF(J324="FIN","",LOOKUP(I323,DATOS!A:A,DATOS!M:M))</f>
        <v/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 xml:space="preserve">c) </v>
      </c>
      <c r="D326" s="26"/>
      <c r="G326" s="38" t="str">
        <f>IF(J324="FIN","",LOOKUP(I323,DATOS!A:A,DATOS!N:N))</f>
        <v/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 xml:space="preserve">d) </v>
      </c>
      <c r="D327" s="26"/>
      <c r="G327" s="38" t="str">
        <f>IF(J324="FIN","",LOOKUP(I323,DATOS!A:A,DATOS!O:O))</f>
        <v/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 xml:space="preserve">55.- </v>
      </c>
      <c r="D329" s="24"/>
      <c r="E329" s="11"/>
      <c r="F329" s="11"/>
      <c r="G329" s="40" t="str">
        <f>IF(J330="FIN","",LOOKUP(I329,DATOS!A:A,DATOS!F:F))</f>
        <v/>
      </c>
      <c r="H329" s="40">
        <f>IF(J330="FIN",0,LOOKUP(I329,DATOS!A:A,DATOS!P:P))</f>
        <v>0</v>
      </c>
      <c r="I329" s="35">
        <f>+I323+1</f>
        <v>816</v>
      </c>
      <c r="J329" s="61">
        <f>IF(LOOKUP(I329,DATOS!A:A,DATOS!C:C)=0,J323,(LOOKUP(I329,DATOS!A:A,DATOS!C:C)))</f>
        <v>14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 xml:space="preserve">a) </v>
      </c>
      <c r="D330" s="26"/>
      <c r="G330" s="38" t="str">
        <f>IF(J330="FIN","",LOOKUP(I329,DATOS!A:A,DATOS!L:L))</f>
        <v/>
      </c>
      <c r="I330" s="35" t="s">
        <v>127</v>
      </c>
      <c r="J330" s="41" t="str">
        <f>IF(J324="FIN","FIN",IF(J329=J323,"","FIN"))</f>
        <v>FIN</v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 xml:space="preserve">b) </v>
      </c>
      <c r="D331" s="26"/>
      <c r="G331" s="38" t="str">
        <f>IF(J330="FIN","",LOOKUP(I329,DATOS!A:A,DATOS!M:M))</f>
        <v/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 xml:space="preserve">c) </v>
      </c>
      <c r="D332" s="26"/>
      <c r="G332" s="38" t="str">
        <f>IF(J330="FIN","",LOOKUP(I329,DATOS!A:A,DATOS!N:N))</f>
        <v/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 xml:space="preserve">d) </v>
      </c>
      <c r="D333" s="26"/>
      <c r="G333" s="38" t="str">
        <f>IF(J330="FIN","",LOOKUP(I329,DATOS!A:A,DATOS!O:O))</f>
        <v/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817</v>
      </c>
      <c r="J335" s="61">
        <f>IF(LOOKUP(I335,DATOS!A:A,DATOS!C:C)=0,J329,(LOOKUP(I335,DATOS!A:A,DATOS!C:C)))</f>
        <v>14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127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818</v>
      </c>
      <c r="J341" s="61">
        <f>IF(LOOKUP(I341,DATOS!A:A,DATOS!C:C)=0,J335,(LOOKUP(I341,DATOS!A:A,DATOS!C:C)))</f>
        <v>14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127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819</v>
      </c>
      <c r="J347" s="61">
        <f>IF(LOOKUP(I347,DATOS!A:A,DATOS!C:C)=0,J341,(LOOKUP(I347,DATOS!A:A,DATOS!C:C)))</f>
        <v>14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127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820</v>
      </c>
      <c r="J353" s="61">
        <f>IF(LOOKUP(I353,DATOS!A:A,DATOS!C:C)=0,J347,(LOOKUP(I353,DATOS!A:A,DATOS!C:C)))</f>
        <v>14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127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821</v>
      </c>
      <c r="J359" s="61">
        <f>IF(LOOKUP(I359,DATOS!A:A,DATOS!C:C)=0,J353,(LOOKUP(I359,DATOS!A:A,DATOS!C:C)))</f>
        <v>14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127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822</v>
      </c>
      <c r="J365" s="61">
        <f>IF(LOOKUP(I365,DATOS!A:A,DATOS!C:C)=0,J359,(LOOKUP(I365,DATOS!A:A,DATOS!C:C)))</f>
        <v>14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127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823</v>
      </c>
      <c r="J371" s="61">
        <f>IF(LOOKUP(I371,DATOS!A:A,DATOS!C:C)=0,J365,(LOOKUP(I371,DATOS!A:A,DATOS!C:C)))</f>
        <v>14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127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824</v>
      </c>
      <c r="J377" s="61">
        <f>IF(LOOKUP(I377,DATOS!A:A,DATOS!C:C)=0,J371,(LOOKUP(I377,DATOS!A:A,DATOS!C:C)))</f>
        <v>14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127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825</v>
      </c>
      <c r="J383" s="61">
        <f>IF(LOOKUP(I383,DATOS!A:A,DATOS!C:C)=0,J377,(LOOKUP(I383,DATOS!A:A,DATOS!C:C)))</f>
        <v>14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127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826</v>
      </c>
      <c r="J389" s="61">
        <f>IF(LOOKUP(I389,DATOS!A:A,DATOS!C:C)=0,J383,(LOOKUP(I389,DATOS!A:A,DATOS!C:C)))</f>
        <v>14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127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827</v>
      </c>
      <c r="J395" s="61">
        <f>IF(LOOKUP(I395,DATOS!A:A,DATOS!C:C)=0,J389,(LOOKUP(I395,DATOS!A:A,DATOS!C:C)))</f>
        <v>14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127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828</v>
      </c>
      <c r="J401" s="61">
        <f>IF(LOOKUP(I401,DATOS!A:A,DATOS!C:C)=0,J395,(LOOKUP(I401,DATOS!A:A,DATOS!C:C)))</f>
        <v>14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829</v>
      </c>
      <c r="J407" s="61">
        <f>IF(LOOKUP(I407,DATOS!A:A,DATOS!C:C)=0,J401,(LOOKUP(I407,DATOS!A:A,DATOS!C:C)))</f>
        <v>14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830</v>
      </c>
      <c r="J413" s="61">
        <f>IF(LOOKUP(I413,DATOS!A:A,DATOS!C:C)=0,J407,(LOOKUP(I413,DATOS!A:A,DATOS!C:C)))</f>
        <v>14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831</v>
      </c>
      <c r="J419" s="61">
        <f>IF(LOOKUP(I419,DATOS!A:A,DATOS!C:C)=0,J413,(LOOKUP(I419,DATOS!A:A,DATOS!C:C)))</f>
        <v>14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832</v>
      </c>
      <c r="J425" s="61">
        <f>IF(LOOKUP(I425,DATOS!A:A,DATOS!C:C)=0,J419,(LOOKUP(I425,DATOS!A:A,DATOS!C:C)))</f>
        <v>14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833</v>
      </c>
      <c r="J431" s="61">
        <f>IF(LOOKUP(I431,DATOS!A:A,DATOS!C:C)=0,J425,(LOOKUP(I431,DATOS!A:A,DATOS!C:C)))</f>
        <v>14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834</v>
      </c>
      <c r="J437" s="61">
        <f>IF(LOOKUP(I437,DATOS!A:A,DATOS!C:C)=0,J431,(LOOKUP(I437,DATOS!A:A,DATOS!C:C)))</f>
        <v>14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835</v>
      </c>
      <c r="J443" s="61">
        <f>IF(LOOKUP(I443,DATOS!A:A,DATOS!C:C)=0,J437,(LOOKUP(I443,DATOS!A:A,DATOS!C:C)))</f>
        <v>14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836</v>
      </c>
      <c r="J449" s="61">
        <f>IF(LOOKUP(I449,DATOS!A:A,DATOS!C:C)=0,J443,(LOOKUP(I449,DATOS!A:A,DATOS!C:C)))</f>
        <v>14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837</v>
      </c>
      <c r="J455" s="61">
        <f>IF(LOOKUP(I455,DATOS!A:A,DATOS!C:C)=0,J449,(LOOKUP(I455,DATOS!A:A,DATOS!C:C)))</f>
        <v>14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838</v>
      </c>
      <c r="J461" s="61">
        <f>IF(LOOKUP(I461,DATOS!A:A,DATOS!C:C)=0,J455,(LOOKUP(I461,DATOS!A:A,DATOS!C:C)))</f>
        <v>14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839</v>
      </c>
      <c r="J467" s="61">
        <f>IF(LOOKUP(I467,DATOS!A:A,DATOS!C:C)=0,J461,(LOOKUP(I467,DATOS!A:A,DATOS!C:C)))</f>
        <v>14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840</v>
      </c>
      <c r="J473" s="61">
        <f>IF(LOOKUP(I473,DATOS!A:A,DATOS!C:C)=0,J467,(LOOKUP(I473,DATOS!A:A,DATOS!C:C)))</f>
        <v>14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841</v>
      </c>
      <c r="J479" s="61">
        <f>IF(LOOKUP(I479,DATOS!A:A,DATOS!C:C)=0,J473,(LOOKUP(I479,DATOS!A:A,DATOS!C:C)))</f>
        <v>14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842</v>
      </c>
      <c r="J485" s="61">
        <f>IF(LOOKUP(I485,DATOS!A:A,DATOS!C:C)=0,J479,(LOOKUP(I485,DATOS!A:A,DATOS!C:C)))</f>
        <v>14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843</v>
      </c>
      <c r="J491" s="61">
        <f>IF(LOOKUP(I491,DATOS!A:A,DATOS!C:C)=0,J485,(LOOKUP(I491,DATOS!A:A,DATOS!C:C)))</f>
        <v>14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844</v>
      </c>
      <c r="J497" s="61">
        <f>IF(LOOKUP(I497,DATOS!A:A,DATOS!C:C)=0,J491,(LOOKUP(I497,DATOS!A:A,DATOS!C:C)))</f>
        <v>14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845</v>
      </c>
      <c r="J503" s="61">
        <f>IF(LOOKUP(I503,DATOS!A:A,DATOS!C:C)=0,J497,(LOOKUP(I503,DATOS!A:A,DATOS!C:C)))</f>
        <v>14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846</v>
      </c>
      <c r="J509" s="61">
        <f>IF(LOOKUP(I509,DATOS!A:A,DATOS!C:C)=0,J503,(LOOKUP(I509,DATOS!A:A,DATOS!C:C)))</f>
        <v>14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847</v>
      </c>
      <c r="J515" s="61">
        <f>IF(LOOKUP(I515,DATOS!A:A,DATOS!C:C)=0,J509,(LOOKUP(I515,DATOS!A:A,DATOS!C:C)))</f>
        <v>14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848</v>
      </c>
      <c r="J521" s="61">
        <f>IF(LOOKUP(I521,DATOS!A:A,DATOS!C:C)=0,J515,(LOOKUP(I521,DATOS!A:A,DATOS!C:C)))</f>
        <v>14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849</v>
      </c>
      <c r="J527" s="61">
        <f>IF(LOOKUP(I527,DATOS!A:A,DATOS!C:C)=0,J521,(LOOKUP(I527,DATOS!A:A,DATOS!C:C)))</f>
        <v>14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850</v>
      </c>
      <c r="J533" s="61">
        <f>IF(LOOKUP(I533,DATOS!A:A,DATOS!C:C)=0,J527,(LOOKUP(I533,DATOS!A:A,DATOS!C:C)))</f>
        <v>14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851</v>
      </c>
      <c r="J539" s="61">
        <f>IF(LOOKUP(I539,DATOS!A:A,DATOS!C:C)=0,J533,(LOOKUP(I539,DATOS!A:A,DATOS!C:C)))</f>
        <v>14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852</v>
      </c>
      <c r="J545" s="61">
        <f>IF(LOOKUP(I545,DATOS!A:A,DATOS!C:C)=0,J539,(LOOKUP(I545,DATOS!A:A,DATOS!C:C)))</f>
        <v>14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853</v>
      </c>
      <c r="J551" s="61">
        <f>IF(LOOKUP(I551,DATOS!A:A,DATOS!C:C)=0,J545,(LOOKUP(I551,DATOS!A:A,DATOS!C:C)))</f>
        <v>14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854</v>
      </c>
      <c r="J557" s="61">
        <f>IF(LOOKUP(I557,DATOS!A:A,DATOS!C:C)=0,J551,(LOOKUP(I557,DATOS!A:A,DATOS!C:C)))</f>
        <v>14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855</v>
      </c>
      <c r="J563" s="61">
        <f>IF(LOOKUP(I563,DATOS!A:A,DATOS!C:C)=0,J557,(LOOKUP(I563,DATOS!A:A,DATOS!C:C)))</f>
        <v>14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856</v>
      </c>
      <c r="J569" s="61">
        <f>IF(LOOKUP(I569,DATOS!A:A,DATOS!C:C)=0,J563,(LOOKUP(I569,DATOS!A:A,DATOS!C:C)))</f>
        <v>14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857</v>
      </c>
      <c r="J575" s="61">
        <f>IF(LOOKUP(I575,DATOS!A:A,DATOS!C:C)=0,J569,(LOOKUP(I575,DATOS!A:A,DATOS!C:C)))</f>
        <v>14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858</v>
      </c>
      <c r="J581" s="61">
        <f>IF(LOOKUP(I581,DATOS!A:A,DATOS!C:C)=0,J575,(LOOKUP(I581,DATOS!A:A,DATOS!C:C)))</f>
        <v>14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859</v>
      </c>
      <c r="J587" s="61">
        <f>IF(LOOKUP(I587,DATOS!A:A,DATOS!C:C)=0,J581,(LOOKUP(I587,DATOS!A:A,DATOS!C:C)))</f>
        <v>14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860</v>
      </c>
      <c r="J593" s="61">
        <f>IF(LOOKUP(I593,DATOS!A:A,DATOS!C:C)=0,J587,(LOOKUP(I593,DATOS!A:A,DATOS!C:C)))</f>
        <v>14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861</v>
      </c>
      <c r="J599" s="61">
        <f>IF(LOOKUP(I599,DATOS!A:A,DATOS!C:C)=0,J593,(LOOKUP(I599,DATOS!A:A,DATOS!C:C)))</f>
        <v>14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OKG4a/4sxgaVDcj/pRVbjRAp3Tx667Elg5JPU6q+3Ymj4sKqJAIC7kd/5+I2VZSIbBlq03SgAXjMK/jYgADf0A==" saltValue="o8qVjKe5byXBTrGniAnaBw==" spinCount="100000" sheet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480" priority="28" stopIfTrue="1" operator="lessThan">
      <formula>2</formula>
    </cfRule>
    <cfRule type="cellIs" dxfId="479" priority="29" stopIfTrue="1" operator="equal">
      <formula>2</formula>
    </cfRule>
    <cfRule type="cellIs" dxfId="47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477" priority="1" stopIfTrue="1" operator="lessThan">
      <formula>2</formula>
    </cfRule>
    <cfRule type="cellIs" dxfId="476" priority="2" stopIfTrue="1" operator="equal">
      <formula>2</formula>
    </cfRule>
    <cfRule type="cellIs" dxfId="47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474" priority="25" stopIfTrue="1" operator="lessThan">
      <formula>2</formula>
    </cfRule>
    <cfRule type="cellIs" dxfId="473" priority="26" stopIfTrue="1" operator="equal">
      <formula>2</formula>
    </cfRule>
    <cfRule type="cellIs" dxfId="47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471" priority="22" stopIfTrue="1" operator="lessThan">
      <formula>2</formula>
    </cfRule>
    <cfRule type="cellIs" dxfId="470" priority="23" stopIfTrue="1" operator="equal">
      <formula>2</formula>
    </cfRule>
    <cfRule type="cellIs" dxfId="46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468" priority="19" stopIfTrue="1" operator="lessThan">
      <formula>2</formula>
    </cfRule>
    <cfRule type="cellIs" dxfId="467" priority="20" stopIfTrue="1" operator="equal">
      <formula>2</formula>
    </cfRule>
    <cfRule type="cellIs" dxfId="46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465" priority="16" stopIfTrue="1" operator="lessThan">
      <formula>2</formula>
    </cfRule>
    <cfRule type="cellIs" dxfId="464" priority="17" stopIfTrue="1" operator="equal">
      <formula>2</formula>
    </cfRule>
    <cfRule type="cellIs" dxfId="46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462" priority="13" stopIfTrue="1" operator="lessThan">
      <formula>2</formula>
    </cfRule>
    <cfRule type="cellIs" dxfId="461" priority="14" stopIfTrue="1" operator="equal">
      <formula>2</formula>
    </cfRule>
    <cfRule type="cellIs" dxfId="46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459" priority="10" stopIfTrue="1" operator="lessThan">
      <formula>2</formula>
    </cfRule>
    <cfRule type="cellIs" dxfId="458" priority="11" stopIfTrue="1" operator="equal">
      <formula>2</formula>
    </cfRule>
    <cfRule type="cellIs" dxfId="45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456" priority="7" stopIfTrue="1" operator="lessThan">
      <formula>2</formula>
    </cfRule>
    <cfRule type="cellIs" dxfId="455" priority="8" stopIfTrue="1" operator="equal">
      <formula>2</formula>
    </cfRule>
    <cfRule type="cellIs" dxfId="45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453" priority="4" stopIfTrue="1" operator="lessThan">
      <formula>2</formula>
    </cfRule>
    <cfRule type="cellIs" dxfId="452" priority="5" stopIfTrue="1" operator="equal">
      <formula>2</formula>
    </cfRule>
    <cfRule type="cellIs" dxfId="45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AI819"/>
  <sheetViews>
    <sheetView zoomScale="90" zoomScaleNormal="90" workbookViewId="0">
      <pane ySplit="2" topLeftCell="A376" activePane="bottomLeft" state="frozen"/>
      <selection activeCell="C1" sqref="C1:C1048576"/>
      <selection pane="bottomLeft" activeCell="C398" sqref="C398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IF(PORTADA!$E$39="A",G1,PORTADA!$E$40)</f>
        <v>Boque 2 - TOPOGRAFÍA II</v>
      </c>
      <c r="D1" s="3"/>
      <c r="E1" s="4" t="e">
        <f>ROUND(Q2/K2*10,2)</f>
        <v>#DIV/0!</v>
      </c>
      <c r="F1" s="4"/>
      <c r="G1" s="38" t="str">
        <f>LOOKUP(I5,DATOS!A:A,DATOS!E:E)</f>
        <v>Boque 2 - TOPOGRAFÍA II</v>
      </c>
      <c r="I1" s="39">
        <v>14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2 - TOPOGRAFÍA 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 xml:space="preserve">1.- ORIENTACIÓN. </v>
      </c>
      <c r="D5" s="24"/>
      <c r="E5" s="11"/>
      <c r="F5" s="11"/>
      <c r="G5" s="40" t="str">
        <f>LOOKUP(I5,DATOS!A:A,DATOS!F:F)</f>
        <v xml:space="preserve">ORIENTACIÓN. </v>
      </c>
      <c r="H5" s="40">
        <f>LOOKUP(I5,DATOS!A:A,DATOS!P:P)</f>
        <v>0</v>
      </c>
      <c r="I5" s="35">
        <f>LOOKUP(I1,DATOS!C:C,DATOS!A:A)</f>
        <v>807</v>
      </c>
      <c r="J5" s="61">
        <f>LOOKUP(I5,DATOS!A:A,DATOS!C:C)</f>
        <v>14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 xml:space="preserve">2.- ORIENTACIÓN. </v>
      </c>
      <c r="D11" s="24"/>
      <c r="E11" s="11"/>
      <c r="F11" s="11"/>
      <c r="G11" s="40" t="str">
        <f>IF(J12="FIN","",LOOKUP(I11,DATOS!A:A,DATOS!F:F))</f>
        <v xml:space="preserve">ORIENTACIÓN. </v>
      </c>
      <c r="H11" s="40">
        <f>IF(J12="FIN",0,LOOKUP(I11,DATOS!A:A,DATOS!P:P))</f>
        <v>0</v>
      </c>
      <c r="I11" s="35">
        <f>+I5+1</f>
        <v>808</v>
      </c>
      <c r="J11" s="61">
        <f>IF(LOOKUP(I11,DATOS!A:A,DATOS!C:C)=0,J5,(LOOKUP(I11,DATOS!A:A,DATOS!C:C)))</f>
        <v>14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 xml:space="preserve">3.- ORIENTACIÓN. </v>
      </c>
      <c r="D17" s="24"/>
      <c r="E17" s="11"/>
      <c r="F17" s="11"/>
      <c r="G17" s="40" t="str">
        <f>IF(J18="FIN","",LOOKUP(I17,DATOS!A:A,DATOS!F:F))</f>
        <v xml:space="preserve">ORIENTACIÓN. </v>
      </c>
      <c r="H17" s="40">
        <f>IF(J18="FIN",0,LOOKUP(I17,DATOS!A:A,DATOS!P:P))</f>
        <v>0</v>
      </c>
      <c r="I17" s="35">
        <f>+I11+1</f>
        <v>809</v>
      </c>
      <c r="J17" s="61">
        <f>IF(LOOKUP(I17,DATOS!A:A,DATOS!C:C)=0,J11,(LOOKUP(I17,DATOS!A:A,DATOS!C:C)))</f>
        <v>14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 xml:space="preserve">4.- ORIENTACIÓN. </v>
      </c>
      <c r="D23" s="24"/>
      <c r="E23" s="11"/>
      <c r="F23" s="11"/>
      <c r="G23" s="40" t="str">
        <f>IF(J24="FIN","",LOOKUP(I23,DATOS!A:A,DATOS!F:F))</f>
        <v xml:space="preserve">ORIENTACIÓN. </v>
      </c>
      <c r="H23" s="40">
        <f>IF(J24="FIN",0,LOOKUP(I23,DATOS!A:A,DATOS!P:P))</f>
        <v>0</v>
      </c>
      <c r="I23" s="35">
        <f>+I17+1</f>
        <v>810</v>
      </c>
      <c r="J23" s="61">
        <f>IF(LOOKUP(I23,DATOS!A:A,DATOS!C:C)=0,J17,(LOOKUP(I23,DATOS!A:A,DATOS!C:C)))</f>
        <v>14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 xml:space="preserve">5.- ORIENTACIÓN. </v>
      </c>
      <c r="D29" s="24"/>
      <c r="E29" s="11"/>
      <c r="F29" s="11"/>
      <c r="G29" s="40" t="str">
        <f>IF(J30="FIN","",LOOKUP(I29,DATOS!A:A,DATOS!F:F))</f>
        <v xml:space="preserve">ORIENTACIÓN. </v>
      </c>
      <c r="H29" s="40">
        <f>IF(J30="FIN",0,LOOKUP(I29,DATOS!A:A,DATOS!P:P))</f>
        <v>0</v>
      </c>
      <c r="I29" s="35">
        <f>+I23+1</f>
        <v>811</v>
      </c>
      <c r="J29" s="61">
        <f>IF(LOOKUP(I29,DATOS!A:A,DATOS!C:C)=0,J23,(LOOKUP(I29,DATOS!A:A,DATOS!C:C)))</f>
        <v>14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 xml:space="preserve">6.- ORIENTACIÓN. </v>
      </c>
      <c r="D35" s="24"/>
      <c r="E35" s="11"/>
      <c r="F35" s="11"/>
      <c r="G35" s="40" t="str">
        <f>IF(J36="FIN","",LOOKUP(I35,DATOS!A:A,DATOS!F:F))</f>
        <v xml:space="preserve">ORIENTACIÓN. </v>
      </c>
      <c r="H35" s="40">
        <f>IF(J36="FIN",0,LOOKUP(I35,DATOS!A:A,DATOS!P:P))</f>
        <v>0</v>
      </c>
      <c r="I35" s="35">
        <f>+I29+1</f>
        <v>812</v>
      </c>
      <c r="J35" s="61">
        <f>IF(LOOKUP(I35,DATOS!A:A,DATOS!C:C)=0,J29,(LOOKUP(I35,DATOS!A:A,DATOS!C:C)))</f>
        <v>14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 xml:space="preserve">7.- ORIENTACIÓN. </v>
      </c>
      <c r="D41" s="24"/>
      <c r="E41" s="11"/>
      <c r="F41" s="11"/>
      <c r="G41" s="40" t="str">
        <f>IF(J42="FIN","",LOOKUP(I41,DATOS!A:A,DATOS!F:F))</f>
        <v xml:space="preserve">ORIENTACIÓN. </v>
      </c>
      <c r="H41" s="40">
        <f>IF(J42="FIN",0,LOOKUP(I41,DATOS!A:A,DATOS!P:P))</f>
        <v>0</v>
      </c>
      <c r="I41" s="35">
        <f>+I35+1</f>
        <v>813</v>
      </c>
      <c r="J41" s="61">
        <f>IF(LOOKUP(I41,DATOS!A:A,DATOS!C:C)=0,J35,(LOOKUP(I41,DATOS!A:A,DATOS!C:C)))</f>
        <v>14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 xml:space="preserve">8.- ORIENTACIÓN. </v>
      </c>
      <c r="D47" s="24"/>
      <c r="E47" s="11"/>
      <c r="F47" s="11"/>
      <c r="G47" s="40" t="str">
        <f>IF(J48="FIN","",LOOKUP(I47,DATOS!A:A,DATOS!F:F))</f>
        <v xml:space="preserve">ORIENTACIÓN. </v>
      </c>
      <c r="H47" s="40">
        <f>IF(J48="FIN",0,LOOKUP(I47,DATOS!A:A,DATOS!P:P))</f>
        <v>0</v>
      </c>
      <c r="I47" s="35">
        <f>+I41+1</f>
        <v>814</v>
      </c>
      <c r="J47" s="61">
        <f>IF(LOOKUP(I47,DATOS!A:A,DATOS!C:C)=0,J41,(LOOKUP(I47,DATOS!A:A,DATOS!C:C)))</f>
        <v>14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 xml:space="preserve">9.- ORIENTACIÓN. </v>
      </c>
      <c r="D53" s="24"/>
      <c r="E53" s="11"/>
      <c r="F53" s="11"/>
      <c r="G53" s="40" t="str">
        <f>IF(J54="FIN","",LOOKUP(I53,DATOS!A:A,DATOS!F:F))</f>
        <v xml:space="preserve">ORIENTACIÓN. </v>
      </c>
      <c r="H53" s="40">
        <f>IF(J54="FIN",0,LOOKUP(I53,DATOS!A:A,DATOS!P:P))</f>
        <v>0</v>
      </c>
      <c r="I53" s="35">
        <f>+I47+1</f>
        <v>815</v>
      </c>
      <c r="J53" s="61">
        <f>IF(LOOKUP(I53,DATOS!A:A,DATOS!C:C)=0,J47,(LOOKUP(I53,DATOS!A:A,DATOS!C:C)))</f>
        <v>14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 xml:space="preserve">10.- ORIENTACIÓN. </v>
      </c>
      <c r="D59" s="24"/>
      <c r="E59" s="11"/>
      <c r="F59" s="11"/>
      <c r="G59" s="40" t="str">
        <f>IF(J60="FIN","",LOOKUP(I59,DATOS!A:A,DATOS!F:F))</f>
        <v xml:space="preserve">ORIENTACIÓN. </v>
      </c>
      <c r="H59" s="40">
        <f>IF(J60="FIN",0,LOOKUP(I59,DATOS!A:A,DATOS!P:P))</f>
        <v>0</v>
      </c>
      <c r="I59" s="35">
        <f>+I53+1</f>
        <v>816</v>
      </c>
      <c r="J59" s="61">
        <f>IF(LOOKUP(I59,DATOS!A:A,DATOS!C:C)=0,J53,(LOOKUP(I59,DATOS!A:A,DATOS!C:C)))</f>
        <v>14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 xml:space="preserve">11.- ORIENTACIÓN. </v>
      </c>
      <c r="D65" s="24"/>
      <c r="E65" s="11"/>
      <c r="F65" s="11"/>
      <c r="G65" s="40" t="str">
        <f>IF(J66="FIN","",LOOKUP(I65,DATOS!A:A,DATOS!F:F))</f>
        <v xml:space="preserve">ORIENTACIÓN. </v>
      </c>
      <c r="H65" s="40">
        <f>IF(J66="FIN",0,LOOKUP(I65,DATOS!A:A,DATOS!P:P))</f>
        <v>0</v>
      </c>
      <c r="I65" s="35">
        <f>+I59+1</f>
        <v>817</v>
      </c>
      <c r="J65" s="61">
        <f>IF(LOOKUP(I65,DATOS!A:A,DATOS!C:C)=0,J59,(LOOKUP(I65,DATOS!A:A,DATOS!C:C)))</f>
        <v>14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 xml:space="preserve">12.- ORIENTACIÓN. </v>
      </c>
      <c r="D71" s="24"/>
      <c r="E71" s="11"/>
      <c r="F71" s="11"/>
      <c r="G71" s="40" t="str">
        <f>IF(J72="FIN","",LOOKUP(I71,DATOS!A:A,DATOS!F:F))</f>
        <v xml:space="preserve">ORIENTACIÓN. </v>
      </c>
      <c r="H71" s="40">
        <f>IF(J72="FIN",0,LOOKUP(I71,DATOS!A:A,DATOS!P:P))</f>
        <v>0</v>
      </c>
      <c r="I71" s="35">
        <f>+I65+1</f>
        <v>818</v>
      </c>
      <c r="J71" s="61">
        <f>IF(LOOKUP(I71,DATOS!A:A,DATOS!C:C)=0,J65,(LOOKUP(I71,DATOS!A:A,DATOS!C:C)))</f>
        <v>14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 xml:space="preserve">13.- ORIENTACIÓN. </v>
      </c>
      <c r="D77" s="24"/>
      <c r="E77" s="11"/>
      <c r="F77" s="11"/>
      <c r="G77" s="40" t="str">
        <f>IF(J78="FIN","",LOOKUP(I77,DATOS!A:A,DATOS!F:F))</f>
        <v xml:space="preserve">ORIENTACIÓN. </v>
      </c>
      <c r="H77" s="40">
        <f>IF(J78="FIN",0,LOOKUP(I77,DATOS!A:A,DATOS!P:P))</f>
        <v>0</v>
      </c>
      <c r="I77" s="35">
        <f>+I71+1</f>
        <v>819</v>
      </c>
      <c r="J77" s="61">
        <f>IF(LOOKUP(I77,DATOS!A:A,DATOS!C:C)=0,J71,(LOOKUP(I77,DATOS!A:A,DATOS!C:C)))</f>
        <v>14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 xml:space="preserve">14.- ORIENTACIÓN. </v>
      </c>
      <c r="D83" s="24"/>
      <c r="E83" s="11"/>
      <c r="F83" s="11"/>
      <c r="G83" s="40" t="str">
        <f>IF(J84="FIN","",LOOKUP(I83,DATOS!A:A,DATOS!F:F))</f>
        <v xml:space="preserve">ORIENTACIÓN. </v>
      </c>
      <c r="H83" s="40">
        <f>IF(J84="FIN",0,LOOKUP(I83,DATOS!A:A,DATOS!P:P))</f>
        <v>0</v>
      </c>
      <c r="I83" s="35">
        <f>+I77+1</f>
        <v>820</v>
      </c>
      <c r="J83" s="61">
        <f>IF(LOOKUP(I83,DATOS!A:A,DATOS!C:C)=0,J77,(LOOKUP(I83,DATOS!A:A,DATOS!C:C)))</f>
        <v>14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 xml:space="preserve">15.- ORIENTACIÓN. </v>
      </c>
      <c r="D89" s="24"/>
      <c r="E89" s="11"/>
      <c r="F89" s="11"/>
      <c r="G89" s="40" t="str">
        <f>IF(J90="FIN","",LOOKUP(I89,DATOS!A:A,DATOS!F:F))</f>
        <v xml:space="preserve">ORIENTACIÓN. </v>
      </c>
      <c r="H89" s="40">
        <f>IF(J90="FIN",0,LOOKUP(I89,DATOS!A:A,DATOS!P:P))</f>
        <v>0</v>
      </c>
      <c r="I89" s="35">
        <f>+I83+1</f>
        <v>821</v>
      </c>
      <c r="J89" s="61">
        <f>IF(LOOKUP(I89,DATOS!A:A,DATOS!C:C)=0,J83,(LOOKUP(I89,DATOS!A:A,DATOS!C:C)))</f>
        <v>14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 xml:space="preserve">16.- ORIENTACIÓN. </v>
      </c>
      <c r="D95" s="24"/>
      <c r="E95" s="11"/>
      <c r="F95" s="11"/>
      <c r="G95" s="40" t="str">
        <f>IF(J96="FIN","",LOOKUP(I95,DATOS!A:A,DATOS!F:F))</f>
        <v xml:space="preserve">ORIENTACIÓN. </v>
      </c>
      <c r="H95" s="40">
        <f>IF(J96="FIN",0,LOOKUP(I95,DATOS!A:A,DATOS!P:P))</f>
        <v>0</v>
      </c>
      <c r="I95" s="35">
        <f>+I89+1</f>
        <v>822</v>
      </c>
      <c r="J95" s="61">
        <f>IF(LOOKUP(I95,DATOS!A:A,DATOS!C:C)=0,J89,(LOOKUP(I95,DATOS!A:A,DATOS!C:C)))</f>
        <v>14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 xml:space="preserve">17.- ORIENTACIÓN. </v>
      </c>
      <c r="D101" s="24"/>
      <c r="E101" s="11"/>
      <c r="F101" s="11"/>
      <c r="G101" s="40" t="str">
        <f>IF(J102="FIN","",LOOKUP(I101,DATOS!A:A,DATOS!F:F))</f>
        <v xml:space="preserve">ORIENTACIÓN. </v>
      </c>
      <c r="H101" s="40">
        <f>IF(J102="FIN",0,LOOKUP(I101,DATOS!A:A,DATOS!P:P))</f>
        <v>0</v>
      </c>
      <c r="I101" s="35">
        <f>+I95+1</f>
        <v>823</v>
      </c>
      <c r="J101" s="61">
        <f>IF(LOOKUP(I101,DATOS!A:A,DATOS!C:C)=0,J95,(LOOKUP(I101,DATOS!A:A,DATOS!C:C)))</f>
        <v>14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 xml:space="preserve">18.- ORIENTACIÓN. </v>
      </c>
      <c r="D107" s="24"/>
      <c r="E107" s="11"/>
      <c r="F107" s="11"/>
      <c r="G107" s="40" t="str">
        <f>IF(J108="FIN","",LOOKUP(I107,DATOS!A:A,DATOS!F:F))</f>
        <v xml:space="preserve">ORIENTACIÓN. </v>
      </c>
      <c r="H107" s="40">
        <f>IF(J108="FIN",0,LOOKUP(I107,DATOS!A:A,DATOS!P:P))</f>
        <v>0</v>
      </c>
      <c r="I107" s="35">
        <f>+I101+1</f>
        <v>824</v>
      </c>
      <c r="J107" s="61">
        <f>IF(LOOKUP(I107,DATOS!A:A,DATOS!C:C)=0,J101,(LOOKUP(I107,DATOS!A:A,DATOS!C:C)))</f>
        <v>14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 xml:space="preserve">19.- ORIENTACIÓN. </v>
      </c>
      <c r="D113" s="24"/>
      <c r="E113" s="11"/>
      <c r="F113" s="11"/>
      <c r="G113" s="40" t="str">
        <f>IF(J114="FIN","",LOOKUP(I113,DATOS!A:A,DATOS!F:F))</f>
        <v xml:space="preserve">ORIENTACIÓN. </v>
      </c>
      <c r="H113" s="40">
        <f>IF(J114="FIN",0,LOOKUP(I113,DATOS!A:A,DATOS!P:P))</f>
        <v>0</v>
      </c>
      <c r="I113" s="35">
        <f>+I107+1</f>
        <v>825</v>
      </c>
      <c r="J113" s="61">
        <f>IF(LOOKUP(I113,DATOS!A:A,DATOS!C:C)=0,J107,(LOOKUP(I113,DATOS!A:A,DATOS!C:C)))</f>
        <v>14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 xml:space="preserve">20.- ORIENTACIÓN. </v>
      </c>
      <c r="D119" s="24"/>
      <c r="E119" s="11"/>
      <c r="F119" s="11"/>
      <c r="G119" s="40" t="str">
        <f>IF(J120="FIN","",LOOKUP(I119,DATOS!A:A,DATOS!F:F))</f>
        <v xml:space="preserve">ORIENTACIÓN. </v>
      </c>
      <c r="H119" s="40">
        <f>IF(J120="FIN",0,LOOKUP(I119,DATOS!A:A,DATOS!P:P))</f>
        <v>0</v>
      </c>
      <c r="I119" s="35">
        <f>+I113+1</f>
        <v>826</v>
      </c>
      <c r="J119" s="61">
        <f>IF(LOOKUP(I119,DATOS!A:A,DATOS!C:C)=0,J113,(LOOKUP(I119,DATOS!A:A,DATOS!C:C)))</f>
        <v>14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 xml:space="preserve">21.- ORIENTACIÓN. </v>
      </c>
      <c r="D125" s="24"/>
      <c r="E125" s="11"/>
      <c r="F125" s="11"/>
      <c r="G125" s="40" t="str">
        <f>IF(J126="FIN","",LOOKUP(I125,DATOS!A:A,DATOS!F:F))</f>
        <v xml:space="preserve">ORIENTACIÓN. </v>
      </c>
      <c r="H125" s="40">
        <f>IF(J126="FIN",0,LOOKUP(I125,DATOS!A:A,DATOS!P:P))</f>
        <v>0</v>
      </c>
      <c r="I125" s="35">
        <f>+I119+1</f>
        <v>827</v>
      </c>
      <c r="J125" s="61">
        <f>IF(LOOKUP(I125,DATOS!A:A,DATOS!C:C)=0,J119,(LOOKUP(I125,DATOS!A:A,DATOS!C:C)))</f>
        <v>14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 xml:space="preserve">22.- ORIENTACIÓN. </v>
      </c>
      <c r="D131" s="24"/>
      <c r="E131" s="11"/>
      <c r="F131" s="11"/>
      <c r="G131" s="40" t="str">
        <f>IF(J132="FIN","",LOOKUP(I131,DATOS!A:A,DATOS!F:F))</f>
        <v xml:space="preserve">ORIENTACIÓN. </v>
      </c>
      <c r="H131" s="40">
        <f>IF(J132="FIN",0,LOOKUP(I131,DATOS!A:A,DATOS!P:P))</f>
        <v>0</v>
      </c>
      <c r="I131" s="35">
        <f>+I125+1</f>
        <v>828</v>
      </c>
      <c r="J131" s="61">
        <f>IF(LOOKUP(I131,DATOS!A:A,DATOS!C:C)=0,J125,(LOOKUP(I131,DATOS!A:A,DATOS!C:C)))</f>
        <v>14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 xml:space="preserve">23.- ORIENTACIÓN. </v>
      </c>
      <c r="D137" s="24"/>
      <c r="E137" s="11"/>
      <c r="F137" s="11"/>
      <c r="G137" s="40" t="str">
        <f>IF(J138="FIN","",LOOKUP(I137,DATOS!A:A,DATOS!F:F))</f>
        <v xml:space="preserve">ORIENTACIÓN. </v>
      </c>
      <c r="H137" s="40">
        <f>IF(J138="FIN",0,LOOKUP(I137,DATOS!A:A,DATOS!P:P))</f>
        <v>0</v>
      </c>
      <c r="I137" s="35">
        <f>+I131+1</f>
        <v>829</v>
      </c>
      <c r="J137" s="61">
        <f>IF(LOOKUP(I137,DATOS!A:A,DATOS!C:C)=0,J131,(LOOKUP(I137,DATOS!A:A,DATOS!C:C)))</f>
        <v>14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 xml:space="preserve">24.- ORIENTACIÓN. </v>
      </c>
      <c r="D143" s="24"/>
      <c r="E143" s="11"/>
      <c r="F143" s="11"/>
      <c r="G143" s="40" t="str">
        <f>IF(J144="FIN","",LOOKUP(I143,DATOS!A:A,DATOS!F:F))</f>
        <v xml:space="preserve">ORIENTACIÓN. </v>
      </c>
      <c r="H143" s="40">
        <f>IF(J144="FIN",0,LOOKUP(I143,DATOS!A:A,DATOS!P:P))</f>
        <v>0</v>
      </c>
      <c r="I143" s="35">
        <f>+I137+1</f>
        <v>830</v>
      </c>
      <c r="J143" s="61">
        <f>IF(LOOKUP(I143,DATOS!A:A,DATOS!C:C)=0,J137,(LOOKUP(I143,DATOS!A:A,DATOS!C:C)))</f>
        <v>14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 xml:space="preserve">25.- ORIENTACIÓN. </v>
      </c>
      <c r="D149" s="24"/>
      <c r="E149" s="11"/>
      <c r="F149" s="11"/>
      <c r="G149" s="40" t="str">
        <f>IF(J150="FIN","",LOOKUP(I149,DATOS!A:A,DATOS!F:F))</f>
        <v xml:space="preserve">ORIENTACIÓN. </v>
      </c>
      <c r="H149" s="40">
        <f>IF(J150="FIN",0,LOOKUP(I149,DATOS!A:A,DATOS!P:P))</f>
        <v>0</v>
      </c>
      <c r="I149" s="35">
        <f>+I143+1</f>
        <v>831</v>
      </c>
      <c r="J149" s="61">
        <f>IF(LOOKUP(I149,DATOS!A:A,DATOS!C:C)=0,J143,(LOOKUP(I149,DATOS!A:A,DATOS!C:C)))</f>
        <v>14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 xml:space="preserve">26.- ORIENTACIÓN. </v>
      </c>
      <c r="D155" s="24"/>
      <c r="E155" s="11"/>
      <c r="F155" s="11"/>
      <c r="G155" s="40" t="str">
        <f>IF(J156="FIN","",LOOKUP(I155,DATOS!A:A,DATOS!F:F))</f>
        <v xml:space="preserve">ORIENTACIÓN. </v>
      </c>
      <c r="H155" s="40">
        <f>IF(J156="FIN",0,LOOKUP(I155,DATOS!A:A,DATOS!P:P))</f>
        <v>0</v>
      </c>
      <c r="I155" s="35">
        <f>+I149+1</f>
        <v>832</v>
      </c>
      <c r="J155" s="61">
        <f>IF(LOOKUP(I155,DATOS!A:A,DATOS!C:C)=0,J149,(LOOKUP(I155,DATOS!A:A,DATOS!C:C)))</f>
        <v>14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 xml:space="preserve">27.- ORIENTACIÓN. </v>
      </c>
      <c r="D161" s="24"/>
      <c r="E161" s="11"/>
      <c r="F161" s="11"/>
      <c r="G161" s="40" t="str">
        <f>IF(J162="FIN","",LOOKUP(I161,DATOS!A:A,DATOS!F:F))</f>
        <v xml:space="preserve">ORIENTACIÓN. </v>
      </c>
      <c r="H161" s="40">
        <f>IF(J162="FIN",0,LOOKUP(I161,DATOS!A:A,DATOS!P:P))</f>
        <v>0</v>
      </c>
      <c r="I161" s="35">
        <f>+I155+1</f>
        <v>833</v>
      </c>
      <c r="J161" s="61">
        <f>IF(LOOKUP(I161,DATOS!A:A,DATOS!C:C)=0,J155,(LOOKUP(I161,DATOS!A:A,DATOS!C:C)))</f>
        <v>14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 xml:space="preserve">28.- ORIENTACIÓN. </v>
      </c>
      <c r="D167" s="24"/>
      <c r="E167" s="11"/>
      <c r="F167" s="11"/>
      <c r="G167" s="40" t="str">
        <f>IF(J168="FIN","",LOOKUP(I167,DATOS!A:A,DATOS!F:F))</f>
        <v xml:space="preserve">ORIENTACIÓN. </v>
      </c>
      <c r="H167" s="40">
        <f>IF(J168="FIN",0,LOOKUP(I167,DATOS!A:A,DATOS!P:P))</f>
        <v>0</v>
      </c>
      <c r="I167" s="35">
        <f>+I161+1</f>
        <v>834</v>
      </c>
      <c r="J167" s="61">
        <f>IF(LOOKUP(I167,DATOS!A:A,DATOS!C:C)=0,J161,(LOOKUP(I167,DATOS!A:A,DATOS!C:C)))</f>
        <v>14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 xml:space="preserve">29.- ORIENTACIÓN. </v>
      </c>
      <c r="D173" s="24"/>
      <c r="E173" s="11"/>
      <c r="F173" s="11"/>
      <c r="G173" s="40" t="str">
        <f>IF(J174="FIN","",LOOKUP(I173,DATOS!A:A,DATOS!F:F))</f>
        <v xml:space="preserve">ORIENTACIÓN. </v>
      </c>
      <c r="H173" s="40">
        <f>IF(J174="FIN",0,LOOKUP(I173,DATOS!A:A,DATOS!P:P))</f>
        <v>0</v>
      </c>
      <c r="I173" s="35">
        <f>+I167+1</f>
        <v>835</v>
      </c>
      <c r="J173" s="61">
        <f>IF(LOOKUP(I173,DATOS!A:A,DATOS!C:C)=0,J167,(LOOKUP(I173,DATOS!A:A,DATOS!C:C)))</f>
        <v>14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 xml:space="preserve">30.- ORIENTACIÓN. </v>
      </c>
      <c r="D179" s="24"/>
      <c r="E179" s="11"/>
      <c r="F179" s="11"/>
      <c r="G179" s="40" t="str">
        <f>IF(J180="FIN","",LOOKUP(I179,DATOS!A:A,DATOS!F:F))</f>
        <v xml:space="preserve">ORIENTACIÓN. </v>
      </c>
      <c r="H179" s="40">
        <f>IF(J180="FIN",0,LOOKUP(I179,DATOS!A:A,DATOS!P:P))</f>
        <v>0</v>
      </c>
      <c r="I179" s="35">
        <f>+I173+1</f>
        <v>836</v>
      </c>
      <c r="J179" s="61">
        <f>IF(LOOKUP(I179,DATOS!A:A,DATOS!C:C)=0,J173,(LOOKUP(I179,DATOS!A:A,DATOS!C:C)))</f>
        <v>14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 xml:space="preserve">31.- ORIENTACIÓN. </v>
      </c>
      <c r="D185" s="24"/>
      <c r="E185" s="11"/>
      <c r="F185" s="11"/>
      <c r="G185" s="40" t="str">
        <f>IF(J186="FIN","",LOOKUP(I185,DATOS!A:A,DATOS!F:F))</f>
        <v xml:space="preserve">ORIENTACIÓN. </v>
      </c>
      <c r="H185" s="40">
        <f>IF(J186="FIN",0,LOOKUP(I185,DATOS!A:A,DATOS!P:P))</f>
        <v>0</v>
      </c>
      <c r="I185" s="35">
        <f>+I179+1</f>
        <v>837</v>
      </c>
      <c r="J185" s="61">
        <f>IF(LOOKUP(I185,DATOS!A:A,DATOS!C:C)=0,J179,(LOOKUP(I185,DATOS!A:A,DATOS!C:C)))</f>
        <v>14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 xml:space="preserve">32.- ORIENTACIÓN. </v>
      </c>
      <c r="D191" s="24"/>
      <c r="E191" s="11"/>
      <c r="F191" s="11"/>
      <c r="G191" s="40" t="str">
        <f>IF(J192="FIN","",LOOKUP(I191,DATOS!A:A,DATOS!F:F))</f>
        <v xml:space="preserve">ORIENTACIÓN. </v>
      </c>
      <c r="H191" s="40">
        <f>IF(J192="FIN",0,LOOKUP(I191,DATOS!A:A,DATOS!P:P))</f>
        <v>0</v>
      </c>
      <c r="I191" s="35">
        <f>+I185+1</f>
        <v>838</v>
      </c>
      <c r="J191" s="61">
        <f>IF(LOOKUP(I191,DATOS!A:A,DATOS!C:C)=0,J185,(LOOKUP(I191,DATOS!A:A,DATOS!C:C)))</f>
        <v>14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 xml:space="preserve">33.- ORIENTACIÓN. </v>
      </c>
      <c r="D197" s="24"/>
      <c r="E197" s="11"/>
      <c r="F197" s="11"/>
      <c r="G197" s="40" t="str">
        <f>IF(J198="FIN","",LOOKUP(I197,DATOS!A:A,DATOS!F:F))</f>
        <v xml:space="preserve">ORIENTACIÓN. </v>
      </c>
      <c r="H197" s="40">
        <f>IF(J198="FIN",0,LOOKUP(I197,DATOS!A:A,DATOS!P:P))</f>
        <v>0</v>
      </c>
      <c r="I197" s="35">
        <f>+I191+1</f>
        <v>839</v>
      </c>
      <c r="J197" s="61">
        <f>IF(LOOKUP(I197,DATOS!A:A,DATOS!C:C)=0,J191,(LOOKUP(I197,DATOS!A:A,DATOS!C:C)))</f>
        <v>14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 xml:space="preserve">34.- ORIENTACIÓN. </v>
      </c>
      <c r="D203" s="24"/>
      <c r="E203" s="11"/>
      <c r="F203" s="11"/>
      <c r="G203" s="40" t="str">
        <f>IF(J204="FIN","",LOOKUP(I203,DATOS!A:A,DATOS!F:F))</f>
        <v xml:space="preserve">ORIENTACIÓN. </v>
      </c>
      <c r="H203" s="40">
        <f>IF(J204="FIN",0,LOOKUP(I203,DATOS!A:A,DATOS!P:P))</f>
        <v>0</v>
      </c>
      <c r="I203" s="35">
        <f>+I197+1</f>
        <v>840</v>
      </c>
      <c r="J203" s="61">
        <f>IF(LOOKUP(I203,DATOS!A:A,DATOS!C:C)=0,J197,(LOOKUP(I203,DATOS!A:A,DATOS!C:C)))</f>
        <v>14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 xml:space="preserve">35.- ORIENTACIÓN. </v>
      </c>
      <c r="D209" s="24"/>
      <c r="E209" s="11"/>
      <c r="F209" s="11"/>
      <c r="G209" s="40" t="str">
        <f>IF(J210="FIN","",LOOKUP(I209,DATOS!A:A,DATOS!F:F))</f>
        <v xml:space="preserve">ORIENTACIÓN. </v>
      </c>
      <c r="H209" s="40">
        <f>IF(J210="FIN",0,LOOKUP(I209,DATOS!A:A,DATOS!P:P))</f>
        <v>0</v>
      </c>
      <c r="I209" s="35">
        <f>+I203+1</f>
        <v>841</v>
      </c>
      <c r="J209" s="61">
        <f>IF(LOOKUP(I209,DATOS!A:A,DATOS!C:C)=0,J203,(LOOKUP(I209,DATOS!A:A,DATOS!C:C)))</f>
        <v>14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 xml:space="preserve">36.- ORIENTACIÓN. </v>
      </c>
      <c r="D215" s="24"/>
      <c r="E215" s="11"/>
      <c r="F215" s="11"/>
      <c r="G215" s="40" t="str">
        <f>IF(J216="FIN","",LOOKUP(I215,DATOS!A:A,DATOS!F:F))</f>
        <v xml:space="preserve">ORIENTACIÓN. </v>
      </c>
      <c r="H215" s="40">
        <f>IF(J216="FIN",0,LOOKUP(I215,DATOS!A:A,DATOS!P:P))</f>
        <v>0</v>
      </c>
      <c r="I215" s="35">
        <f>+I209+1</f>
        <v>842</v>
      </c>
      <c r="J215" s="61">
        <f>IF(LOOKUP(I215,DATOS!A:A,DATOS!C:C)=0,J209,(LOOKUP(I215,DATOS!A:A,DATOS!C:C)))</f>
        <v>14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 xml:space="preserve">37.- ORIENTACIÓN. </v>
      </c>
      <c r="D221" s="24"/>
      <c r="E221" s="11"/>
      <c r="F221" s="11"/>
      <c r="G221" s="40" t="str">
        <f>IF(J222="FIN","",LOOKUP(I221,DATOS!A:A,DATOS!F:F))</f>
        <v xml:space="preserve">ORIENTACIÓN. </v>
      </c>
      <c r="H221" s="40">
        <f>IF(J222="FIN",0,LOOKUP(I221,DATOS!A:A,DATOS!P:P))</f>
        <v>0</v>
      </c>
      <c r="I221" s="35">
        <f>+I215+1</f>
        <v>843</v>
      </c>
      <c r="J221" s="61">
        <f>IF(LOOKUP(I221,DATOS!A:A,DATOS!C:C)=0,J215,(LOOKUP(I221,DATOS!A:A,DATOS!C:C)))</f>
        <v>14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 xml:space="preserve">38.- ORIENTACIÓN. </v>
      </c>
      <c r="D227" s="24"/>
      <c r="E227" s="11"/>
      <c r="F227" s="11"/>
      <c r="G227" s="40" t="str">
        <f>IF(J228="FIN","",LOOKUP(I227,DATOS!A:A,DATOS!F:F))</f>
        <v xml:space="preserve">ORIENTACIÓN. </v>
      </c>
      <c r="H227" s="40">
        <f>IF(J228="FIN",0,LOOKUP(I227,DATOS!A:A,DATOS!P:P))</f>
        <v>0</v>
      </c>
      <c r="I227" s="35">
        <f>+I221+1</f>
        <v>844</v>
      </c>
      <c r="J227" s="61">
        <f>IF(LOOKUP(I227,DATOS!A:A,DATOS!C:C)=0,J221,(LOOKUP(I227,DATOS!A:A,DATOS!C:C)))</f>
        <v>14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 xml:space="preserve">39.- ORIENTACIÓN. </v>
      </c>
      <c r="D233" s="24"/>
      <c r="E233" s="11"/>
      <c r="F233" s="11"/>
      <c r="G233" s="40" t="str">
        <f>IF(J234="FIN","",LOOKUP(I233,DATOS!A:A,DATOS!F:F))</f>
        <v xml:space="preserve">ORIENTACIÓN. </v>
      </c>
      <c r="H233" s="40">
        <f>IF(J234="FIN",0,LOOKUP(I233,DATOS!A:A,DATOS!P:P))</f>
        <v>0</v>
      </c>
      <c r="I233" s="35">
        <f>+I227+1</f>
        <v>845</v>
      </c>
      <c r="J233" s="61">
        <f>IF(LOOKUP(I233,DATOS!A:A,DATOS!C:C)=0,J227,(LOOKUP(I233,DATOS!A:A,DATOS!C:C)))</f>
        <v>14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 xml:space="preserve">40.- ORIENTACIÓN. </v>
      </c>
      <c r="D239" s="24"/>
      <c r="E239" s="11"/>
      <c r="F239" s="11"/>
      <c r="G239" s="40" t="str">
        <f>IF(J240="FIN","",LOOKUP(I239,DATOS!A:A,DATOS!F:F))</f>
        <v xml:space="preserve">ORIENTACIÓN. </v>
      </c>
      <c r="H239" s="40">
        <f>IF(J240="FIN",0,LOOKUP(I239,DATOS!A:A,DATOS!P:P))</f>
        <v>0</v>
      </c>
      <c r="I239" s="35">
        <f>+I233+1</f>
        <v>846</v>
      </c>
      <c r="J239" s="61">
        <f>IF(LOOKUP(I239,DATOS!A:A,DATOS!C:C)=0,J233,(LOOKUP(I239,DATOS!A:A,DATOS!C:C)))</f>
        <v>14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 xml:space="preserve">41.- ORIENTACIÓN. </v>
      </c>
      <c r="D245" s="24"/>
      <c r="E245" s="11"/>
      <c r="F245" s="11"/>
      <c r="G245" s="40" t="str">
        <f>IF(J246="FIN","",LOOKUP(I245,DATOS!A:A,DATOS!F:F))</f>
        <v xml:space="preserve">ORIENTACIÓN. </v>
      </c>
      <c r="H245" s="40">
        <f>IF(J246="FIN",0,LOOKUP(I245,DATOS!A:A,DATOS!P:P))</f>
        <v>0</v>
      </c>
      <c r="I245" s="35">
        <f>+I239+1</f>
        <v>847</v>
      </c>
      <c r="J245" s="61">
        <f>IF(LOOKUP(I245,DATOS!A:A,DATOS!C:C)=0,J239,(LOOKUP(I245,DATOS!A:A,DATOS!C:C)))</f>
        <v>14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 xml:space="preserve">42.- ORIENTACIÓN. </v>
      </c>
      <c r="D251" s="24"/>
      <c r="E251" s="11"/>
      <c r="F251" s="11"/>
      <c r="G251" s="40" t="str">
        <f>IF(J252="FIN","",LOOKUP(I251,DATOS!A:A,DATOS!F:F))</f>
        <v xml:space="preserve">ORIENTACIÓN. </v>
      </c>
      <c r="H251" s="40">
        <f>IF(J252="FIN",0,LOOKUP(I251,DATOS!A:A,DATOS!P:P))</f>
        <v>0</v>
      </c>
      <c r="I251" s="35">
        <f>+I245+1</f>
        <v>848</v>
      </c>
      <c r="J251" s="61">
        <f>IF(LOOKUP(I251,DATOS!A:A,DATOS!C:C)=0,J245,(LOOKUP(I251,DATOS!A:A,DATOS!C:C)))</f>
        <v>14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 xml:space="preserve">43.- ORIENTACIÓN. </v>
      </c>
      <c r="D257" s="24"/>
      <c r="E257" s="11"/>
      <c r="F257" s="11"/>
      <c r="G257" s="40" t="str">
        <f>IF(J258="FIN","",LOOKUP(I257,DATOS!A:A,DATOS!F:F))</f>
        <v xml:space="preserve">ORIENTACIÓN. </v>
      </c>
      <c r="H257" s="40">
        <f>IF(J258="FIN",0,LOOKUP(I257,DATOS!A:A,DATOS!P:P))</f>
        <v>0</v>
      </c>
      <c r="I257" s="35">
        <f>+I251+1</f>
        <v>849</v>
      </c>
      <c r="J257" s="61">
        <f>IF(LOOKUP(I257,DATOS!A:A,DATOS!C:C)=0,J251,(LOOKUP(I257,DATOS!A:A,DATOS!C:C)))</f>
        <v>14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 xml:space="preserve">44.- ORIENTACIÓN. </v>
      </c>
      <c r="D263" s="24"/>
      <c r="E263" s="11"/>
      <c r="F263" s="11"/>
      <c r="G263" s="40" t="str">
        <f>IF(J264="FIN","",LOOKUP(I263,DATOS!A:A,DATOS!F:F))</f>
        <v xml:space="preserve">ORIENTACIÓN. </v>
      </c>
      <c r="H263" s="40">
        <f>IF(J264="FIN",0,LOOKUP(I263,DATOS!A:A,DATOS!P:P))</f>
        <v>0</v>
      </c>
      <c r="I263" s="35">
        <f>+I257+1</f>
        <v>850</v>
      </c>
      <c r="J263" s="61">
        <f>IF(LOOKUP(I263,DATOS!A:A,DATOS!C:C)=0,J257,(LOOKUP(I263,DATOS!A:A,DATOS!C:C)))</f>
        <v>14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 xml:space="preserve">45.- ORIENTACIÓN. </v>
      </c>
      <c r="D269" s="24"/>
      <c r="E269" s="11"/>
      <c r="F269" s="11"/>
      <c r="G269" s="40" t="str">
        <f>IF(J270="FIN","",LOOKUP(I269,DATOS!A:A,DATOS!F:F))</f>
        <v xml:space="preserve">ORIENTACIÓN. </v>
      </c>
      <c r="H269" s="40">
        <f>IF(J270="FIN",0,LOOKUP(I269,DATOS!A:A,DATOS!P:P))</f>
        <v>0</v>
      </c>
      <c r="I269" s="35">
        <f>+I263+1</f>
        <v>851</v>
      </c>
      <c r="J269" s="61">
        <f>IF(LOOKUP(I269,DATOS!A:A,DATOS!C:C)=0,J263,(LOOKUP(I269,DATOS!A:A,DATOS!C:C)))</f>
        <v>14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 xml:space="preserve">46.- ORIENTACIÓN. </v>
      </c>
      <c r="D275" s="24"/>
      <c r="E275" s="11"/>
      <c r="F275" s="11"/>
      <c r="G275" s="40" t="str">
        <f>IF(J276="FIN","",LOOKUP(I275,DATOS!A:A,DATOS!F:F))</f>
        <v xml:space="preserve">ORIENTACIÓN. </v>
      </c>
      <c r="H275" s="40">
        <f>IF(J276="FIN",0,LOOKUP(I275,DATOS!A:A,DATOS!P:P))</f>
        <v>0</v>
      </c>
      <c r="I275" s="35">
        <f>+I269+1</f>
        <v>852</v>
      </c>
      <c r="J275" s="61">
        <f>IF(LOOKUP(I275,DATOS!A:A,DATOS!C:C)=0,J269,(LOOKUP(I275,DATOS!A:A,DATOS!C:C)))</f>
        <v>14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 xml:space="preserve">47.- ORIENTACIÓN. </v>
      </c>
      <c r="D281" s="24"/>
      <c r="E281" s="11"/>
      <c r="F281" s="11"/>
      <c r="G281" s="40" t="str">
        <f>IF(J282="FIN","",LOOKUP(I281,DATOS!A:A,DATOS!F:F))</f>
        <v xml:space="preserve">ORIENTACIÓN. </v>
      </c>
      <c r="H281" s="40">
        <f>IF(J282="FIN",0,LOOKUP(I281,DATOS!A:A,DATOS!P:P))</f>
        <v>0</v>
      </c>
      <c r="I281" s="35">
        <f>+I275+1</f>
        <v>853</v>
      </c>
      <c r="J281" s="61">
        <f>IF(LOOKUP(I281,DATOS!A:A,DATOS!C:C)=0,J275,(LOOKUP(I281,DATOS!A:A,DATOS!C:C)))</f>
        <v>14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 xml:space="preserve">48.- ORIENTACIÓN. </v>
      </c>
      <c r="D287" s="24"/>
      <c r="E287" s="11"/>
      <c r="F287" s="11"/>
      <c r="G287" s="40" t="str">
        <f>IF(J288="FIN","",LOOKUP(I287,DATOS!A:A,DATOS!F:F))</f>
        <v xml:space="preserve">ORIENTACIÓN. </v>
      </c>
      <c r="H287" s="40">
        <f>IF(J288="FIN",0,LOOKUP(I287,DATOS!A:A,DATOS!P:P))</f>
        <v>0</v>
      </c>
      <c r="I287" s="35">
        <f>+I281+1</f>
        <v>854</v>
      </c>
      <c r="J287" s="61">
        <f>IF(LOOKUP(I287,DATOS!A:A,DATOS!C:C)=0,J281,(LOOKUP(I287,DATOS!A:A,DATOS!C:C)))</f>
        <v>14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 xml:space="preserve">49.- ORIENTACIÓN. </v>
      </c>
      <c r="D293" s="24"/>
      <c r="E293" s="11"/>
      <c r="F293" s="11"/>
      <c r="G293" s="40" t="str">
        <f>IF(J294="FIN","",LOOKUP(I293,DATOS!A:A,DATOS!F:F))</f>
        <v xml:space="preserve">ORIENTACIÓN. </v>
      </c>
      <c r="H293" s="40">
        <f>IF(J294="FIN",0,LOOKUP(I293,DATOS!A:A,DATOS!P:P))</f>
        <v>0</v>
      </c>
      <c r="I293" s="35">
        <f>+I287+1</f>
        <v>855</v>
      </c>
      <c r="J293" s="61">
        <f>IF(LOOKUP(I293,DATOS!A:A,DATOS!C:C)=0,J287,(LOOKUP(I293,DATOS!A:A,DATOS!C:C)))</f>
        <v>14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 xml:space="preserve">50.- ORIENTACIÓN. </v>
      </c>
      <c r="D299" s="24"/>
      <c r="E299" s="11"/>
      <c r="F299" s="11"/>
      <c r="G299" s="40" t="str">
        <f>IF(J300="FIN","",LOOKUP(I299,DATOS!A:A,DATOS!F:F))</f>
        <v xml:space="preserve">ORIENTACIÓN. </v>
      </c>
      <c r="H299" s="40">
        <f>IF(J300="FIN",0,LOOKUP(I299,DATOS!A:A,DATOS!P:P))</f>
        <v>0</v>
      </c>
      <c r="I299" s="35">
        <f>+I293+1</f>
        <v>856</v>
      </c>
      <c r="J299" s="61">
        <f>IF(LOOKUP(I299,DATOS!A:A,DATOS!C:C)=0,J293,(LOOKUP(I299,DATOS!A:A,DATOS!C:C)))</f>
        <v>14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 xml:space="preserve">51.- ORIENTACIÓN. </v>
      </c>
      <c r="D305" s="24"/>
      <c r="E305" s="11"/>
      <c r="F305" s="11"/>
      <c r="G305" s="40" t="str">
        <f>IF(J306="FIN","",LOOKUP(I305,DATOS!A:A,DATOS!F:F))</f>
        <v xml:space="preserve">ORIENTACIÓN. </v>
      </c>
      <c r="H305" s="40">
        <f>IF(J306="FIN",0,LOOKUP(I305,DATOS!A:A,DATOS!P:P))</f>
        <v>0</v>
      </c>
      <c r="I305" s="35">
        <f>+I299+1</f>
        <v>857</v>
      </c>
      <c r="J305" s="61">
        <f>IF(LOOKUP(I305,DATOS!A:A,DATOS!C:C)=0,J299,(LOOKUP(I305,DATOS!A:A,DATOS!C:C)))</f>
        <v>14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 xml:space="preserve">52.- ORIENTACIÓN. </v>
      </c>
      <c r="D311" s="24"/>
      <c r="E311" s="11"/>
      <c r="F311" s="11"/>
      <c r="G311" s="40" t="str">
        <f>IF(J312="FIN","",LOOKUP(I311,DATOS!A:A,DATOS!F:F))</f>
        <v xml:space="preserve">ORIENTACIÓN. </v>
      </c>
      <c r="H311" s="40">
        <f>IF(J312="FIN",0,LOOKUP(I311,DATOS!A:A,DATOS!P:P))</f>
        <v>0</v>
      </c>
      <c r="I311" s="35">
        <f>+I305+1</f>
        <v>858</v>
      </c>
      <c r="J311" s="61">
        <f>IF(LOOKUP(I311,DATOS!A:A,DATOS!C:C)=0,J305,(LOOKUP(I311,DATOS!A:A,DATOS!C:C)))</f>
        <v>14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 xml:space="preserve">53.- ORIENTACIÓN. </v>
      </c>
      <c r="D317" s="24"/>
      <c r="E317" s="11"/>
      <c r="F317" s="11"/>
      <c r="G317" s="40" t="str">
        <f>IF(J318="FIN","",LOOKUP(I317,DATOS!A:A,DATOS!F:F))</f>
        <v xml:space="preserve">ORIENTACIÓN. </v>
      </c>
      <c r="H317" s="40">
        <f>IF(J318="FIN",0,LOOKUP(I317,DATOS!A:A,DATOS!P:P))</f>
        <v>0</v>
      </c>
      <c r="I317" s="35">
        <f>+I311+1</f>
        <v>859</v>
      </c>
      <c r="J317" s="61">
        <f>IF(LOOKUP(I317,DATOS!A:A,DATOS!C:C)=0,J311,(LOOKUP(I317,DATOS!A:A,DATOS!C:C)))</f>
        <v>14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 xml:space="preserve">54.- ORIENTACIÓN. </v>
      </c>
      <c r="D323" s="24"/>
      <c r="E323" s="11"/>
      <c r="F323" s="11"/>
      <c r="G323" s="40" t="str">
        <f>IF(J324="FIN","",LOOKUP(I323,DATOS!A:A,DATOS!F:F))</f>
        <v xml:space="preserve">ORIENTACIÓN. </v>
      </c>
      <c r="H323" s="40">
        <f>IF(J324="FIN",0,LOOKUP(I323,DATOS!A:A,DATOS!P:P))</f>
        <v>0</v>
      </c>
      <c r="I323" s="35">
        <f>+I317+1</f>
        <v>860</v>
      </c>
      <c r="J323" s="61">
        <f>IF(LOOKUP(I323,DATOS!A:A,DATOS!C:C)=0,J317,(LOOKUP(I323,DATOS!A:A,DATOS!C:C)))</f>
        <v>14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 xml:space="preserve">55.- ORIENTACIÓN. </v>
      </c>
      <c r="D329" s="24"/>
      <c r="E329" s="11"/>
      <c r="F329" s="11"/>
      <c r="G329" s="40" t="str">
        <f>IF(J330="FIN","",LOOKUP(I329,DATOS!A:A,DATOS!F:F))</f>
        <v xml:space="preserve">ORIENTACIÓN. </v>
      </c>
      <c r="H329" s="40">
        <f>IF(J330="FIN",0,LOOKUP(I329,DATOS!A:A,DATOS!P:P))</f>
        <v>0</v>
      </c>
      <c r="I329" s="35">
        <f>+I323+1</f>
        <v>861</v>
      </c>
      <c r="J329" s="61">
        <f>IF(LOOKUP(I329,DATOS!A:A,DATOS!C:C)=0,J323,(LOOKUP(I329,DATOS!A:A,DATOS!C:C)))</f>
        <v>14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ORIENTACIÓN. </v>
      </c>
      <c r="D335" s="24"/>
      <c r="E335" s="11"/>
      <c r="F335" s="11"/>
      <c r="G335" s="40" t="str">
        <f>IF(J336="FIN","",LOOKUP(I335,DATOS!A:A,DATOS!F:F))</f>
        <v xml:space="preserve">ORIENTACIÓN. </v>
      </c>
      <c r="H335" s="40">
        <f>IF(J336="FIN",0,LOOKUP(I335,DATOS!A:A,DATOS!P:P))</f>
        <v>0</v>
      </c>
      <c r="I335" s="35">
        <f>+I329+1</f>
        <v>862</v>
      </c>
      <c r="J335" s="61">
        <f>IF(LOOKUP(I335,DATOS!A:A,DATOS!C:C)=0,J329,(LOOKUP(I335,DATOS!A:A,DATOS!C:C)))</f>
        <v>14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ORIENTACIÓN. </v>
      </c>
      <c r="D341" s="24"/>
      <c r="E341" s="11"/>
      <c r="F341" s="11"/>
      <c r="G341" s="40" t="str">
        <f>IF(J342="FIN","",LOOKUP(I341,DATOS!A:A,DATOS!F:F))</f>
        <v xml:space="preserve">ORIENTACIÓN. </v>
      </c>
      <c r="H341" s="40">
        <f>IF(J342="FIN",0,LOOKUP(I341,DATOS!A:A,DATOS!P:P))</f>
        <v>0</v>
      </c>
      <c r="I341" s="35">
        <f>+I335+1</f>
        <v>863</v>
      </c>
      <c r="J341" s="61">
        <f>IF(LOOKUP(I341,DATOS!A:A,DATOS!C:C)=0,J335,(LOOKUP(I341,DATOS!A:A,DATOS!C:C)))</f>
        <v>14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>a) 0</v>
      </c>
      <c r="D342" s="26"/>
      <c r="G342" s="38">
        <f>IF(J342="FIN","",LOOKUP(I341,DATOS!A:A,DATOS!L:L))</f>
        <v>0</v>
      </c>
      <c r="I342" s="35" t="s">
        <v>127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>b) 0</v>
      </c>
      <c r="D343" s="26"/>
      <c r="G343" s="38">
        <f>IF(J342="FIN","",LOOKUP(I341,DATOS!A:A,DATOS!M:M))</f>
        <v>0</v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>c) 0</v>
      </c>
      <c r="D344" s="26"/>
      <c r="G344" s="38">
        <f>IF(J342="FIN","",LOOKUP(I341,DATOS!A:A,DATOS!N:N))</f>
        <v>0</v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>d) 0</v>
      </c>
      <c r="D345" s="26"/>
      <c r="G345" s="38">
        <f>IF(J342="FIN","",LOOKUP(I341,DATOS!A:A,DATOS!O:O))</f>
        <v>0</v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ORIENTACIÓN. </v>
      </c>
      <c r="D347" s="24"/>
      <c r="E347" s="11"/>
      <c r="F347" s="11"/>
      <c r="G347" s="40" t="str">
        <f>IF(J348="FIN","",LOOKUP(I347,DATOS!A:A,DATOS!F:F))</f>
        <v xml:space="preserve">ORIENTACIÓN. </v>
      </c>
      <c r="H347" s="40">
        <f>IF(J348="FIN",0,LOOKUP(I347,DATOS!A:A,DATOS!P:P))</f>
        <v>0</v>
      </c>
      <c r="I347" s="35">
        <f>+I341+1</f>
        <v>864</v>
      </c>
      <c r="J347" s="61">
        <f>IF(LOOKUP(I347,DATOS!A:A,DATOS!C:C)=0,J341,(LOOKUP(I347,DATOS!A:A,DATOS!C:C)))</f>
        <v>14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>a) 0</v>
      </c>
      <c r="D348" s="26"/>
      <c r="G348" s="38">
        <f>IF(J348="FIN","",LOOKUP(I347,DATOS!A:A,DATOS!L:L))</f>
        <v>0</v>
      </c>
      <c r="I348" s="35" t="s">
        <v>127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>b) 0</v>
      </c>
      <c r="D349" s="26"/>
      <c r="G349" s="38">
        <f>IF(J348="FIN","",LOOKUP(I347,DATOS!A:A,DATOS!M:M))</f>
        <v>0</v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>c) 0</v>
      </c>
      <c r="D350" s="26"/>
      <c r="G350" s="38">
        <f>IF(J348="FIN","",LOOKUP(I347,DATOS!A:A,DATOS!N:N))</f>
        <v>0</v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>d) 0</v>
      </c>
      <c r="D351" s="26"/>
      <c r="G351" s="38">
        <f>IF(J348="FIN","",LOOKUP(I347,DATOS!A:A,DATOS!O:O))</f>
        <v>0</v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ORIENTACIÓN. </v>
      </c>
      <c r="D353" s="24"/>
      <c r="E353" s="11"/>
      <c r="F353" s="11"/>
      <c r="G353" s="40" t="str">
        <f>IF(J354="FIN","",LOOKUP(I353,DATOS!A:A,DATOS!F:F))</f>
        <v xml:space="preserve">ORIENTACIÓN. </v>
      </c>
      <c r="H353" s="40">
        <f>IF(J354="FIN",0,LOOKUP(I353,DATOS!A:A,DATOS!P:P))</f>
        <v>0</v>
      </c>
      <c r="I353" s="35">
        <f>+I347+1</f>
        <v>865</v>
      </c>
      <c r="J353" s="61">
        <f>IF(LOOKUP(I353,DATOS!A:A,DATOS!C:C)=0,J347,(LOOKUP(I353,DATOS!A:A,DATOS!C:C)))</f>
        <v>14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>a) 0</v>
      </c>
      <c r="D354" s="26"/>
      <c r="G354" s="38">
        <f>IF(J354="FIN","",LOOKUP(I353,DATOS!A:A,DATOS!L:L))</f>
        <v>0</v>
      </c>
      <c r="I354" s="35" t="s">
        <v>127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>b) 0</v>
      </c>
      <c r="D355" s="26"/>
      <c r="G355" s="38">
        <f>IF(J354="FIN","",LOOKUP(I353,DATOS!A:A,DATOS!M:M))</f>
        <v>0</v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>c) 0</v>
      </c>
      <c r="D356" s="26"/>
      <c r="G356" s="38">
        <f>IF(J354="FIN","",LOOKUP(I353,DATOS!A:A,DATOS!N:N))</f>
        <v>0</v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>d) 0</v>
      </c>
      <c r="D357" s="26"/>
      <c r="G357" s="38">
        <f>IF(J354="FIN","",LOOKUP(I353,DATOS!A:A,DATOS!O:O))</f>
        <v>0</v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ORIENTACIÓN. </v>
      </c>
      <c r="D359" s="24"/>
      <c r="E359" s="11"/>
      <c r="F359" s="11"/>
      <c r="G359" s="40" t="str">
        <f>IF(J360="FIN","",LOOKUP(I359,DATOS!A:A,DATOS!F:F))</f>
        <v xml:space="preserve">ORIENTACIÓN. </v>
      </c>
      <c r="H359" s="40">
        <f>IF(J360="FIN",0,LOOKUP(I359,DATOS!A:A,DATOS!P:P))</f>
        <v>0</v>
      </c>
      <c r="I359" s="35">
        <f>+I353+1</f>
        <v>866</v>
      </c>
      <c r="J359" s="61">
        <f>IF(LOOKUP(I359,DATOS!A:A,DATOS!C:C)=0,J353,(LOOKUP(I359,DATOS!A:A,DATOS!C:C)))</f>
        <v>14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>a) 0</v>
      </c>
      <c r="D360" s="26"/>
      <c r="G360" s="38">
        <f>IF(J360="FIN","",LOOKUP(I359,DATOS!A:A,DATOS!L:L))</f>
        <v>0</v>
      </c>
      <c r="I360" s="35" t="s">
        <v>127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>b) 0</v>
      </c>
      <c r="D361" s="26"/>
      <c r="G361" s="38">
        <f>IF(J360="FIN","",LOOKUP(I359,DATOS!A:A,DATOS!M:M))</f>
        <v>0</v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>c) 0</v>
      </c>
      <c r="D362" s="26"/>
      <c r="G362" s="38">
        <f>IF(J360="FIN","",LOOKUP(I359,DATOS!A:A,DATOS!N:N))</f>
        <v>0</v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>d) 0</v>
      </c>
      <c r="D363" s="26"/>
      <c r="G363" s="38">
        <f>IF(J360="FIN","",LOOKUP(I359,DATOS!A:A,DATOS!O:O))</f>
        <v>0</v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ORIENTACIÓN. </v>
      </c>
      <c r="D365" s="24"/>
      <c r="E365" s="11"/>
      <c r="F365" s="11"/>
      <c r="G365" s="40" t="str">
        <f>IF(J366="FIN","",LOOKUP(I365,DATOS!A:A,DATOS!F:F))</f>
        <v xml:space="preserve">ORIENTACIÓN. </v>
      </c>
      <c r="H365" s="40">
        <f>IF(J366="FIN",0,LOOKUP(I365,DATOS!A:A,DATOS!P:P))</f>
        <v>0</v>
      </c>
      <c r="I365" s="35">
        <f>+I359+1</f>
        <v>867</v>
      </c>
      <c r="J365" s="61">
        <f>IF(LOOKUP(I365,DATOS!A:A,DATOS!C:C)=0,J359,(LOOKUP(I365,DATOS!A:A,DATOS!C:C)))</f>
        <v>14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>a) 0</v>
      </c>
      <c r="D366" s="26"/>
      <c r="G366" s="38">
        <f>IF(J366="FIN","",LOOKUP(I365,DATOS!A:A,DATOS!L:L))</f>
        <v>0</v>
      </c>
      <c r="I366" s="35" t="s">
        <v>127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>b) 0</v>
      </c>
      <c r="D367" s="26"/>
      <c r="G367" s="38">
        <f>IF(J366="FIN","",LOOKUP(I365,DATOS!A:A,DATOS!M:M))</f>
        <v>0</v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>c) 0</v>
      </c>
      <c r="D368" s="26"/>
      <c r="G368" s="38">
        <f>IF(J366="FIN","",LOOKUP(I365,DATOS!A:A,DATOS!N:N))</f>
        <v>0</v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>d) 0</v>
      </c>
      <c r="D369" s="26"/>
      <c r="G369" s="38">
        <f>IF(J366="FIN","",LOOKUP(I365,DATOS!A:A,DATOS!O:O))</f>
        <v>0</v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ORIENTACIÓN. </v>
      </c>
      <c r="D371" s="24"/>
      <c r="E371" s="11"/>
      <c r="F371" s="11"/>
      <c r="G371" s="40" t="str">
        <f>IF(J372="FIN","",LOOKUP(I371,DATOS!A:A,DATOS!F:F))</f>
        <v xml:space="preserve">ORIENTACIÓN. </v>
      </c>
      <c r="H371" s="40">
        <f>IF(J372="FIN",0,LOOKUP(I371,DATOS!A:A,DATOS!P:P))</f>
        <v>0</v>
      </c>
      <c r="I371" s="35">
        <f>+I365+1</f>
        <v>868</v>
      </c>
      <c r="J371" s="61">
        <f>IF(LOOKUP(I371,DATOS!A:A,DATOS!C:C)=0,J365,(LOOKUP(I371,DATOS!A:A,DATOS!C:C)))</f>
        <v>14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>a) 0</v>
      </c>
      <c r="D372" s="26"/>
      <c r="G372" s="38">
        <f>IF(J372="FIN","",LOOKUP(I371,DATOS!A:A,DATOS!L:L))</f>
        <v>0</v>
      </c>
      <c r="I372" s="35" t="s">
        <v>127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>b) 0</v>
      </c>
      <c r="D373" s="26"/>
      <c r="G373" s="38">
        <f>IF(J372="FIN","",LOOKUP(I371,DATOS!A:A,DATOS!M:M))</f>
        <v>0</v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>c) 0</v>
      </c>
      <c r="D374" s="26"/>
      <c r="G374" s="38">
        <f>IF(J372="FIN","",LOOKUP(I371,DATOS!A:A,DATOS!N:N))</f>
        <v>0</v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>d) 0</v>
      </c>
      <c r="D375" s="26"/>
      <c r="G375" s="38">
        <f>IF(J372="FIN","",LOOKUP(I371,DATOS!A:A,DATOS!O:O))</f>
        <v>0</v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ORIENTACIÓN. </v>
      </c>
      <c r="D377" s="24"/>
      <c r="E377" s="11"/>
      <c r="F377" s="11"/>
      <c r="G377" s="40" t="str">
        <f>IF(J378="FIN","",LOOKUP(I377,DATOS!A:A,DATOS!F:F))</f>
        <v xml:space="preserve">ORIENTACIÓN. </v>
      </c>
      <c r="H377" s="40">
        <f>IF(J378="FIN",0,LOOKUP(I377,DATOS!A:A,DATOS!P:P))</f>
        <v>0</v>
      </c>
      <c r="I377" s="35">
        <f>+I371+1</f>
        <v>869</v>
      </c>
      <c r="J377" s="61">
        <f>IF(LOOKUP(I377,DATOS!A:A,DATOS!C:C)=0,J371,(LOOKUP(I377,DATOS!A:A,DATOS!C:C)))</f>
        <v>14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>a) 0</v>
      </c>
      <c r="D378" s="26"/>
      <c r="G378" s="38">
        <f>IF(J378="FIN","",LOOKUP(I377,DATOS!A:A,DATOS!L:L))</f>
        <v>0</v>
      </c>
      <c r="I378" s="35" t="s">
        <v>127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>b) 0</v>
      </c>
      <c r="D379" s="26"/>
      <c r="G379" s="38">
        <f>IF(J378="FIN","",LOOKUP(I377,DATOS!A:A,DATOS!M:M))</f>
        <v>0</v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>c) 0</v>
      </c>
      <c r="D380" s="26"/>
      <c r="G380" s="38">
        <f>IF(J378="FIN","",LOOKUP(I377,DATOS!A:A,DATOS!N:N))</f>
        <v>0</v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>d) 0</v>
      </c>
      <c r="D381" s="26"/>
      <c r="G381" s="38">
        <f>IF(J378="FIN","",LOOKUP(I377,DATOS!A:A,DATOS!O:O))</f>
        <v>0</v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ORIENTACIÓN. </v>
      </c>
      <c r="D383" s="24"/>
      <c r="E383" s="11"/>
      <c r="F383" s="11"/>
      <c r="G383" s="40" t="str">
        <f>IF(J384="FIN","",LOOKUP(I383,DATOS!A:A,DATOS!F:F))</f>
        <v xml:space="preserve">ORIENTACIÓN. </v>
      </c>
      <c r="H383" s="40">
        <f>IF(J384="FIN",0,LOOKUP(I383,DATOS!A:A,DATOS!P:P))</f>
        <v>0</v>
      </c>
      <c r="I383" s="35">
        <f>+I377+1</f>
        <v>870</v>
      </c>
      <c r="J383" s="61">
        <f>IF(LOOKUP(I383,DATOS!A:A,DATOS!C:C)=0,J377,(LOOKUP(I383,DATOS!A:A,DATOS!C:C)))</f>
        <v>14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>a) 0</v>
      </c>
      <c r="D384" s="26"/>
      <c r="G384" s="38">
        <f>IF(J384="FIN","",LOOKUP(I383,DATOS!A:A,DATOS!L:L))</f>
        <v>0</v>
      </c>
      <c r="I384" s="35" t="s">
        <v>127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>b) 0</v>
      </c>
      <c r="D385" s="26"/>
      <c r="G385" s="38">
        <f>IF(J384="FIN","",LOOKUP(I383,DATOS!A:A,DATOS!M:M))</f>
        <v>0</v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>c) 0</v>
      </c>
      <c r="D386" s="26"/>
      <c r="G386" s="38">
        <f>IF(J384="FIN","",LOOKUP(I383,DATOS!A:A,DATOS!N:N))</f>
        <v>0</v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>d) 0</v>
      </c>
      <c r="D387" s="26"/>
      <c r="G387" s="38">
        <f>IF(J384="FIN","",LOOKUP(I383,DATOS!A:A,DATOS!O:O))</f>
        <v>0</v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NAVEGACIÓN. </v>
      </c>
      <c r="D389" s="24"/>
      <c r="E389" s="11"/>
      <c r="F389" s="11"/>
      <c r="G389" s="40" t="str">
        <f>IF(J390="FIN","",LOOKUP(I389,DATOS!A:A,DATOS!F:F))</f>
        <v xml:space="preserve">NAVEGACIÓN. </v>
      </c>
      <c r="H389" s="40">
        <f>IF(J390="FIN",0,LOOKUP(I389,DATOS!A:A,DATOS!P:P))</f>
        <v>0</v>
      </c>
      <c r="I389" s="35">
        <f>+I383+1</f>
        <v>871</v>
      </c>
      <c r="J389" s="61">
        <f>IF(LOOKUP(I389,DATOS!A:A,DATOS!C:C)=0,J383,(LOOKUP(I389,DATOS!A:A,DATOS!C:C)))</f>
        <v>14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>a) 0</v>
      </c>
      <c r="D390" s="26"/>
      <c r="G390" s="38">
        <f>IF(J390="FIN","",LOOKUP(I389,DATOS!A:A,DATOS!L:L))</f>
        <v>0</v>
      </c>
      <c r="I390" s="35" t="s">
        <v>127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>b) 0</v>
      </c>
      <c r="D391" s="26"/>
      <c r="G391" s="38">
        <f>IF(J390="FIN","",LOOKUP(I389,DATOS!A:A,DATOS!M:M))</f>
        <v>0</v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>c) 0</v>
      </c>
      <c r="D392" s="26"/>
      <c r="G392" s="38">
        <f>IF(J390="FIN","",LOOKUP(I389,DATOS!A:A,DATOS!N:N))</f>
        <v>0</v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>d) 0</v>
      </c>
      <c r="D393" s="26"/>
      <c r="G393" s="38">
        <f>IF(J390="FIN","",LOOKUP(I389,DATOS!A:A,DATOS!O:O))</f>
        <v>0</v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NAVEGACIÓN. </v>
      </c>
      <c r="D395" s="24"/>
      <c r="E395" s="11"/>
      <c r="F395" s="11"/>
      <c r="G395" s="40" t="str">
        <f>IF(J396="FIN","",LOOKUP(I395,DATOS!A:A,DATOS!F:F))</f>
        <v xml:space="preserve">NAVEGACIÓN. </v>
      </c>
      <c r="H395" s="40">
        <f>IF(J396="FIN",0,LOOKUP(I395,DATOS!A:A,DATOS!P:P))</f>
        <v>0</v>
      </c>
      <c r="I395" s="35">
        <f>+I389+1</f>
        <v>872</v>
      </c>
      <c r="J395" s="61">
        <f>IF(LOOKUP(I395,DATOS!A:A,DATOS!C:C)=0,J389,(LOOKUP(I395,DATOS!A:A,DATOS!C:C)))</f>
        <v>14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>a) 0</v>
      </c>
      <c r="D396" s="26"/>
      <c r="G396" s="38">
        <f>IF(J396="FIN","",LOOKUP(I395,DATOS!A:A,DATOS!L:L))</f>
        <v>0</v>
      </c>
      <c r="I396" s="35" t="s">
        <v>127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>b) 0</v>
      </c>
      <c r="D397" s="26"/>
      <c r="G397" s="38">
        <f>IF(J396="FIN","",LOOKUP(I395,DATOS!A:A,DATOS!M:M))</f>
        <v>0</v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>c) 0</v>
      </c>
      <c r="D398" s="26"/>
      <c r="G398" s="38">
        <f>IF(J396="FIN","",LOOKUP(I395,DATOS!A:A,DATOS!N:N))</f>
        <v>0</v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>d) 0</v>
      </c>
      <c r="D399" s="26"/>
      <c r="G399" s="38">
        <f>IF(J396="FIN","",LOOKUP(I395,DATOS!A:A,DATOS!O:O))</f>
        <v>0</v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NAVEGACIÓN. </v>
      </c>
      <c r="D401" s="24"/>
      <c r="E401" s="11"/>
      <c r="F401" s="11"/>
      <c r="G401" s="40" t="str">
        <f>IF(J402="FIN","",LOOKUP(I401,DATOS!A:A,DATOS!F:F))</f>
        <v xml:space="preserve">NAVEGACIÓN. </v>
      </c>
      <c r="H401" s="40">
        <f>IF(J402="FIN",0,LOOKUP(I401,DATOS!A:A,DATOS!P:P))</f>
        <v>0</v>
      </c>
      <c r="I401" s="35">
        <f>+I395+1</f>
        <v>873</v>
      </c>
      <c r="J401" s="61">
        <f>IF(LOOKUP(I401,DATOS!A:A,DATOS!C:C)=0,J395,(LOOKUP(I401,DATOS!A:A,DATOS!C:C)))</f>
        <v>14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>a) 0</v>
      </c>
      <c r="D402" s="26"/>
      <c r="G402" s="38">
        <f>IF(J402="FIN","",LOOKUP(I401,DATOS!A:A,DATOS!L:L))</f>
        <v>0</v>
      </c>
      <c r="I402" s="35" t="s">
        <v>127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>b) 0</v>
      </c>
      <c r="D403" s="26"/>
      <c r="G403" s="38">
        <f>IF(J402="FIN","",LOOKUP(I401,DATOS!A:A,DATOS!M:M))</f>
        <v>0</v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>c) 0</v>
      </c>
      <c r="D404" s="26"/>
      <c r="G404" s="38">
        <f>IF(J402="FIN","",LOOKUP(I401,DATOS!A:A,DATOS!N:N))</f>
        <v>0</v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>d) 0</v>
      </c>
      <c r="D405" s="26"/>
      <c r="G405" s="38">
        <f>IF(J402="FIN","",LOOKUP(I401,DATOS!A:A,DATOS!O:O))</f>
        <v>0</v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NAVEGACIÓN. </v>
      </c>
      <c r="D407" s="24"/>
      <c r="E407" s="11"/>
      <c r="F407" s="11"/>
      <c r="G407" s="40" t="str">
        <f>IF(J408="FIN","",LOOKUP(I407,DATOS!A:A,DATOS!F:F))</f>
        <v xml:space="preserve">NAVEGACIÓN. </v>
      </c>
      <c r="H407" s="40">
        <f>IF(J408="FIN",0,LOOKUP(I407,DATOS!A:A,DATOS!P:P))</f>
        <v>0</v>
      </c>
      <c r="I407" s="35">
        <f>+I401+1</f>
        <v>874</v>
      </c>
      <c r="J407" s="61">
        <f>IF(LOOKUP(I407,DATOS!A:A,DATOS!C:C)=0,J401,(LOOKUP(I407,DATOS!A:A,DATOS!C:C)))</f>
        <v>14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>a) 0</v>
      </c>
      <c r="D408" s="26"/>
      <c r="G408" s="38">
        <f>IF(J408="FIN","",LOOKUP(I407,DATOS!A:A,DATOS!L:L))</f>
        <v>0</v>
      </c>
      <c r="I408" s="35" t="s">
        <v>127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>b) 0</v>
      </c>
      <c r="D409" s="26"/>
      <c r="G409" s="38">
        <f>IF(J408="FIN","",LOOKUP(I407,DATOS!A:A,DATOS!M:M))</f>
        <v>0</v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>c) 0</v>
      </c>
      <c r="D410" s="26"/>
      <c r="G410" s="38">
        <f>IF(J408="FIN","",LOOKUP(I407,DATOS!A:A,DATOS!N:N))</f>
        <v>0</v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>d) 0</v>
      </c>
      <c r="D411" s="26"/>
      <c r="G411" s="38">
        <f>IF(J408="FIN","",LOOKUP(I407,DATOS!A:A,DATOS!O:O))</f>
        <v>0</v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875</v>
      </c>
      <c r="J413" s="61">
        <f>IF(LOOKUP(I413,DATOS!A:A,DATOS!C:C)=0,J407,(LOOKUP(I413,DATOS!A:A,DATOS!C:C)))</f>
        <v>15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876</v>
      </c>
      <c r="J419" s="61">
        <f>IF(LOOKUP(I419,DATOS!A:A,DATOS!C:C)=0,J413,(LOOKUP(I419,DATOS!A:A,DATOS!C:C)))</f>
        <v>15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877</v>
      </c>
      <c r="J425" s="61">
        <f>IF(LOOKUP(I425,DATOS!A:A,DATOS!C:C)=0,J419,(LOOKUP(I425,DATOS!A:A,DATOS!C:C)))</f>
        <v>15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878</v>
      </c>
      <c r="J431" s="61">
        <f>IF(LOOKUP(I431,DATOS!A:A,DATOS!C:C)=0,J425,(LOOKUP(I431,DATOS!A:A,DATOS!C:C)))</f>
        <v>15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879</v>
      </c>
      <c r="J437" s="61">
        <f>IF(LOOKUP(I437,DATOS!A:A,DATOS!C:C)=0,J431,(LOOKUP(I437,DATOS!A:A,DATOS!C:C)))</f>
        <v>15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880</v>
      </c>
      <c r="J443" s="61">
        <f>IF(LOOKUP(I443,DATOS!A:A,DATOS!C:C)=0,J437,(LOOKUP(I443,DATOS!A:A,DATOS!C:C)))</f>
        <v>15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881</v>
      </c>
      <c r="J449" s="61">
        <f>IF(LOOKUP(I449,DATOS!A:A,DATOS!C:C)=0,J443,(LOOKUP(I449,DATOS!A:A,DATOS!C:C)))</f>
        <v>15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882</v>
      </c>
      <c r="J455" s="61">
        <f>IF(LOOKUP(I455,DATOS!A:A,DATOS!C:C)=0,J449,(LOOKUP(I455,DATOS!A:A,DATOS!C:C)))</f>
        <v>15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883</v>
      </c>
      <c r="J461" s="61">
        <f>IF(LOOKUP(I461,DATOS!A:A,DATOS!C:C)=0,J455,(LOOKUP(I461,DATOS!A:A,DATOS!C:C)))</f>
        <v>15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884</v>
      </c>
      <c r="J467" s="61">
        <f>IF(LOOKUP(I467,DATOS!A:A,DATOS!C:C)=0,J461,(LOOKUP(I467,DATOS!A:A,DATOS!C:C)))</f>
        <v>15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885</v>
      </c>
      <c r="J473" s="61">
        <f>IF(LOOKUP(I473,DATOS!A:A,DATOS!C:C)=0,J467,(LOOKUP(I473,DATOS!A:A,DATOS!C:C)))</f>
        <v>15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886</v>
      </c>
      <c r="J479" s="61">
        <f>IF(LOOKUP(I479,DATOS!A:A,DATOS!C:C)=0,J473,(LOOKUP(I479,DATOS!A:A,DATOS!C:C)))</f>
        <v>15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887</v>
      </c>
      <c r="J485" s="61">
        <f>IF(LOOKUP(I485,DATOS!A:A,DATOS!C:C)=0,J479,(LOOKUP(I485,DATOS!A:A,DATOS!C:C)))</f>
        <v>15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888</v>
      </c>
      <c r="J491" s="61">
        <f>IF(LOOKUP(I491,DATOS!A:A,DATOS!C:C)=0,J485,(LOOKUP(I491,DATOS!A:A,DATOS!C:C)))</f>
        <v>15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889</v>
      </c>
      <c r="J497" s="61">
        <f>IF(LOOKUP(I497,DATOS!A:A,DATOS!C:C)=0,J491,(LOOKUP(I497,DATOS!A:A,DATOS!C:C)))</f>
        <v>15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890</v>
      </c>
      <c r="J503" s="61">
        <f>IF(LOOKUP(I503,DATOS!A:A,DATOS!C:C)=0,J497,(LOOKUP(I503,DATOS!A:A,DATOS!C:C)))</f>
        <v>15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891</v>
      </c>
      <c r="J509" s="61">
        <f>IF(LOOKUP(I509,DATOS!A:A,DATOS!C:C)=0,J503,(LOOKUP(I509,DATOS!A:A,DATOS!C:C)))</f>
        <v>15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892</v>
      </c>
      <c r="J515" s="61">
        <f>IF(LOOKUP(I515,DATOS!A:A,DATOS!C:C)=0,J509,(LOOKUP(I515,DATOS!A:A,DATOS!C:C)))</f>
        <v>15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893</v>
      </c>
      <c r="J521" s="61">
        <f>IF(LOOKUP(I521,DATOS!A:A,DATOS!C:C)=0,J515,(LOOKUP(I521,DATOS!A:A,DATOS!C:C)))</f>
        <v>15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894</v>
      </c>
      <c r="J527" s="61">
        <f>IF(LOOKUP(I527,DATOS!A:A,DATOS!C:C)=0,J521,(LOOKUP(I527,DATOS!A:A,DATOS!C:C)))</f>
        <v>15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895</v>
      </c>
      <c r="J533" s="61">
        <f>IF(LOOKUP(I533,DATOS!A:A,DATOS!C:C)=0,J527,(LOOKUP(I533,DATOS!A:A,DATOS!C:C)))</f>
        <v>15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896</v>
      </c>
      <c r="J539" s="61">
        <f>IF(LOOKUP(I539,DATOS!A:A,DATOS!C:C)=0,J533,(LOOKUP(I539,DATOS!A:A,DATOS!C:C)))</f>
        <v>15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897</v>
      </c>
      <c r="J545" s="61">
        <f>IF(LOOKUP(I545,DATOS!A:A,DATOS!C:C)=0,J539,(LOOKUP(I545,DATOS!A:A,DATOS!C:C)))</f>
        <v>15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898</v>
      </c>
      <c r="J551" s="61">
        <f>IF(LOOKUP(I551,DATOS!A:A,DATOS!C:C)=0,J545,(LOOKUP(I551,DATOS!A:A,DATOS!C:C)))</f>
        <v>15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899</v>
      </c>
      <c r="J557" s="61">
        <f>IF(LOOKUP(I557,DATOS!A:A,DATOS!C:C)=0,J551,(LOOKUP(I557,DATOS!A:A,DATOS!C:C)))</f>
        <v>15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900</v>
      </c>
      <c r="J563" s="61">
        <f>IF(LOOKUP(I563,DATOS!A:A,DATOS!C:C)=0,J557,(LOOKUP(I563,DATOS!A:A,DATOS!C:C)))</f>
        <v>15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901</v>
      </c>
      <c r="J569" s="61">
        <f>IF(LOOKUP(I569,DATOS!A:A,DATOS!C:C)=0,J563,(LOOKUP(I569,DATOS!A:A,DATOS!C:C)))</f>
        <v>15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902</v>
      </c>
      <c r="J575" s="61">
        <f>IF(LOOKUP(I575,DATOS!A:A,DATOS!C:C)=0,J569,(LOOKUP(I575,DATOS!A:A,DATOS!C:C)))</f>
        <v>15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903</v>
      </c>
      <c r="J581" s="61">
        <f>IF(LOOKUP(I581,DATOS!A:A,DATOS!C:C)=0,J575,(LOOKUP(I581,DATOS!A:A,DATOS!C:C)))</f>
        <v>15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904</v>
      </c>
      <c r="J587" s="61">
        <f>IF(LOOKUP(I587,DATOS!A:A,DATOS!C:C)=0,J581,(LOOKUP(I587,DATOS!A:A,DATOS!C:C)))</f>
        <v>15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905</v>
      </c>
      <c r="J593" s="61">
        <f>IF(LOOKUP(I593,DATOS!A:A,DATOS!C:C)=0,J587,(LOOKUP(I593,DATOS!A:A,DATOS!C:C)))</f>
        <v>15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906</v>
      </c>
      <c r="J599" s="61">
        <f>IF(LOOKUP(I599,DATOS!A:A,DATOS!C:C)=0,J593,(LOOKUP(I599,DATOS!A:A,DATOS!C:C)))</f>
        <v>15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dNITCv4eF2ZVV2efChdFXFvbyeXB1gTtu1pkjcJhnNqqeUFzd/0MLP2tI2DEDX4Q6M9p1GrF40rO7zQuew7Gdg==" saltValue="eecgjfpyvTADIw824zHC1g==" spinCount="100000" sheet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450" priority="28" stopIfTrue="1" operator="lessThan">
      <formula>2</formula>
    </cfRule>
    <cfRule type="cellIs" dxfId="449" priority="29" stopIfTrue="1" operator="equal">
      <formula>2</formula>
    </cfRule>
    <cfRule type="cellIs" dxfId="44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447" priority="1" stopIfTrue="1" operator="lessThan">
      <formula>2</formula>
    </cfRule>
    <cfRule type="cellIs" dxfId="446" priority="2" stopIfTrue="1" operator="equal">
      <formula>2</formula>
    </cfRule>
    <cfRule type="cellIs" dxfId="44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444" priority="25" stopIfTrue="1" operator="lessThan">
      <formula>2</formula>
    </cfRule>
    <cfRule type="cellIs" dxfId="443" priority="26" stopIfTrue="1" operator="equal">
      <formula>2</formula>
    </cfRule>
    <cfRule type="cellIs" dxfId="44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441" priority="22" stopIfTrue="1" operator="lessThan">
      <formula>2</formula>
    </cfRule>
    <cfRule type="cellIs" dxfId="440" priority="23" stopIfTrue="1" operator="equal">
      <formula>2</formula>
    </cfRule>
    <cfRule type="cellIs" dxfId="43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438" priority="19" stopIfTrue="1" operator="lessThan">
      <formula>2</formula>
    </cfRule>
    <cfRule type="cellIs" dxfId="437" priority="20" stopIfTrue="1" operator="equal">
      <formula>2</formula>
    </cfRule>
    <cfRule type="cellIs" dxfId="43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435" priority="16" stopIfTrue="1" operator="lessThan">
      <formula>2</formula>
    </cfRule>
    <cfRule type="cellIs" dxfId="434" priority="17" stopIfTrue="1" operator="equal">
      <formula>2</formula>
    </cfRule>
    <cfRule type="cellIs" dxfId="43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432" priority="13" stopIfTrue="1" operator="lessThan">
      <formula>2</formula>
    </cfRule>
    <cfRule type="cellIs" dxfId="431" priority="14" stopIfTrue="1" operator="equal">
      <formula>2</formula>
    </cfRule>
    <cfRule type="cellIs" dxfId="43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429" priority="10" stopIfTrue="1" operator="lessThan">
      <formula>2</formula>
    </cfRule>
    <cfRule type="cellIs" dxfId="428" priority="11" stopIfTrue="1" operator="equal">
      <formula>2</formula>
    </cfRule>
    <cfRule type="cellIs" dxfId="42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426" priority="7" stopIfTrue="1" operator="lessThan">
      <formula>2</formula>
    </cfRule>
    <cfRule type="cellIs" dxfId="425" priority="8" stopIfTrue="1" operator="equal">
      <formula>2</formula>
    </cfRule>
    <cfRule type="cellIs" dxfId="42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423" priority="4" stopIfTrue="1" operator="lessThan">
      <formula>2</formula>
    </cfRule>
    <cfRule type="cellIs" dxfId="422" priority="5" stopIfTrue="1" operator="equal">
      <formula>2</formula>
    </cfRule>
    <cfRule type="cellIs" dxfId="421" priority="6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I819"/>
  <sheetViews>
    <sheetView zoomScale="90" zoomScaleNormal="90" workbookViewId="0">
      <pane ySplit="2" topLeftCell="A336" activePane="bottomLeft" state="frozen"/>
      <selection activeCell="C1" sqref="C1:C1048576"/>
      <selection pane="bottomLeft" activeCell="B1" sqref="B1:B1048576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IF(PORTADA!$E$39="A",G1,PORTADA!$E$40)</f>
        <v>Boque 3 - ARMAMENTO Y TERORÍA DEL TIRO I I</v>
      </c>
      <c r="D1" s="3"/>
      <c r="E1" s="4" t="e">
        <f>ROUND(Q2/K2*10,2)</f>
        <v>#DIV/0!</v>
      </c>
      <c r="F1" s="4"/>
      <c r="G1" s="38" t="str">
        <f>LOOKUP(I5,DATOS!A:A,DATOS!E:E)</f>
        <v>Boque 3 - ARMAMENTO Y TERORÍA DEL TIRO I I</v>
      </c>
      <c r="I1" s="39">
        <v>15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3 - ARMAMENTO Y TERORÍA DEL TIRO I 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ht="15.6" x14ac:dyDescent="0.25">
      <c r="A3" s="11"/>
      <c r="B3" s="12"/>
      <c r="C3" s="13"/>
      <c r="J3" s="19"/>
    </row>
    <row r="4" spans="1:24" ht="15.6" x14ac:dyDescent="0.25">
      <c r="A4" s="11"/>
      <c r="B4" s="12"/>
      <c r="C4" s="13"/>
      <c r="J4" s="19"/>
    </row>
    <row r="5" spans="1:24" ht="15.6" x14ac:dyDescent="0.25">
      <c r="A5" s="11"/>
      <c r="B5" s="31"/>
      <c r="C5" s="23" t="str">
        <f ca="1">IF(PORTADA!$E$39="A",CONCATENATE(K5,".- ",G5),"")</f>
        <v xml:space="preserve">1.- NORMAS GENERALES EN EL USO DE LAS ARMAS. </v>
      </c>
      <c r="D5" s="24"/>
      <c r="E5" s="11"/>
      <c r="F5" s="11"/>
      <c r="G5" s="40" t="str">
        <f>LOOKUP(I5,DATOS!A:A,DATOS!F:F)</f>
        <v xml:space="preserve">NORMAS GENERALES EN EL USO DE LAS ARMAS. </v>
      </c>
      <c r="H5" s="40">
        <f>LOOKUP(I5,DATOS!A:A,DATOS!P:P)</f>
        <v>0</v>
      </c>
      <c r="I5" s="35">
        <f>LOOKUP(I1,DATOS!C:C,DATOS!A:A)</f>
        <v>875</v>
      </c>
      <c r="J5" s="61">
        <f>LOOKUP(I5,DATOS!A:A,DATOS!C:C)</f>
        <v>15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ht="15.6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ht="15.6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ht="15.6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ht="15.6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ht="15.6" x14ac:dyDescent="0.25">
      <c r="A10" s="11"/>
      <c r="B10" s="30"/>
      <c r="C10" s="27"/>
      <c r="D10" s="28"/>
      <c r="J10" s="19"/>
    </row>
    <row r="11" spans="1:24" ht="15.6" x14ac:dyDescent="0.25">
      <c r="A11" s="11"/>
      <c r="B11" s="31"/>
      <c r="C11" s="23" t="str">
        <f ca="1">IF(PORTADA!$E$39="A",CONCATENATE(K11,".- ",G11),"")</f>
        <v xml:space="preserve">2.- NORMAS GENERALES EN EL USO DE LAS ARMAS. </v>
      </c>
      <c r="D11" s="24"/>
      <c r="E11" s="11"/>
      <c r="F11" s="11"/>
      <c r="G11" s="40" t="str">
        <f>IF(J12="FIN","",LOOKUP(I11,DATOS!A:A,DATOS!F:F))</f>
        <v xml:space="preserve">NORMAS GENERALES EN EL USO DE LAS ARMAS. </v>
      </c>
      <c r="H11" s="40">
        <f>IF(J12="FIN",0,LOOKUP(I11,DATOS!A:A,DATOS!P:P))</f>
        <v>0</v>
      </c>
      <c r="I11" s="35">
        <f>+I5+1</f>
        <v>876</v>
      </c>
      <c r="J11" s="61">
        <f>IF(LOOKUP(I11,DATOS!A:A,DATOS!C:C)=0,J5,(LOOKUP(I11,DATOS!A:A,DATOS!C:C)))</f>
        <v>15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ht="15.6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ht="15.6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ht="15.6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ht="15.6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ht="15.6" x14ac:dyDescent="0.25">
      <c r="A16" s="11"/>
      <c r="B16" s="30"/>
      <c r="C16" s="27"/>
      <c r="D16" s="28"/>
      <c r="J16" s="19"/>
    </row>
    <row r="17" spans="1:19" ht="15.6" x14ac:dyDescent="0.25">
      <c r="A17" s="11"/>
      <c r="B17" s="31"/>
      <c r="C17" s="23" t="str">
        <f ca="1">IF(PORTADA!$E$39="A",CONCATENATE(K17,".- ",G17),"")</f>
        <v xml:space="preserve">3.- NORMAS GENERALES EN EL USO DE LAS ARMAS. </v>
      </c>
      <c r="D17" s="24"/>
      <c r="E17" s="11"/>
      <c r="F17" s="11"/>
      <c r="G17" s="40" t="str">
        <f>IF(J18="FIN","",LOOKUP(I17,DATOS!A:A,DATOS!F:F))</f>
        <v xml:space="preserve">NORMAS GENERALES EN EL USO DE LAS ARMAS. </v>
      </c>
      <c r="H17" s="40">
        <f>IF(J18="FIN",0,LOOKUP(I17,DATOS!A:A,DATOS!P:P))</f>
        <v>0</v>
      </c>
      <c r="I17" s="35">
        <f>+I11+1</f>
        <v>877</v>
      </c>
      <c r="J17" s="61">
        <f>IF(LOOKUP(I17,DATOS!A:A,DATOS!C:C)=0,J11,(LOOKUP(I17,DATOS!A:A,DATOS!C:C)))</f>
        <v>15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ht="15.6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ht="15.6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ht="15.6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ht="15.6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ht="15.6" x14ac:dyDescent="0.25">
      <c r="A22" s="11"/>
      <c r="B22" s="30"/>
      <c r="C22" s="27"/>
      <c r="D22" s="28"/>
      <c r="J22" s="19"/>
    </row>
    <row r="23" spans="1:19" ht="15.6" x14ac:dyDescent="0.25">
      <c r="A23" s="11"/>
      <c r="B23" s="31"/>
      <c r="C23" s="23" t="str">
        <f ca="1">IF(PORTADA!$E$39="A",CONCATENATE(K23,".- ",G23),"")</f>
        <v xml:space="preserve">4.- NORMAS GENERALES EN EL USO DE LAS ARMAS. </v>
      </c>
      <c r="D23" s="24"/>
      <c r="E23" s="11"/>
      <c r="F23" s="11"/>
      <c r="G23" s="40" t="str">
        <f>IF(J24="FIN","",LOOKUP(I23,DATOS!A:A,DATOS!F:F))</f>
        <v xml:space="preserve">NORMAS GENERALES EN EL USO DE LAS ARMAS. </v>
      </c>
      <c r="H23" s="40">
        <f>IF(J24="FIN",0,LOOKUP(I23,DATOS!A:A,DATOS!P:P))</f>
        <v>0</v>
      </c>
      <c r="I23" s="35">
        <f>+I17+1</f>
        <v>878</v>
      </c>
      <c r="J23" s="61">
        <f>IF(LOOKUP(I23,DATOS!A:A,DATOS!C:C)=0,J17,(LOOKUP(I23,DATOS!A:A,DATOS!C:C)))</f>
        <v>15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ht="15.6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ht="15.6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ht="15.6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ht="15.6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ht="15.6" x14ac:dyDescent="0.25">
      <c r="A28" s="11"/>
      <c r="B28" s="30"/>
      <c r="C28" s="27"/>
      <c r="D28" s="28"/>
      <c r="J28" s="19"/>
    </row>
    <row r="29" spans="1:19" ht="15.6" x14ac:dyDescent="0.25">
      <c r="A29" s="11"/>
      <c r="B29" s="31"/>
      <c r="C29" s="23" t="str">
        <f ca="1">IF(PORTADA!$E$39="A",CONCATENATE(K29,".- ",G29),"")</f>
        <v xml:space="preserve">5.- AMETRALLADORA MG42. </v>
      </c>
      <c r="D29" s="24"/>
      <c r="E29" s="11"/>
      <c r="F29" s="11"/>
      <c r="G29" s="40" t="str">
        <f>IF(J30="FIN","",LOOKUP(I29,DATOS!A:A,DATOS!F:F))</f>
        <v xml:space="preserve">AMETRALLADORA MG42. </v>
      </c>
      <c r="H29" s="40">
        <f>IF(J30="FIN",0,LOOKUP(I29,DATOS!A:A,DATOS!P:P))</f>
        <v>0</v>
      </c>
      <c r="I29" s="35">
        <f>+I23+1</f>
        <v>879</v>
      </c>
      <c r="J29" s="61">
        <f>IF(LOOKUP(I29,DATOS!A:A,DATOS!C:C)=0,J23,(LOOKUP(I29,DATOS!A:A,DATOS!C:C)))</f>
        <v>15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ht="15.6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15.6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15.6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15.6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ht="15.6" x14ac:dyDescent="0.25">
      <c r="A34" s="11"/>
      <c r="B34" s="30"/>
      <c r="C34" s="27"/>
      <c r="D34" s="28"/>
      <c r="J34" s="19"/>
    </row>
    <row r="35" spans="1:19" ht="15.6" x14ac:dyDescent="0.25">
      <c r="A35" s="11"/>
      <c r="B35" s="31"/>
      <c r="C35" s="23" t="str">
        <f ca="1">IF(PORTADA!$E$39="A",CONCATENATE(K35,".- ",G35),"")</f>
        <v xml:space="preserve">6.- AMETRALLADORA MG42. </v>
      </c>
      <c r="D35" s="24"/>
      <c r="E35" s="11"/>
      <c r="F35" s="11"/>
      <c r="G35" s="40" t="str">
        <f>IF(J36="FIN","",LOOKUP(I35,DATOS!A:A,DATOS!F:F))</f>
        <v xml:space="preserve">AMETRALLADORA MG42. </v>
      </c>
      <c r="H35" s="40">
        <f>IF(J36="FIN",0,LOOKUP(I35,DATOS!A:A,DATOS!P:P))</f>
        <v>0</v>
      </c>
      <c r="I35" s="35">
        <f>+I29+1</f>
        <v>880</v>
      </c>
      <c r="J35" s="61">
        <f>IF(LOOKUP(I35,DATOS!A:A,DATOS!C:C)=0,J29,(LOOKUP(I35,DATOS!A:A,DATOS!C:C)))</f>
        <v>15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ht="15.6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ht="15.6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ht="15.6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ht="15.6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ht="15.6" x14ac:dyDescent="0.25">
      <c r="A40" s="11"/>
      <c r="B40" s="30"/>
      <c r="C40" s="27"/>
      <c r="D40" s="28"/>
      <c r="J40" s="19"/>
    </row>
    <row r="41" spans="1:19" ht="15.6" x14ac:dyDescent="0.25">
      <c r="A41" s="11"/>
      <c r="B41" s="31"/>
      <c r="C41" s="23" t="str">
        <f ca="1">IF(PORTADA!$E$39="A",CONCATENATE(K41,".- ",G41),"")</f>
        <v xml:space="preserve">7.- AMETRALLADORA MG42. </v>
      </c>
      <c r="D41" s="24"/>
      <c r="E41" s="11"/>
      <c r="F41" s="11"/>
      <c r="G41" s="40" t="str">
        <f>IF(J42="FIN","",LOOKUP(I41,DATOS!A:A,DATOS!F:F))</f>
        <v xml:space="preserve">AMETRALLADORA MG42. </v>
      </c>
      <c r="H41" s="40">
        <f>IF(J42="FIN",0,LOOKUP(I41,DATOS!A:A,DATOS!P:P))</f>
        <v>0</v>
      </c>
      <c r="I41" s="35">
        <f>+I35+1</f>
        <v>881</v>
      </c>
      <c r="J41" s="61">
        <f>IF(LOOKUP(I41,DATOS!A:A,DATOS!C:C)=0,J35,(LOOKUP(I41,DATOS!A:A,DATOS!C:C)))</f>
        <v>15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ht="15.6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ht="15.6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ht="15.6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ht="15.6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ht="15.6" x14ac:dyDescent="0.25">
      <c r="A46" s="11"/>
      <c r="B46" s="30"/>
      <c r="C46" s="27"/>
      <c r="D46" s="28"/>
      <c r="J46" s="19"/>
    </row>
    <row r="47" spans="1:19" ht="15.6" x14ac:dyDescent="0.25">
      <c r="A47" s="11"/>
      <c r="B47" s="31"/>
      <c r="C47" s="23" t="str">
        <f ca="1">IF(PORTADA!$E$39="A",CONCATENATE(K47,".- ",G47),"")</f>
        <v xml:space="preserve">8.- AMETRALLADORA MG42. </v>
      </c>
      <c r="D47" s="24"/>
      <c r="E47" s="11"/>
      <c r="F47" s="11"/>
      <c r="G47" s="40" t="str">
        <f>IF(J48="FIN","",LOOKUP(I47,DATOS!A:A,DATOS!F:F))</f>
        <v xml:space="preserve">AMETRALLADORA MG42. </v>
      </c>
      <c r="H47" s="40">
        <f>IF(J48="FIN",0,LOOKUP(I47,DATOS!A:A,DATOS!P:P))</f>
        <v>0</v>
      </c>
      <c r="I47" s="35">
        <f>+I41+1</f>
        <v>882</v>
      </c>
      <c r="J47" s="61">
        <f>IF(LOOKUP(I47,DATOS!A:A,DATOS!C:C)=0,J41,(LOOKUP(I47,DATOS!A:A,DATOS!C:C)))</f>
        <v>15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ht="15.6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15.6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ht="15.6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ht="15.6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ht="15.6" x14ac:dyDescent="0.25">
      <c r="A52" s="11"/>
      <c r="B52" s="30"/>
      <c r="C52" s="27"/>
      <c r="D52" s="28"/>
      <c r="J52" s="19"/>
    </row>
    <row r="53" spans="1:19" ht="15.6" x14ac:dyDescent="0.25">
      <c r="A53" s="11"/>
      <c r="B53" s="31"/>
      <c r="C53" s="23" t="str">
        <f ca="1">IF(PORTADA!$E$39="A",CONCATENATE(K53,".- ",G53),"")</f>
        <v xml:space="preserve">9.- AMETRALLADORA MG42. </v>
      </c>
      <c r="D53" s="24"/>
      <c r="E53" s="11"/>
      <c r="F53" s="11"/>
      <c r="G53" s="40" t="str">
        <f>IF(J54="FIN","",LOOKUP(I53,DATOS!A:A,DATOS!F:F))</f>
        <v xml:space="preserve">AMETRALLADORA MG42. </v>
      </c>
      <c r="H53" s="40">
        <f>IF(J54="FIN",0,LOOKUP(I53,DATOS!A:A,DATOS!P:P))</f>
        <v>0</v>
      </c>
      <c r="I53" s="35">
        <f>+I47+1</f>
        <v>883</v>
      </c>
      <c r="J53" s="61">
        <f>IF(LOOKUP(I53,DATOS!A:A,DATOS!C:C)=0,J47,(LOOKUP(I53,DATOS!A:A,DATOS!C:C)))</f>
        <v>15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ht="15.6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ht="15.6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ht="15.6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ht="15.6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ht="15.6" x14ac:dyDescent="0.25">
      <c r="A58" s="11"/>
      <c r="B58" s="30"/>
      <c r="C58" s="27"/>
      <c r="D58" s="28"/>
      <c r="J58" s="19"/>
    </row>
    <row r="59" spans="1:19" ht="15.6" x14ac:dyDescent="0.25">
      <c r="A59" s="11"/>
      <c r="B59" s="31"/>
      <c r="C59" s="23" t="str">
        <f ca="1">IF(PORTADA!$E$39="A",CONCATENATE(K59,".- ",G59),"")</f>
        <v xml:space="preserve">10.- AMETRALLADORA MG42. </v>
      </c>
      <c r="D59" s="24"/>
      <c r="E59" s="11"/>
      <c r="F59" s="11"/>
      <c r="G59" s="40" t="str">
        <f>IF(J60="FIN","",LOOKUP(I59,DATOS!A:A,DATOS!F:F))</f>
        <v xml:space="preserve">AMETRALLADORA MG42. </v>
      </c>
      <c r="H59" s="40">
        <f>IF(J60="FIN",0,LOOKUP(I59,DATOS!A:A,DATOS!P:P))</f>
        <v>0</v>
      </c>
      <c r="I59" s="35">
        <f>+I53+1</f>
        <v>884</v>
      </c>
      <c r="J59" s="61">
        <f>IF(LOOKUP(I59,DATOS!A:A,DATOS!C:C)=0,J53,(LOOKUP(I59,DATOS!A:A,DATOS!C:C)))</f>
        <v>15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ht="15.6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ht="15.6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ht="15.6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ht="15.6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ht="15.6" x14ac:dyDescent="0.25">
      <c r="A64" s="11"/>
      <c r="B64" s="30"/>
      <c r="C64" s="27"/>
      <c r="D64" s="28"/>
      <c r="J64" s="19"/>
    </row>
    <row r="65" spans="1:19" ht="15.6" x14ac:dyDescent="0.25">
      <c r="A65" s="11"/>
      <c r="B65" s="31"/>
      <c r="C65" s="23" t="str">
        <f ca="1">IF(PORTADA!$E$39="A",CONCATENATE(K65,".- ",G65),"")</f>
        <v xml:space="preserve">11.- AMETRALLADORA MG42. </v>
      </c>
      <c r="D65" s="24"/>
      <c r="E65" s="11"/>
      <c r="F65" s="11"/>
      <c r="G65" s="40" t="str">
        <f>IF(J66="FIN","",LOOKUP(I65,DATOS!A:A,DATOS!F:F))</f>
        <v xml:space="preserve">AMETRALLADORA MG42. </v>
      </c>
      <c r="H65" s="40">
        <f>IF(J66="FIN",0,LOOKUP(I65,DATOS!A:A,DATOS!P:P))</f>
        <v>0</v>
      </c>
      <c r="I65" s="35">
        <f>+I59+1</f>
        <v>885</v>
      </c>
      <c r="J65" s="61">
        <f>IF(LOOKUP(I65,DATOS!A:A,DATOS!C:C)=0,J59,(LOOKUP(I65,DATOS!A:A,DATOS!C:C)))</f>
        <v>15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ht="15.6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ht="15.6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ht="15.6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ht="15.6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ht="15.6" x14ac:dyDescent="0.25">
      <c r="A70" s="11"/>
      <c r="B70" s="30"/>
      <c r="C70" s="27"/>
      <c r="D70" s="28"/>
      <c r="J70" s="19"/>
    </row>
    <row r="71" spans="1:19" ht="15.6" x14ac:dyDescent="0.25">
      <c r="A71" s="11"/>
      <c r="B71" s="31"/>
      <c r="C71" s="23" t="str">
        <f ca="1">IF(PORTADA!$E$39="A",CONCATENATE(K71,".- ",G71),"")</f>
        <v xml:space="preserve">12.- AMETRALLADORA MG42. </v>
      </c>
      <c r="D71" s="24"/>
      <c r="E71" s="11"/>
      <c r="F71" s="11"/>
      <c r="G71" s="40" t="str">
        <f>IF(J72="FIN","",LOOKUP(I71,DATOS!A:A,DATOS!F:F))</f>
        <v xml:space="preserve">AMETRALLADORA MG42. </v>
      </c>
      <c r="H71" s="40">
        <f>IF(J72="FIN",0,LOOKUP(I71,DATOS!A:A,DATOS!P:P))</f>
        <v>0</v>
      </c>
      <c r="I71" s="35">
        <f>+I65+1</f>
        <v>886</v>
      </c>
      <c r="J71" s="61">
        <f>IF(LOOKUP(I71,DATOS!A:A,DATOS!C:C)=0,J65,(LOOKUP(I71,DATOS!A:A,DATOS!C:C)))</f>
        <v>15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ht="15.6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ht="15.6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ht="15.6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ht="15.6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ht="15.6" x14ac:dyDescent="0.25">
      <c r="A76" s="11"/>
      <c r="B76" s="30"/>
      <c r="C76" s="27"/>
      <c r="D76" s="28"/>
      <c r="J76" s="19"/>
    </row>
    <row r="77" spans="1:19" ht="15.6" x14ac:dyDescent="0.25">
      <c r="A77" s="11"/>
      <c r="B77" s="31"/>
      <c r="C77" s="23" t="str">
        <f ca="1">IF(PORTADA!$E$39="A",CONCATENATE(K77,".- ",G77),"")</f>
        <v xml:space="preserve">13.- AMETRALLADORA MG42. </v>
      </c>
      <c r="D77" s="24"/>
      <c r="E77" s="11"/>
      <c r="F77" s="11"/>
      <c r="G77" s="40" t="str">
        <f>IF(J78="FIN","",LOOKUP(I77,DATOS!A:A,DATOS!F:F))</f>
        <v xml:space="preserve">AMETRALLADORA MG42. </v>
      </c>
      <c r="H77" s="40">
        <f>IF(J78="FIN",0,LOOKUP(I77,DATOS!A:A,DATOS!P:P))</f>
        <v>0</v>
      </c>
      <c r="I77" s="35">
        <f>+I71+1</f>
        <v>887</v>
      </c>
      <c r="J77" s="61">
        <f>IF(LOOKUP(I77,DATOS!A:A,DATOS!C:C)=0,J71,(LOOKUP(I77,DATOS!A:A,DATOS!C:C)))</f>
        <v>15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ht="15.6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ht="15.6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ht="15.6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ht="15.6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ht="15.6" x14ac:dyDescent="0.25">
      <c r="A82" s="11"/>
      <c r="B82" s="30"/>
      <c r="C82" s="27"/>
      <c r="D82" s="28"/>
      <c r="J82" s="19"/>
    </row>
    <row r="83" spans="1:19" ht="15.6" x14ac:dyDescent="0.25">
      <c r="A83" s="11"/>
      <c r="B83" s="31"/>
      <c r="C83" s="23" t="str">
        <f ca="1">IF(PORTADA!$E$39="A",CONCATENATE(K83,".- ",G83),"")</f>
        <v xml:space="preserve">14.- AMETRALLADORA MG42. </v>
      </c>
      <c r="D83" s="24"/>
      <c r="E83" s="11"/>
      <c r="F83" s="11"/>
      <c r="G83" s="40" t="str">
        <f>IF(J84="FIN","",LOOKUP(I83,DATOS!A:A,DATOS!F:F))</f>
        <v xml:space="preserve">AMETRALLADORA MG42. </v>
      </c>
      <c r="H83" s="40">
        <f>IF(J84="FIN",0,LOOKUP(I83,DATOS!A:A,DATOS!P:P))</f>
        <v>0</v>
      </c>
      <c r="I83" s="35">
        <f>+I77+1</f>
        <v>888</v>
      </c>
      <c r="J83" s="61">
        <f>IF(LOOKUP(I83,DATOS!A:A,DATOS!C:C)=0,J77,(LOOKUP(I83,DATOS!A:A,DATOS!C:C)))</f>
        <v>15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ht="15.6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ht="15.6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ht="15.6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ht="15.6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ht="15.6" x14ac:dyDescent="0.25">
      <c r="A88" s="11"/>
      <c r="B88" s="30"/>
      <c r="C88" s="27"/>
      <c r="D88" s="28"/>
      <c r="J88" s="19"/>
    </row>
    <row r="89" spans="1:19" ht="15.6" x14ac:dyDescent="0.25">
      <c r="A89" s="11"/>
      <c r="B89" s="31"/>
      <c r="C89" s="23" t="str">
        <f ca="1">IF(PORTADA!$E$39="A",CONCATENATE(K89,".- ",G89),"")</f>
        <v xml:space="preserve">15.- AMETRALLADORA MG42. </v>
      </c>
      <c r="D89" s="24"/>
      <c r="E89" s="11"/>
      <c r="F89" s="11"/>
      <c r="G89" s="40" t="str">
        <f>IF(J90="FIN","",LOOKUP(I89,DATOS!A:A,DATOS!F:F))</f>
        <v xml:space="preserve">AMETRALLADORA MG42. </v>
      </c>
      <c r="H89" s="40">
        <f>IF(J90="FIN",0,LOOKUP(I89,DATOS!A:A,DATOS!P:P))</f>
        <v>0</v>
      </c>
      <c r="I89" s="35">
        <f>+I83+1</f>
        <v>889</v>
      </c>
      <c r="J89" s="61">
        <f>IF(LOOKUP(I89,DATOS!A:A,DATOS!C:C)=0,J83,(LOOKUP(I89,DATOS!A:A,DATOS!C:C)))</f>
        <v>15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ht="15.6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ht="15.6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ht="15.6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ht="15.6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ht="15.6" x14ac:dyDescent="0.25">
      <c r="A94" s="11"/>
      <c r="B94" s="30"/>
      <c r="C94" s="27"/>
      <c r="D94" s="28"/>
      <c r="J94" s="19"/>
    </row>
    <row r="95" spans="1:19" ht="15.6" x14ac:dyDescent="0.25">
      <c r="A95" s="11"/>
      <c r="B95" s="31"/>
      <c r="C95" s="23" t="str">
        <f ca="1">IF(PORTADA!$E$39="A",CONCATENATE(K95,".- ",G95),"")</f>
        <v xml:space="preserve">16.- AMETRALLADORA MG42. </v>
      </c>
      <c r="D95" s="24"/>
      <c r="E95" s="11"/>
      <c r="F95" s="11"/>
      <c r="G95" s="40" t="str">
        <f>IF(J96="FIN","",LOOKUP(I95,DATOS!A:A,DATOS!F:F))</f>
        <v xml:space="preserve">AMETRALLADORA MG42. </v>
      </c>
      <c r="H95" s="40">
        <f>IF(J96="FIN",0,LOOKUP(I95,DATOS!A:A,DATOS!P:P))</f>
        <v>0</v>
      </c>
      <c r="I95" s="35">
        <f>+I89+1</f>
        <v>890</v>
      </c>
      <c r="J95" s="61">
        <f>IF(LOOKUP(I95,DATOS!A:A,DATOS!C:C)=0,J89,(LOOKUP(I95,DATOS!A:A,DATOS!C:C)))</f>
        <v>15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ht="15.6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ht="15.6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ht="15.6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ht="15.6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ht="15.6" x14ac:dyDescent="0.25">
      <c r="A100" s="11"/>
      <c r="B100" s="30"/>
      <c r="C100" s="27"/>
      <c r="D100" s="28"/>
      <c r="J100" s="19"/>
    </row>
    <row r="101" spans="1:19" ht="15.6" x14ac:dyDescent="0.25">
      <c r="A101" s="11"/>
      <c r="B101" s="31"/>
      <c r="C101" s="23" t="str">
        <f ca="1">IF(PORTADA!$E$39="A",CONCATENATE(K101,".- ",G101),"")</f>
        <v xml:space="preserve">17.- AMETRALLADORA MG42. </v>
      </c>
      <c r="D101" s="24"/>
      <c r="E101" s="11"/>
      <c r="F101" s="11"/>
      <c r="G101" s="40" t="str">
        <f>IF(J102="FIN","",LOOKUP(I101,DATOS!A:A,DATOS!F:F))</f>
        <v xml:space="preserve">AMETRALLADORA MG42. </v>
      </c>
      <c r="H101" s="40">
        <f>IF(J102="FIN",0,LOOKUP(I101,DATOS!A:A,DATOS!P:P))</f>
        <v>0</v>
      </c>
      <c r="I101" s="35">
        <f>+I95+1</f>
        <v>891</v>
      </c>
      <c r="J101" s="61">
        <f>IF(LOOKUP(I101,DATOS!A:A,DATOS!C:C)=0,J95,(LOOKUP(I101,DATOS!A:A,DATOS!C:C)))</f>
        <v>15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ht="15.6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ht="15.6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ht="15.6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ht="15.6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ht="15.6" x14ac:dyDescent="0.25">
      <c r="A106" s="11"/>
      <c r="B106" s="30"/>
      <c r="C106" s="27"/>
      <c r="D106" s="28"/>
      <c r="J106" s="19"/>
    </row>
    <row r="107" spans="1:19" ht="15.6" x14ac:dyDescent="0.25">
      <c r="A107" s="11"/>
      <c r="B107" s="31"/>
      <c r="C107" s="23" t="str">
        <f ca="1">IF(PORTADA!$E$39="A",CONCATENATE(K107,".- ",G107),"")</f>
        <v xml:space="preserve">18.- AMETRALLADORA MG42. </v>
      </c>
      <c r="D107" s="24"/>
      <c r="E107" s="11"/>
      <c r="F107" s="11"/>
      <c r="G107" s="40" t="str">
        <f>IF(J108="FIN","",LOOKUP(I107,DATOS!A:A,DATOS!F:F))</f>
        <v xml:space="preserve">AMETRALLADORA MG42. </v>
      </c>
      <c r="H107" s="40">
        <f>IF(J108="FIN",0,LOOKUP(I107,DATOS!A:A,DATOS!P:P))</f>
        <v>0</v>
      </c>
      <c r="I107" s="35">
        <f>+I101+1</f>
        <v>892</v>
      </c>
      <c r="J107" s="61">
        <f>IF(LOOKUP(I107,DATOS!A:A,DATOS!C:C)=0,J101,(LOOKUP(I107,DATOS!A:A,DATOS!C:C)))</f>
        <v>15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ht="15.6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ht="15.6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ht="15.6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ht="15.6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ht="15.6" x14ac:dyDescent="0.25">
      <c r="A112" s="11"/>
      <c r="B112" s="30"/>
      <c r="C112" s="27"/>
      <c r="D112" s="28"/>
      <c r="J112" s="19"/>
    </row>
    <row r="113" spans="1:19" ht="15.6" x14ac:dyDescent="0.25">
      <c r="A113" s="11"/>
      <c r="B113" s="31"/>
      <c r="C113" s="23" t="str">
        <f ca="1">IF(PORTADA!$E$39="A",CONCATENATE(K113,".- ",G113),"")</f>
        <v xml:space="preserve">19.- AMETRALLADORA MG42. </v>
      </c>
      <c r="D113" s="24"/>
      <c r="E113" s="11"/>
      <c r="F113" s="11"/>
      <c r="G113" s="40" t="str">
        <f>IF(J114="FIN","",LOOKUP(I113,DATOS!A:A,DATOS!F:F))</f>
        <v xml:space="preserve">AMETRALLADORA MG42. </v>
      </c>
      <c r="H113" s="40">
        <f>IF(J114="FIN",0,LOOKUP(I113,DATOS!A:A,DATOS!P:P))</f>
        <v>0</v>
      </c>
      <c r="I113" s="35">
        <f>+I107+1</f>
        <v>893</v>
      </c>
      <c r="J113" s="61">
        <f>IF(LOOKUP(I113,DATOS!A:A,DATOS!C:C)=0,J107,(LOOKUP(I113,DATOS!A:A,DATOS!C:C)))</f>
        <v>15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ht="15.6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ht="15.6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ht="15.6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ht="15.6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ht="15.6" x14ac:dyDescent="0.25">
      <c r="A118" s="11"/>
      <c r="B118" s="30"/>
      <c r="C118" s="27"/>
      <c r="D118" s="28"/>
      <c r="J118" s="19"/>
    </row>
    <row r="119" spans="1:19" ht="15.6" x14ac:dyDescent="0.25">
      <c r="A119" s="11"/>
      <c r="B119" s="31"/>
      <c r="C119" s="23" t="str">
        <f ca="1">IF(PORTADA!$E$39="A",CONCATENATE(K119,".- ",G119),"")</f>
        <v xml:space="preserve">20.- AMETRALLADORA MG42. </v>
      </c>
      <c r="D119" s="24"/>
      <c r="E119" s="11"/>
      <c r="F119" s="11"/>
      <c r="G119" s="40" t="str">
        <f>IF(J120="FIN","",LOOKUP(I119,DATOS!A:A,DATOS!F:F))</f>
        <v xml:space="preserve">AMETRALLADORA MG42. </v>
      </c>
      <c r="H119" s="40">
        <f>IF(J120="FIN",0,LOOKUP(I119,DATOS!A:A,DATOS!P:P))</f>
        <v>0</v>
      </c>
      <c r="I119" s="35">
        <f>+I113+1</f>
        <v>894</v>
      </c>
      <c r="J119" s="61">
        <f>IF(LOOKUP(I119,DATOS!A:A,DATOS!C:C)=0,J113,(LOOKUP(I119,DATOS!A:A,DATOS!C:C)))</f>
        <v>15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ht="15.6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ht="15.6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ht="15.6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ht="15.6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ht="15.6" x14ac:dyDescent="0.25">
      <c r="A124" s="11"/>
      <c r="B124" s="30"/>
      <c r="C124" s="27"/>
      <c r="D124" s="28"/>
      <c r="J124" s="19"/>
    </row>
    <row r="125" spans="1:19" ht="15.6" x14ac:dyDescent="0.25">
      <c r="A125" s="11"/>
      <c r="B125" s="31"/>
      <c r="C125" s="23" t="str">
        <f ca="1">IF(PORTADA!$E$39="A",CONCATENATE(K125,".- ",G125),"")</f>
        <v xml:space="preserve">21.- AMETRALLADORA MG42. </v>
      </c>
      <c r="D125" s="24"/>
      <c r="E125" s="11"/>
      <c r="F125" s="11"/>
      <c r="G125" s="40" t="str">
        <f>IF(J126="FIN","",LOOKUP(I125,DATOS!A:A,DATOS!F:F))</f>
        <v xml:space="preserve">AMETRALLADORA MG42. </v>
      </c>
      <c r="H125" s="40">
        <f>IF(J126="FIN",0,LOOKUP(I125,DATOS!A:A,DATOS!P:P))</f>
        <v>0</v>
      </c>
      <c r="I125" s="35">
        <f>+I119+1</f>
        <v>895</v>
      </c>
      <c r="J125" s="61">
        <f>IF(LOOKUP(I125,DATOS!A:A,DATOS!C:C)=0,J119,(LOOKUP(I125,DATOS!A:A,DATOS!C:C)))</f>
        <v>15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ht="15.6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ht="15.6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ht="15.6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ht="15.6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ht="15.6" x14ac:dyDescent="0.25">
      <c r="A130" s="11"/>
      <c r="B130" s="30"/>
      <c r="C130" s="27"/>
      <c r="D130" s="28"/>
      <c r="J130" s="19"/>
    </row>
    <row r="131" spans="1:19" ht="15.6" x14ac:dyDescent="0.25">
      <c r="A131" s="11"/>
      <c r="B131" s="31"/>
      <c r="C131" s="23" t="str">
        <f ca="1">IF(PORTADA!$E$39="A",CONCATENATE(K131,".- ",G131),"")</f>
        <v xml:space="preserve">22.- AMETRALLADORA MG42. </v>
      </c>
      <c r="D131" s="24"/>
      <c r="E131" s="11"/>
      <c r="F131" s="11"/>
      <c r="G131" s="40" t="str">
        <f>IF(J132="FIN","",LOOKUP(I131,DATOS!A:A,DATOS!F:F))</f>
        <v xml:space="preserve">AMETRALLADORA MG42. </v>
      </c>
      <c r="H131" s="40">
        <f>IF(J132="FIN",0,LOOKUP(I131,DATOS!A:A,DATOS!P:P))</f>
        <v>0</v>
      </c>
      <c r="I131" s="35">
        <f>+I125+1</f>
        <v>896</v>
      </c>
      <c r="J131" s="61">
        <f>IF(LOOKUP(I131,DATOS!A:A,DATOS!C:C)=0,J125,(LOOKUP(I131,DATOS!A:A,DATOS!C:C)))</f>
        <v>15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ht="15.6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ht="15.6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ht="15.6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ht="15.6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ht="15.6" x14ac:dyDescent="0.25">
      <c r="A136" s="11"/>
      <c r="B136" s="30"/>
      <c r="C136" s="27"/>
      <c r="D136" s="28"/>
      <c r="J136" s="19"/>
    </row>
    <row r="137" spans="1:19" ht="15.6" x14ac:dyDescent="0.25">
      <c r="A137" s="11"/>
      <c r="B137" s="31"/>
      <c r="C137" s="23" t="str">
        <f ca="1">IF(PORTADA!$E$39="A",CONCATENATE(K137,".- ",G137),"")</f>
        <v xml:space="preserve">23.- AMETRALLADORA MG42. </v>
      </c>
      <c r="D137" s="24"/>
      <c r="E137" s="11"/>
      <c r="F137" s="11"/>
      <c r="G137" s="40" t="str">
        <f>IF(J138="FIN","",LOOKUP(I137,DATOS!A:A,DATOS!F:F))</f>
        <v xml:space="preserve">AMETRALLADORA MG42. </v>
      </c>
      <c r="H137" s="40">
        <f>IF(J138="FIN",0,LOOKUP(I137,DATOS!A:A,DATOS!P:P))</f>
        <v>0</v>
      </c>
      <c r="I137" s="35">
        <f>+I131+1</f>
        <v>897</v>
      </c>
      <c r="J137" s="61">
        <f>IF(LOOKUP(I137,DATOS!A:A,DATOS!C:C)=0,J131,(LOOKUP(I137,DATOS!A:A,DATOS!C:C)))</f>
        <v>15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ht="15.6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ht="15.6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ht="15.6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ht="15.6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ht="15.6" x14ac:dyDescent="0.25">
      <c r="A142" s="11"/>
      <c r="B142" s="30"/>
      <c r="C142" s="27"/>
      <c r="D142" s="28"/>
      <c r="J142" s="19"/>
    </row>
    <row r="143" spans="1:19" ht="15.6" x14ac:dyDescent="0.25">
      <c r="A143" s="11"/>
      <c r="B143" s="31"/>
      <c r="C143" s="23" t="str">
        <f ca="1">IF(PORTADA!$E$39="A",CONCATENATE(K143,".- ",G143),"")</f>
        <v xml:space="preserve">24.- AMETRALLADORA MG42. </v>
      </c>
      <c r="D143" s="24"/>
      <c r="E143" s="11"/>
      <c r="F143" s="11"/>
      <c r="G143" s="40" t="str">
        <f>IF(J144="FIN","",LOOKUP(I143,DATOS!A:A,DATOS!F:F))</f>
        <v xml:space="preserve">AMETRALLADORA MG42. </v>
      </c>
      <c r="H143" s="40">
        <f>IF(J144="FIN",0,LOOKUP(I143,DATOS!A:A,DATOS!P:P))</f>
        <v>0</v>
      </c>
      <c r="I143" s="35">
        <f>+I137+1</f>
        <v>898</v>
      </c>
      <c r="J143" s="61">
        <f>IF(LOOKUP(I143,DATOS!A:A,DATOS!C:C)=0,J137,(LOOKUP(I143,DATOS!A:A,DATOS!C:C)))</f>
        <v>15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ht="15.6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ht="15.6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ht="15.6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ht="15.6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ht="15.6" x14ac:dyDescent="0.25">
      <c r="A148" s="11"/>
      <c r="B148" s="30"/>
      <c r="C148" s="27"/>
      <c r="D148" s="28"/>
      <c r="J148" s="19"/>
    </row>
    <row r="149" spans="1:19" ht="15.6" x14ac:dyDescent="0.25">
      <c r="A149" s="11"/>
      <c r="B149" s="31"/>
      <c r="C149" s="23" t="str">
        <f ca="1">IF(PORTADA!$E$39="A",CONCATENATE(K149,".- ",G149),"")</f>
        <v xml:space="preserve">25.- AMETRALLADORA MG42. </v>
      </c>
      <c r="D149" s="24"/>
      <c r="E149" s="11"/>
      <c r="F149" s="11"/>
      <c r="G149" s="40" t="str">
        <f>IF(J150="FIN","",LOOKUP(I149,DATOS!A:A,DATOS!F:F))</f>
        <v xml:space="preserve">AMETRALLADORA MG42. </v>
      </c>
      <c r="H149" s="40">
        <f>IF(J150="FIN",0,LOOKUP(I149,DATOS!A:A,DATOS!P:P))</f>
        <v>0</v>
      </c>
      <c r="I149" s="35">
        <f>+I143+1</f>
        <v>899</v>
      </c>
      <c r="J149" s="61">
        <f>IF(LOOKUP(I149,DATOS!A:A,DATOS!C:C)=0,J143,(LOOKUP(I149,DATOS!A:A,DATOS!C:C)))</f>
        <v>15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ht="15.6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ht="15.6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ht="15.6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ht="15.6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ht="15.6" x14ac:dyDescent="0.25">
      <c r="A154" s="11"/>
      <c r="B154" s="30"/>
      <c r="C154" s="27"/>
      <c r="D154" s="28"/>
      <c r="J154" s="19"/>
    </row>
    <row r="155" spans="1:19" ht="15.6" x14ac:dyDescent="0.25">
      <c r="A155" s="11"/>
      <c r="B155" s="31"/>
      <c r="C155" s="23" t="str">
        <f ca="1">IF(PORTADA!$E$39="A",CONCATENATE(K155,".- ",G155),"")</f>
        <v xml:space="preserve">26.- AMETRALLADORA MG42. </v>
      </c>
      <c r="D155" s="24"/>
      <c r="E155" s="11"/>
      <c r="F155" s="11"/>
      <c r="G155" s="40" t="str">
        <f>IF(J156="FIN","",LOOKUP(I155,DATOS!A:A,DATOS!F:F))</f>
        <v xml:space="preserve">AMETRALLADORA MG42. </v>
      </c>
      <c r="H155" s="40">
        <f>IF(J156="FIN",0,LOOKUP(I155,DATOS!A:A,DATOS!P:P))</f>
        <v>0</v>
      </c>
      <c r="I155" s="35">
        <f>+I149+1</f>
        <v>900</v>
      </c>
      <c r="J155" s="61">
        <f>IF(LOOKUP(I155,DATOS!A:A,DATOS!C:C)=0,J149,(LOOKUP(I155,DATOS!A:A,DATOS!C:C)))</f>
        <v>15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ht="15.6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ht="15.6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ht="15.6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ht="15.6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ht="15.6" x14ac:dyDescent="0.25">
      <c r="A160" s="11"/>
      <c r="B160" s="30"/>
      <c r="C160" s="27"/>
      <c r="D160" s="28"/>
      <c r="J160" s="19"/>
    </row>
    <row r="161" spans="1:19" ht="15.6" x14ac:dyDescent="0.25">
      <c r="A161" s="11"/>
      <c r="B161" s="31"/>
      <c r="C161" s="23" t="str">
        <f ca="1">IF(PORTADA!$E$39="A",CONCATENATE(K161,".- ",G161),"")</f>
        <v xml:space="preserve">27.- AMETRALLADORA MG42. </v>
      </c>
      <c r="D161" s="24"/>
      <c r="E161" s="11"/>
      <c r="F161" s="11"/>
      <c r="G161" s="40" t="str">
        <f>IF(J162="FIN","",LOOKUP(I161,DATOS!A:A,DATOS!F:F))</f>
        <v xml:space="preserve">AMETRALLADORA MG42. </v>
      </c>
      <c r="H161" s="40">
        <f>IF(J162="FIN",0,LOOKUP(I161,DATOS!A:A,DATOS!P:P))</f>
        <v>0</v>
      </c>
      <c r="I161" s="35">
        <f>+I155+1</f>
        <v>901</v>
      </c>
      <c r="J161" s="61">
        <f>IF(LOOKUP(I161,DATOS!A:A,DATOS!C:C)=0,J155,(LOOKUP(I161,DATOS!A:A,DATOS!C:C)))</f>
        <v>15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ht="15.6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ht="15.6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ht="15.6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ht="15.6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ht="15.6" x14ac:dyDescent="0.25">
      <c r="A166" s="11"/>
      <c r="B166" s="30"/>
      <c r="C166" s="27"/>
      <c r="D166" s="28"/>
      <c r="J166" s="19"/>
    </row>
    <row r="167" spans="1:19" ht="15.6" x14ac:dyDescent="0.25">
      <c r="A167" s="11"/>
      <c r="B167" s="31"/>
      <c r="C167" s="23" t="str">
        <f ca="1">IF(PORTADA!$E$39="A",CONCATENATE(K167,".- ",G167),"")</f>
        <v xml:space="preserve">28.- AMETRALLADORA MG42. </v>
      </c>
      <c r="D167" s="24"/>
      <c r="E167" s="11"/>
      <c r="F167" s="11"/>
      <c r="G167" s="40" t="str">
        <f>IF(J168="FIN","",LOOKUP(I167,DATOS!A:A,DATOS!F:F))</f>
        <v xml:space="preserve">AMETRALLADORA MG42. </v>
      </c>
      <c r="H167" s="40">
        <f>IF(J168="FIN",0,LOOKUP(I167,DATOS!A:A,DATOS!P:P))</f>
        <v>0</v>
      </c>
      <c r="I167" s="35">
        <f>+I161+1</f>
        <v>902</v>
      </c>
      <c r="J167" s="61">
        <f>IF(LOOKUP(I167,DATOS!A:A,DATOS!C:C)=0,J161,(LOOKUP(I167,DATOS!A:A,DATOS!C:C)))</f>
        <v>15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ht="15.6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ht="15.6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ht="15.6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ht="15.6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ht="15.6" x14ac:dyDescent="0.25">
      <c r="A172" s="11"/>
      <c r="B172" s="30"/>
      <c r="C172" s="27"/>
      <c r="D172" s="28"/>
      <c r="J172" s="19"/>
    </row>
    <row r="173" spans="1:19" ht="15.6" x14ac:dyDescent="0.25">
      <c r="A173" s="11"/>
      <c r="B173" s="31"/>
      <c r="C173" s="23" t="str">
        <f ca="1">IF(PORTADA!$E$39="A",CONCATENATE(K173,".- ",G173),"")</f>
        <v xml:space="preserve">29.- AMETRALLADORA MG42. </v>
      </c>
      <c r="D173" s="24"/>
      <c r="E173" s="11"/>
      <c r="F173" s="11"/>
      <c r="G173" s="40" t="str">
        <f>IF(J174="FIN","",LOOKUP(I173,DATOS!A:A,DATOS!F:F))</f>
        <v xml:space="preserve">AMETRALLADORA MG42. </v>
      </c>
      <c r="H173" s="40">
        <f>IF(J174="FIN",0,LOOKUP(I173,DATOS!A:A,DATOS!P:P))</f>
        <v>0</v>
      </c>
      <c r="I173" s="35">
        <f>+I167+1</f>
        <v>903</v>
      </c>
      <c r="J173" s="61">
        <f>IF(LOOKUP(I173,DATOS!A:A,DATOS!C:C)=0,J167,(LOOKUP(I173,DATOS!A:A,DATOS!C:C)))</f>
        <v>15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ht="15.6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ht="15.6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ht="15.6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ht="15.6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ht="15.6" x14ac:dyDescent="0.25">
      <c r="A178" s="11"/>
      <c r="B178" s="30"/>
      <c r="C178" s="27"/>
      <c r="D178" s="28"/>
      <c r="J178" s="19"/>
    </row>
    <row r="179" spans="1:19" ht="15.6" x14ac:dyDescent="0.25">
      <c r="A179" s="11"/>
      <c r="B179" s="31"/>
      <c r="C179" s="23" t="str">
        <f ca="1">IF(PORTADA!$E$39="A",CONCATENATE(K179,".- ",G179),"")</f>
        <v xml:space="preserve">30.- AMETRALLADORA MG42. </v>
      </c>
      <c r="D179" s="24"/>
      <c r="E179" s="11"/>
      <c r="F179" s="11"/>
      <c r="G179" s="40" t="str">
        <f>IF(J180="FIN","",LOOKUP(I179,DATOS!A:A,DATOS!F:F))</f>
        <v xml:space="preserve">AMETRALLADORA MG42. </v>
      </c>
      <c r="H179" s="40">
        <f>IF(J180="FIN",0,LOOKUP(I179,DATOS!A:A,DATOS!P:P))</f>
        <v>0</v>
      </c>
      <c r="I179" s="35">
        <f>+I173+1</f>
        <v>904</v>
      </c>
      <c r="J179" s="61">
        <f>IF(LOOKUP(I179,DATOS!A:A,DATOS!C:C)=0,J173,(LOOKUP(I179,DATOS!A:A,DATOS!C:C)))</f>
        <v>15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ht="15.6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ht="15.6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ht="15.6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ht="15.6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ht="15.6" x14ac:dyDescent="0.25">
      <c r="A184" s="11"/>
      <c r="B184" s="30"/>
      <c r="C184" s="27"/>
      <c r="D184" s="28"/>
      <c r="J184" s="19"/>
    </row>
    <row r="185" spans="1:19" ht="15.6" x14ac:dyDescent="0.25">
      <c r="A185" s="11"/>
      <c r="B185" s="31"/>
      <c r="C185" s="23" t="str">
        <f ca="1">IF(PORTADA!$E$39="A",CONCATENATE(K185,".- ",G185),"")</f>
        <v xml:space="preserve">31.- AMETRALLADORA MG42. </v>
      </c>
      <c r="D185" s="24"/>
      <c r="E185" s="11"/>
      <c r="F185" s="11"/>
      <c r="G185" s="40" t="str">
        <f>IF(J186="FIN","",LOOKUP(I185,DATOS!A:A,DATOS!F:F))</f>
        <v xml:space="preserve">AMETRALLADORA MG42. </v>
      </c>
      <c r="H185" s="40">
        <f>IF(J186="FIN",0,LOOKUP(I185,DATOS!A:A,DATOS!P:P))</f>
        <v>0</v>
      </c>
      <c r="I185" s="35">
        <f>+I179+1</f>
        <v>905</v>
      </c>
      <c r="J185" s="61">
        <f>IF(LOOKUP(I185,DATOS!A:A,DATOS!C:C)=0,J179,(LOOKUP(I185,DATOS!A:A,DATOS!C:C)))</f>
        <v>15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ht="15.6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ht="15.6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ht="15.6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ht="15.6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ht="15.6" x14ac:dyDescent="0.25">
      <c r="A190" s="11"/>
      <c r="B190" s="30"/>
      <c r="C190" s="27"/>
      <c r="D190" s="28"/>
      <c r="J190" s="19"/>
    </row>
    <row r="191" spans="1:19" ht="15.6" x14ac:dyDescent="0.25">
      <c r="A191" s="11"/>
      <c r="B191" s="31"/>
      <c r="C191" s="23" t="str">
        <f ca="1">IF(PORTADA!$E$39="A",CONCATENATE(K191,".- ",G191),"")</f>
        <v xml:space="preserve">32.- AMETRALLADORA MG42. </v>
      </c>
      <c r="D191" s="24"/>
      <c r="E191" s="11"/>
      <c r="F191" s="11"/>
      <c r="G191" s="40" t="str">
        <f>IF(J192="FIN","",LOOKUP(I191,DATOS!A:A,DATOS!F:F))</f>
        <v xml:space="preserve">AMETRALLADORA MG42. </v>
      </c>
      <c r="H191" s="40">
        <f>IF(J192="FIN",0,LOOKUP(I191,DATOS!A:A,DATOS!P:P))</f>
        <v>0</v>
      </c>
      <c r="I191" s="35">
        <f>+I185+1</f>
        <v>906</v>
      </c>
      <c r="J191" s="61">
        <f>IF(LOOKUP(I191,DATOS!A:A,DATOS!C:C)=0,J185,(LOOKUP(I191,DATOS!A:A,DATOS!C:C)))</f>
        <v>15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ht="15.6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ht="15.6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ht="15.6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ht="15.6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ht="15.6" x14ac:dyDescent="0.25">
      <c r="A196" s="11"/>
      <c r="B196" s="30"/>
      <c r="C196" s="27"/>
      <c r="D196" s="28"/>
      <c r="J196" s="19"/>
    </row>
    <row r="197" spans="1:19" ht="15.6" x14ac:dyDescent="0.25">
      <c r="A197" s="11"/>
      <c r="B197" s="31"/>
      <c r="C197" s="23" t="str">
        <f ca="1">IF(PORTADA!$E$39="A",CONCATENATE(K197,".- ",G197),"")</f>
        <v xml:space="preserve">33.- AMETRALLADORA MG42. </v>
      </c>
      <c r="D197" s="24"/>
      <c r="E197" s="11"/>
      <c r="F197" s="11"/>
      <c r="G197" s="40" t="str">
        <f>IF(J198="FIN","",LOOKUP(I197,DATOS!A:A,DATOS!F:F))</f>
        <v xml:space="preserve">AMETRALLADORA MG42. </v>
      </c>
      <c r="H197" s="40">
        <f>IF(J198="FIN",0,LOOKUP(I197,DATOS!A:A,DATOS!P:P))</f>
        <v>0</v>
      </c>
      <c r="I197" s="35">
        <f>+I191+1</f>
        <v>907</v>
      </c>
      <c r="J197" s="61">
        <f>IF(LOOKUP(I197,DATOS!A:A,DATOS!C:C)=0,J191,(LOOKUP(I197,DATOS!A:A,DATOS!C:C)))</f>
        <v>15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ht="15.6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ht="15.6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ht="15.6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ht="15.6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ht="15.6" x14ac:dyDescent="0.25">
      <c r="A202" s="11"/>
      <c r="B202" s="30"/>
      <c r="C202" s="27"/>
      <c r="D202" s="28"/>
      <c r="J202" s="19"/>
    </row>
    <row r="203" spans="1:19" ht="15.6" x14ac:dyDescent="0.25">
      <c r="A203" s="11"/>
      <c r="B203" s="31"/>
      <c r="C203" s="23" t="str">
        <f ca="1">IF(PORTADA!$E$39="A",CONCATENATE(K203,".- ",G203),"")</f>
        <v xml:space="preserve">34.- AMETRALLADORA MG42. </v>
      </c>
      <c r="D203" s="24"/>
      <c r="E203" s="11"/>
      <c r="F203" s="11"/>
      <c r="G203" s="40" t="str">
        <f>IF(J204="FIN","",LOOKUP(I203,DATOS!A:A,DATOS!F:F))</f>
        <v xml:space="preserve">AMETRALLADORA MG42. </v>
      </c>
      <c r="H203" s="40">
        <f>IF(J204="FIN",0,LOOKUP(I203,DATOS!A:A,DATOS!P:P))</f>
        <v>0</v>
      </c>
      <c r="I203" s="35">
        <f>+I197+1</f>
        <v>908</v>
      </c>
      <c r="J203" s="61">
        <f>IF(LOOKUP(I203,DATOS!A:A,DATOS!C:C)=0,J197,(LOOKUP(I203,DATOS!A:A,DATOS!C:C)))</f>
        <v>15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ht="15.6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ht="15.6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ht="15.6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ht="15.6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ht="15.6" x14ac:dyDescent="0.25">
      <c r="A208" s="11"/>
      <c r="B208" s="30"/>
      <c r="C208" s="27"/>
      <c r="D208" s="28"/>
      <c r="J208" s="19"/>
    </row>
    <row r="209" spans="1:19" ht="15.6" x14ac:dyDescent="0.25">
      <c r="A209" s="11"/>
      <c r="B209" s="31"/>
      <c r="C209" s="23" t="str">
        <f ca="1">IF(PORTADA!$E$39="A",CONCATENATE(K209,".- ",G209),"")</f>
        <v xml:space="preserve">35.- AMETRALLADORA MG42. </v>
      </c>
      <c r="D209" s="24"/>
      <c r="E209" s="11"/>
      <c r="F209" s="11"/>
      <c r="G209" s="40" t="str">
        <f>IF(J210="FIN","",LOOKUP(I209,DATOS!A:A,DATOS!F:F))</f>
        <v xml:space="preserve">AMETRALLADORA MG42. </v>
      </c>
      <c r="H209" s="40">
        <f>IF(J210="FIN",0,LOOKUP(I209,DATOS!A:A,DATOS!P:P))</f>
        <v>0</v>
      </c>
      <c r="I209" s="35">
        <f>+I203+1</f>
        <v>909</v>
      </c>
      <c r="J209" s="61">
        <f>IF(LOOKUP(I209,DATOS!A:A,DATOS!C:C)=0,J203,(LOOKUP(I209,DATOS!A:A,DATOS!C:C)))</f>
        <v>15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ht="15.6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ht="15.6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ht="15.6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ht="15.6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ht="15.6" x14ac:dyDescent="0.25">
      <c r="A214" s="11"/>
      <c r="B214" s="30"/>
      <c r="C214" s="27"/>
      <c r="D214" s="28"/>
      <c r="J214" s="19"/>
    </row>
    <row r="215" spans="1:19" ht="15.6" x14ac:dyDescent="0.25">
      <c r="A215" s="11"/>
      <c r="B215" s="31"/>
      <c r="C215" s="23" t="str">
        <f ca="1">IF(PORTADA!$E$39="A",CONCATENATE(K215,".- ",G215),"")</f>
        <v xml:space="preserve">36.- AMETRALLADORA MG42. </v>
      </c>
      <c r="D215" s="24"/>
      <c r="E215" s="11"/>
      <c r="F215" s="11"/>
      <c r="G215" s="40" t="str">
        <f>IF(J216="FIN","",LOOKUP(I215,DATOS!A:A,DATOS!F:F))</f>
        <v xml:space="preserve">AMETRALLADORA MG42. </v>
      </c>
      <c r="H215" s="40">
        <f>IF(J216="FIN",0,LOOKUP(I215,DATOS!A:A,DATOS!P:P))</f>
        <v>0</v>
      </c>
      <c r="I215" s="35">
        <f>+I209+1</f>
        <v>910</v>
      </c>
      <c r="J215" s="61">
        <f>IF(LOOKUP(I215,DATOS!A:A,DATOS!C:C)=0,J209,(LOOKUP(I215,DATOS!A:A,DATOS!C:C)))</f>
        <v>15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ht="15.6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ht="15.6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ht="15.6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ht="15.6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ht="15.6" x14ac:dyDescent="0.25">
      <c r="A220" s="11"/>
      <c r="B220" s="30"/>
      <c r="C220" s="27"/>
      <c r="D220" s="28"/>
      <c r="J220" s="19"/>
    </row>
    <row r="221" spans="1:19" ht="15.6" x14ac:dyDescent="0.25">
      <c r="A221" s="11"/>
      <c r="B221" s="31"/>
      <c r="C221" s="23" t="str">
        <f ca="1">IF(PORTADA!$E$39="A",CONCATENATE(K221,".- ",G221),"")</f>
        <v xml:space="preserve">37.- AMETRALLADORA MG42. </v>
      </c>
      <c r="D221" s="24"/>
      <c r="E221" s="11"/>
      <c r="F221" s="11"/>
      <c r="G221" s="40" t="str">
        <f>IF(J222="FIN","",LOOKUP(I221,DATOS!A:A,DATOS!F:F))</f>
        <v xml:space="preserve">AMETRALLADORA MG42. </v>
      </c>
      <c r="H221" s="40">
        <f>IF(J222="FIN",0,LOOKUP(I221,DATOS!A:A,DATOS!P:P))</f>
        <v>0</v>
      </c>
      <c r="I221" s="35">
        <f>+I215+1</f>
        <v>911</v>
      </c>
      <c r="J221" s="61">
        <f>IF(LOOKUP(I221,DATOS!A:A,DATOS!C:C)=0,J215,(LOOKUP(I221,DATOS!A:A,DATOS!C:C)))</f>
        <v>15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ht="15.6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ht="15.6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ht="15.6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ht="15.6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ht="15.6" x14ac:dyDescent="0.25">
      <c r="A226" s="11"/>
      <c r="B226" s="30"/>
      <c r="C226" s="27"/>
      <c r="D226" s="28"/>
      <c r="J226" s="19"/>
    </row>
    <row r="227" spans="1:19" ht="15.6" x14ac:dyDescent="0.25">
      <c r="A227" s="11"/>
      <c r="B227" s="31"/>
      <c r="C227" s="23" t="str">
        <f ca="1">IF(PORTADA!$E$39="A",CONCATENATE(K227,".- ",G227),"")</f>
        <v xml:space="preserve">38.- AMETRALLADORA MG42. </v>
      </c>
      <c r="D227" s="24"/>
      <c r="E227" s="11"/>
      <c r="F227" s="11"/>
      <c r="G227" s="40" t="str">
        <f>IF(J228="FIN","",LOOKUP(I227,DATOS!A:A,DATOS!F:F))</f>
        <v xml:space="preserve">AMETRALLADORA MG42. </v>
      </c>
      <c r="H227" s="40">
        <f>IF(J228="FIN",0,LOOKUP(I227,DATOS!A:A,DATOS!P:P))</f>
        <v>0</v>
      </c>
      <c r="I227" s="35">
        <f>+I221+1</f>
        <v>912</v>
      </c>
      <c r="J227" s="61">
        <f>IF(LOOKUP(I227,DATOS!A:A,DATOS!C:C)=0,J221,(LOOKUP(I227,DATOS!A:A,DATOS!C:C)))</f>
        <v>15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ht="15.6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ht="15.6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ht="15.6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ht="15.6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ht="15.6" x14ac:dyDescent="0.25">
      <c r="A232" s="11"/>
      <c r="B232" s="30"/>
      <c r="C232" s="27"/>
      <c r="D232" s="28"/>
      <c r="J232" s="19"/>
    </row>
    <row r="233" spans="1:19" ht="15.6" x14ac:dyDescent="0.25">
      <c r="A233" s="11"/>
      <c r="B233" s="31"/>
      <c r="C233" s="23" t="str">
        <f ca="1">IF(PORTADA!$E$39="A",CONCATENATE(K233,".- ",G233),"")</f>
        <v xml:space="preserve">39.- AMETRALLADORA MG42. </v>
      </c>
      <c r="D233" s="24"/>
      <c r="E233" s="11"/>
      <c r="F233" s="11"/>
      <c r="G233" s="40" t="str">
        <f>IF(J234="FIN","",LOOKUP(I233,DATOS!A:A,DATOS!F:F))</f>
        <v xml:space="preserve">AMETRALLADORA MG42. </v>
      </c>
      <c r="H233" s="40">
        <f>IF(J234="FIN",0,LOOKUP(I233,DATOS!A:A,DATOS!P:P))</f>
        <v>0</v>
      </c>
      <c r="I233" s="35">
        <f>+I227+1</f>
        <v>913</v>
      </c>
      <c r="J233" s="61">
        <f>IF(LOOKUP(I233,DATOS!A:A,DATOS!C:C)=0,J227,(LOOKUP(I233,DATOS!A:A,DATOS!C:C)))</f>
        <v>15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ht="15.6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ht="15.6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ht="15.6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ht="15.6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ht="15.6" x14ac:dyDescent="0.25">
      <c r="A238" s="11"/>
      <c r="B238" s="30"/>
      <c r="C238" s="27"/>
      <c r="D238" s="28"/>
      <c r="J238" s="19"/>
    </row>
    <row r="239" spans="1:19" ht="15.6" x14ac:dyDescent="0.25">
      <c r="A239" s="11"/>
      <c r="B239" s="31"/>
      <c r="C239" s="23" t="str">
        <f ca="1">IF(PORTADA!$E$39="A",CONCATENATE(K239,".- ",G239),"")</f>
        <v xml:space="preserve">40.- AMETRALLADORA MG42. </v>
      </c>
      <c r="D239" s="24"/>
      <c r="E239" s="11"/>
      <c r="F239" s="11"/>
      <c r="G239" s="40" t="str">
        <f>IF(J240="FIN","",LOOKUP(I239,DATOS!A:A,DATOS!F:F))</f>
        <v xml:space="preserve">AMETRALLADORA MG42. </v>
      </c>
      <c r="H239" s="40">
        <f>IF(J240="FIN",0,LOOKUP(I239,DATOS!A:A,DATOS!P:P))</f>
        <v>0</v>
      </c>
      <c r="I239" s="35">
        <f>+I233+1</f>
        <v>914</v>
      </c>
      <c r="J239" s="61">
        <f>IF(LOOKUP(I239,DATOS!A:A,DATOS!C:C)=0,J233,(LOOKUP(I239,DATOS!A:A,DATOS!C:C)))</f>
        <v>15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ht="15.6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ht="15.6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ht="15.6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ht="15.6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ht="15.6" x14ac:dyDescent="0.25">
      <c r="A244" s="11"/>
      <c r="B244" s="30"/>
      <c r="C244" s="27"/>
      <c r="D244" s="28"/>
      <c r="J244" s="19"/>
    </row>
    <row r="245" spans="1:19" ht="15.6" x14ac:dyDescent="0.25">
      <c r="A245" s="11"/>
      <c r="B245" s="31"/>
      <c r="C245" s="23" t="str">
        <f ca="1">IF(PORTADA!$E$39="A",CONCATENATE(K245,".- ",G245),"")</f>
        <v xml:space="preserve">41.- AMETRALLADORA MG42. </v>
      </c>
      <c r="D245" s="24"/>
      <c r="E245" s="11"/>
      <c r="F245" s="11"/>
      <c r="G245" s="40" t="str">
        <f>IF(J246="FIN","",LOOKUP(I245,DATOS!A:A,DATOS!F:F))</f>
        <v xml:space="preserve">AMETRALLADORA MG42. </v>
      </c>
      <c r="H245" s="40">
        <f>IF(J246="FIN",0,LOOKUP(I245,DATOS!A:A,DATOS!P:P))</f>
        <v>0</v>
      </c>
      <c r="I245" s="35">
        <f>+I239+1</f>
        <v>915</v>
      </c>
      <c r="J245" s="61">
        <f>IF(LOOKUP(I245,DATOS!A:A,DATOS!C:C)=0,J239,(LOOKUP(I245,DATOS!A:A,DATOS!C:C)))</f>
        <v>15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ht="15.6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ht="15.6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ht="15.6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ht="15.6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ht="15.6" x14ac:dyDescent="0.25">
      <c r="A250" s="11"/>
      <c r="B250" s="30"/>
      <c r="C250" s="27"/>
      <c r="D250" s="28"/>
      <c r="J250" s="19"/>
    </row>
    <row r="251" spans="1:19" ht="15.6" x14ac:dyDescent="0.25">
      <c r="A251" s="11"/>
      <c r="B251" s="31"/>
      <c r="C251" s="23" t="str">
        <f ca="1">IF(PORTADA!$E$39="A",CONCATENATE(K251,".- ",G251),"")</f>
        <v xml:space="preserve">42.- AMETRALLADORA MG42. </v>
      </c>
      <c r="D251" s="24"/>
      <c r="E251" s="11"/>
      <c r="F251" s="11"/>
      <c r="G251" s="40" t="str">
        <f>IF(J252="FIN","",LOOKUP(I251,DATOS!A:A,DATOS!F:F))</f>
        <v xml:space="preserve">AMETRALLADORA MG42. </v>
      </c>
      <c r="H251" s="40">
        <f>IF(J252="FIN",0,LOOKUP(I251,DATOS!A:A,DATOS!P:P))</f>
        <v>0</v>
      </c>
      <c r="I251" s="35">
        <f>+I245+1</f>
        <v>916</v>
      </c>
      <c r="J251" s="61">
        <f>IF(LOOKUP(I251,DATOS!A:A,DATOS!C:C)=0,J245,(LOOKUP(I251,DATOS!A:A,DATOS!C:C)))</f>
        <v>15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ht="15.6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ht="15.6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ht="15.6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ht="15.6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ht="15.6" x14ac:dyDescent="0.25">
      <c r="A256" s="11"/>
      <c r="B256" s="30"/>
      <c r="C256" s="27"/>
      <c r="D256" s="28"/>
      <c r="J256" s="19"/>
    </row>
    <row r="257" spans="1:19" ht="15.6" x14ac:dyDescent="0.25">
      <c r="A257" s="11"/>
      <c r="B257" s="31"/>
      <c r="C257" s="23" t="str">
        <f ca="1">IF(PORTADA!$E$39="A",CONCATENATE(K257,".- ",G257),"")</f>
        <v xml:space="preserve">43.- AMETRALLADORA MG42. </v>
      </c>
      <c r="D257" s="24"/>
      <c r="E257" s="11"/>
      <c r="F257" s="11"/>
      <c r="G257" s="40" t="str">
        <f>IF(J258="FIN","",LOOKUP(I257,DATOS!A:A,DATOS!F:F))</f>
        <v xml:space="preserve">AMETRALLADORA MG42. </v>
      </c>
      <c r="H257" s="40">
        <f>IF(J258="FIN",0,LOOKUP(I257,DATOS!A:A,DATOS!P:P))</f>
        <v>0</v>
      </c>
      <c r="I257" s="35">
        <f>+I251+1</f>
        <v>917</v>
      </c>
      <c r="J257" s="61">
        <f>IF(LOOKUP(I257,DATOS!A:A,DATOS!C:C)=0,J251,(LOOKUP(I257,DATOS!A:A,DATOS!C:C)))</f>
        <v>15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ht="15.6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ht="15.6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ht="15.6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ht="15.6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ht="15.6" x14ac:dyDescent="0.25">
      <c r="A262" s="11"/>
      <c r="B262" s="30"/>
      <c r="C262" s="27"/>
      <c r="D262" s="28"/>
      <c r="J262" s="19"/>
    </row>
    <row r="263" spans="1:19" ht="15.6" x14ac:dyDescent="0.25">
      <c r="A263" s="11"/>
      <c r="B263" s="31"/>
      <c r="C263" s="23" t="str">
        <f ca="1">IF(PORTADA!$E$39="A",CONCATENATE(K263,".- ",G263),"")</f>
        <v xml:space="preserve">44.- AMETRALLADORA MG42. </v>
      </c>
      <c r="D263" s="24"/>
      <c r="E263" s="11"/>
      <c r="F263" s="11"/>
      <c r="G263" s="40" t="str">
        <f>IF(J264="FIN","",LOOKUP(I263,DATOS!A:A,DATOS!F:F))</f>
        <v xml:space="preserve">AMETRALLADORA MG42. </v>
      </c>
      <c r="H263" s="40">
        <f>IF(J264="FIN",0,LOOKUP(I263,DATOS!A:A,DATOS!P:P))</f>
        <v>0</v>
      </c>
      <c r="I263" s="35">
        <f>+I257+1</f>
        <v>918</v>
      </c>
      <c r="J263" s="61">
        <f>IF(LOOKUP(I263,DATOS!A:A,DATOS!C:C)=0,J257,(LOOKUP(I263,DATOS!A:A,DATOS!C:C)))</f>
        <v>15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ht="15.6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ht="15.6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ht="15.6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ht="15.6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ht="15.6" x14ac:dyDescent="0.25">
      <c r="A268" s="11"/>
      <c r="B268" s="30"/>
      <c r="C268" s="27"/>
      <c r="D268" s="28"/>
      <c r="J268" s="19"/>
    </row>
    <row r="269" spans="1:19" ht="15.6" x14ac:dyDescent="0.25">
      <c r="A269" s="11"/>
      <c r="B269" s="31"/>
      <c r="C269" s="23" t="str">
        <f ca="1">IF(PORTADA!$E$39="A",CONCATENATE(K269,".- ",G269),"")</f>
        <v xml:space="preserve">45.- AMETRALLADORA LIGERA MG-4 ET. </v>
      </c>
      <c r="D269" s="24"/>
      <c r="E269" s="11"/>
      <c r="F269" s="11"/>
      <c r="G269" s="40" t="str">
        <f>IF(J270="FIN","",LOOKUP(I269,DATOS!A:A,DATOS!F:F))</f>
        <v xml:space="preserve">AMETRALLADORA LIGERA MG-4 ET. </v>
      </c>
      <c r="H269" s="40">
        <f>IF(J270="FIN",0,LOOKUP(I269,DATOS!A:A,DATOS!P:P))</f>
        <v>0</v>
      </c>
      <c r="I269" s="35">
        <f>+I263+1</f>
        <v>919</v>
      </c>
      <c r="J269" s="61">
        <f>IF(LOOKUP(I269,DATOS!A:A,DATOS!C:C)=0,J263,(LOOKUP(I269,DATOS!A:A,DATOS!C:C)))</f>
        <v>15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ht="15.6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ht="15.6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ht="15.6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ht="15.6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ht="15.6" x14ac:dyDescent="0.25">
      <c r="A274" s="11"/>
      <c r="B274" s="30"/>
      <c r="C274" s="27"/>
      <c r="D274" s="28"/>
      <c r="J274" s="19"/>
    </row>
    <row r="275" spans="1:19" ht="15.6" x14ac:dyDescent="0.25">
      <c r="A275" s="11"/>
      <c r="B275" s="31"/>
      <c r="C275" s="23" t="str">
        <f ca="1">IF(PORTADA!$E$39="A",CONCATENATE(K275,".- ",G275),"")</f>
        <v xml:space="preserve">46.- AMETRALLADORA LIGERA MG-4 ET. </v>
      </c>
      <c r="D275" s="24"/>
      <c r="E275" s="11"/>
      <c r="F275" s="11"/>
      <c r="G275" s="40" t="str">
        <f>IF(J276="FIN","",LOOKUP(I275,DATOS!A:A,DATOS!F:F))</f>
        <v xml:space="preserve">AMETRALLADORA LIGERA MG-4 ET. </v>
      </c>
      <c r="H275" s="40">
        <f>IF(J276="FIN",0,LOOKUP(I275,DATOS!A:A,DATOS!P:P))</f>
        <v>0</v>
      </c>
      <c r="I275" s="35">
        <f>+I269+1</f>
        <v>920</v>
      </c>
      <c r="J275" s="61">
        <f>IF(LOOKUP(I275,DATOS!A:A,DATOS!C:C)=0,J269,(LOOKUP(I275,DATOS!A:A,DATOS!C:C)))</f>
        <v>15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ht="15.6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ht="15.6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ht="15.6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ht="15.6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ht="15.6" x14ac:dyDescent="0.25">
      <c r="A280" s="11"/>
      <c r="B280" s="30"/>
      <c r="C280" s="27"/>
      <c r="D280" s="28"/>
      <c r="J280" s="19"/>
    </row>
    <row r="281" spans="1:19" ht="15.6" x14ac:dyDescent="0.25">
      <c r="A281" s="11"/>
      <c r="B281" s="31"/>
      <c r="C281" s="23" t="str">
        <f ca="1">IF(PORTADA!$E$39="A",CONCATENATE(K281,".- ",G281),"")</f>
        <v xml:space="preserve">47.- AMETRALLADORA LIGERA MG-4 ET. </v>
      </c>
      <c r="D281" s="24"/>
      <c r="E281" s="11"/>
      <c r="F281" s="11"/>
      <c r="G281" s="40" t="str">
        <f>IF(J282="FIN","",LOOKUP(I281,DATOS!A:A,DATOS!F:F))</f>
        <v xml:space="preserve">AMETRALLADORA LIGERA MG-4 ET. </v>
      </c>
      <c r="H281" s="40">
        <f>IF(J282="FIN",0,LOOKUP(I281,DATOS!A:A,DATOS!P:P))</f>
        <v>0</v>
      </c>
      <c r="I281" s="35">
        <f>+I275+1</f>
        <v>921</v>
      </c>
      <c r="J281" s="61">
        <f>IF(LOOKUP(I281,DATOS!A:A,DATOS!C:C)=0,J275,(LOOKUP(I281,DATOS!A:A,DATOS!C:C)))</f>
        <v>15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ht="15.6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ht="15.6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ht="15.6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ht="15.6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ht="15.6" x14ac:dyDescent="0.25">
      <c r="A286" s="11"/>
      <c r="B286" s="30"/>
      <c r="C286" s="27"/>
      <c r="D286" s="28"/>
      <c r="J286" s="19"/>
    </row>
    <row r="287" spans="1:19" ht="15.6" x14ac:dyDescent="0.25">
      <c r="A287" s="11"/>
      <c r="B287" s="31"/>
      <c r="C287" s="23" t="str">
        <f ca="1">IF(PORTADA!$E$39="A",CONCATENATE(K287,".- ",G287),"")</f>
        <v xml:space="preserve">48.- AMETRALLADORA LIGERA MG-4 ET. </v>
      </c>
      <c r="D287" s="24"/>
      <c r="E287" s="11"/>
      <c r="F287" s="11"/>
      <c r="G287" s="40" t="str">
        <f>IF(J288="FIN","",LOOKUP(I287,DATOS!A:A,DATOS!F:F))</f>
        <v xml:space="preserve">AMETRALLADORA LIGERA MG-4 ET. </v>
      </c>
      <c r="H287" s="40">
        <f>IF(J288="FIN",0,LOOKUP(I287,DATOS!A:A,DATOS!P:P))</f>
        <v>0</v>
      </c>
      <c r="I287" s="35">
        <f>+I281+1</f>
        <v>922</v>
      </c>
      <c r="J287" s="61">
        <f>IF(LOOKUP(I287,DATOS!A:A,DATOS!C:C)=0,J281,(LOOKUP(I287,DATOS!A:A,DATOS!C:C)))</f>
        <v>15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ht="15.6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ht="15.6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ht="15.6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ht="15.6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ht="15.6" x14ac:dyDescent="0.25">
      <c r="A292" s="11"/>
      <c r="B292" s="30"/>
      <c r="C292" s="27"/>
      <c r="D292" s="28"/>
      <c r="J292" s="19"/>
    </row>
    <row r="293" spans="1:19" ht="15.6" x14ac:dyDescent="0.25">
      <c r="A293" s="11"/>
      <c r="B293" s="31"/>
      <c r="C293" s="23" t="str">
        <f ca="1">IF(PORTADA!$E$39="A",CONCATENATE(K293,".- ",G293),"")</f>
        <v xml:space="preserve">49.- AMETRALLADORA LIGERA MG-4 ET. </v>
      </c>
      <c r="D293" s="24"/>
      <c r="E293" s="11"/>
      <c r="F293" s="11"/>
      <c r="G293" s="40" t="str">
        <f>IF(J294="FIN","",LOOKUP(I293,DATOS!A:A,DATOS!F:F))</f>
        <v xml:space="preserve">AMETRALLADORA LIGERA MG-4 ET. </v>
      </c>
      <c r="H293" s="40">
        <f>IF(J294="FIN",0,LOOKUP(I293,DATOS!A:A,DATOS!P:P))</f>
        <v>0</v>
      </c>
      <c r="I293" s="35">
        <f>+I287+1</f>
        <v>923</v>
      </c>
      <c r="J293" s="61">
        <f>IF(LOOKUP(I293,DATOS!A:A,DATOS!C:C)=0,J287,(LOOKUP(I293,DATOS!A:A,DATOS!C:C)))</f>
        <v>15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ht="15.6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ht="15.6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ht="15.6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ht="15.6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ht="15.6" x14ac:dyDescent="0.25">
      <c r="A298" s="11"/>
      <c r="B298" s="30"/>
      <c r="C298" s="27"/>
      <c r="D298" s="28"/>
      <c r="J298" s="19"/>
    </row>
    <row r="299" spans="1:19" ht="15.6" x14ac:dyDescent="0.25">
      <c r="A299" s="11"/>
      <c r="B299" s="31"/>
      <c r="C299" s="23" t="str">
        <f ca="1">IF(PORTADA!$E$39="A",CONCATENATE(K299,".- ",G299),"")</f>
        <v xml:space="preserve">50.- AMETRALLADORA LIGERA MG-4 ET. </v>
      </c>
      <c r="D299" s="24"/>
      <c r="E299" s="11"/>
      <c r="F299" s="11"/>
      <c r="G299" s="40" t="str">
        <f>IF(J300="FIN","",LOOKUP(I299,DATOS!A:A,DATOS!F:F))</f>
        <v xml:space="preserve">AMETRALLADORA LIGERA MG-4 ET. </v>
      </c>
      <c r="H299" s="40">
        <f>IF(J300="FIN",0,LOOKUP(I299,DATOS!A:A,DATOS!P:P))</f>
        <v>0</v>
      </c>
      <c r="I299" s="35">
        <f>+I293+1</f>
        <v>924</v>
      </c>
      <c r="J299" s="61">
        <f>IF(LOOKUP(I299,DATOS!A:A,DATOS!C:C)=0,J293,(LOOKUP(I299,DATOS!A:A,DATOS!C:C)))</f>
        <v>15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ht="15.6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ht="15.6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ht="15.6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ht="15.6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ht="15.6" x14ac:dyDescent="0.25">
      <c r="A304" s="11"/>
      <c r="B304" s="30"/>
      <c r="C304" s="27"/>
      <c r="D304" s="28"/>
      <c r="J304" s="19"/>
    </row>
    <row r="305" spans="1:19" ht="15.6" x14ac:dyDescent="0.25">
      <c r="A305" s="11"/>
      <c r="B305" s="31"/>
      <c r="C305" s="23" t="str">
        <f ca="1">IF(PORTADA!$E$39="A",CONCATENATE(K305,".- ",G305),"")</f>
        <v xml:space="preserve">51.- AMETRALLADORA LIGERA MG-4 ET. </v>
      </c>
      <c r="D305" s="24"/>
      <c r="E305" s="11"/>
      <c r="F305" s="11"/>
      <c r="G305" s="40" t="str">
        <f>IF(J306="FIN","",LOOKUP(I305,DATOS!A:A,DATOS!F:F))</f>
        <v xml:space="preserve">AMETRALLADORA LIGERA MG-4 ET. </v>
      </c>
      <c r="H305" s="40">
        <f>IF(J306="FIN",0,LOOKUP(I305,DATOS!A:A,DATOS!P:P))</f>
        <v>0</v>
      </c>
      <c r="I305" s="35">
        <f>+I299+1</f>
        <v>925</v>
      </c>
      <c r="J305" s="61">
        <f>IF(LOOKUP(I305,DATOS!A:A,DATOS!C:C)=0,J299,(LOOKUP(I305,DATOS!A:A,DATOS!C:C)))</f>
        <v>15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ht="15.6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ht="15.6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ht="15.6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ht="15.6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ht="15.6" x14ac:dyDescent="0.25">
      <c r="A310" s="11"/>
      <c r="B310" s="30"/>
      <c r="C310" s="27"/>
      <c r="D310" s="28"/>
      <c r="J310" s="19"/>
    </row>
    <row r="311" spans="1:19" ht="15.6" x14ac:dyDescent="0.25">
      <c r="A311" s="11"/>
      <c r="B311" s="31"/>
      <c r="C311" s="23" t="str">
        <f ca="1">IF(PORTADA!$E$39="A",CONCATENATE(K311,".- ",G311),"")</f>
        <v xml:space="preserve">52.- AMETRALLADORA LIGERA MG-4 ET. </v>
      </c>
      <c r="D311" s="24"/>
      <c r="E311" s="11"/>
      <c r="F311" s="11"/>
      <c r="G311" s="40" t="str">
        <f>IF(J312="FIN","",LOOKUP(I311,DATOS!A:A,DATOS!F:F))</f>
        <v xml:space="preserve">AMETRALLADORA LIGERA MG-4 ET. </v>
      </c>
      <c r="H311" s="40">
        <f>IF(J312="FIN",0,LOOKUP(I311,DATOS!A:A,DATOS!P:P))</f>
        <v>0</v>
      </c>
      <c r="I311" s="35">
        <f>+I305+1</f>
        <v>926</v>
      </c>
      <c r="J311" s="61">
        <f>IF(LOOKUP(I311,DATOS!A:A,DATOS!C:C)=0,J305,(LOOKUP(I311,DATOS!A:A,DATOS!C:C)))</f>
        <v>15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ht="15.6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ht="15.6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ht="15.6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ht="15.6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ht="15.6" x14ac:dyDescent="0.25">
      <c r="A316" s="11"/>
      <c r="B316" s="30"/>
      <c r="C316" s="27"/>
      <c r="D316" s="28"/>
      <c r="J316" s="19"/>
    </row>
    <row r="317" spans="1:19" ht="15.6" x14ac:dyDescent="0.25">
      <c r="A317" s="11"/>
      <c r="B317" s="31"/>
      <c r="C317" s="23" t="str">
        <f ca="1">IF(PORTADA!$E$39="A",CONCATENATE(K317,".- ",G317),"")</f>
        <v xml:space="preserve">53.- AMETRALLADORA LIGERA MG-4 ET. </v>
      </c>
      <c r="D317" s="24"/>
      <c r="E317" s="11"/>
      <c r="F317" s="11"/>
      <c r="G317" s="40" t="str">
        <f>IF(J318="FIN","",LOOKUP(I317,DATOS!A:A,DATOS!F:F))</f>
        <v xml:space="preserve">AMETRALLADORA LIGERA MG-4 ET. </v>
      </c>
      <c r="H317" s="40">
        <f>IF(J318="FIN",0,LOOKUP(I317,DATOS!A:A,DATOS!P:P))</f>
        <v>0</v>
      </c>
      <c r="I317" s="35">
        <f>+I311+1</f>
        <v>927</v>
      </c>
      <c r="J317" s="61">
        <f>IF(LOOKUP(I317,DATOS!A:A,DATOS!C:C)=0,J311,(LOOKUP(I317,DATOS!A:A,DATOS!C:C)))</f>
        <v>15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ht="15.6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ht="15.6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ht="15.6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ht="15.6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ht="15.6" x14ac:dyDescent="0.25">
      <c r="A322" s="11"/>
      <c r="B322" s="30"/>
      <c r="C322" s="27"/>
      <c r="D322" s="28"/>
      <c r="J322" s="19"/>
    </row>
    <row r="323" spans="1:19" ht="15.6" x14ac:dyDescent="0.25">
      <c r="A323" s="11"/>
      <c r="B323" s="31"/>
      <c r="C323" s="23" t="str">
        <f ca="1">IF(PORTADA!$E$39="A",CONCATENATE(K323,".- ",G323),"")</f>
        <v xml:space="preserve">54.- AMETRALLADORA LIGERA MG-4 ET. </v>
      </c>
      <c r="D323" s="24"/>
      <c r="E323" s="11"/>
      <c r="F323" s="11"/>
      <c r="G323" s="40" t="str">
        <f>IF(J324="FIN","",LOOKUP(I323,DATOS!A:A,DATOS!F:F))</f>
        <v xml:space="preserve">AMETRALLADORA LIGERA MG-4 ET. </v>
      </c>
      <c r="H323" s="40">
        <f>IF(J324="FIN",0,LOOKUP(I323,DATOS!A:A,DATOS!P:P))</f>
        <v>0</v>
      </c>
      <c r="I323" s="35">
        <f>+I317+1</f>
        <v>928</v>
      </c>
      <c r="J323" s="61">
        <f>IF(LOOKUP(I323,DATOS!A:A,DATOS!C:C)=0,J317,(LOOKUP(I323,DATOS!A:A,DATOS!C:C)))</f>
        <v>15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ht="15.6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ht="15.6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ht="15.6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ht="15.6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ht="15.6" x14ac:dyDescent="0.25">
      <c r="A328" s="11"/>
      <c r="B328" s="30"/>
      <c r="C328" s="27"/>
      <c r="D328" s="28"/>
      <c r="J328" s="19"/>
    </row>
    <row r="329" spans="1:19" ht="15.6" x14ac:dyDescent="0.25">
      <c r="A329" s="11"/>
      <c r="B329" s="31"/>
      <c r="C329" s="23" t="str">
        <f ca="1">IF(PORTADA!$E$39="A",CONCATENATE(K329,".- ",G329),"")</f>
        <v xml:space="preserve">55.- AMETRALLADORA LIGERA MG-4 ET. </v>
      </c>
      <c r="D329" s="24"/>
      <c r="E329" s="11"/>
      <c r="F329" s="11"/>
      <c r="G329" s="40" t="str">
        <f>IF(J330="FIN","",LOOKUP(I329,DATOS!A:A,DATOS!F:F))</f>
        <v xml:space="preserve">AMETRALLADORA LIGERA MG-4 ET. </v>
      </c>
      <c r="H329" s="40">
        <f>IF(J330="FIN",0,LOOKUP(I329,DATOS!A:A,DATOS!P:P))</f>
        <v>0</v>
      </c>
      <c r="I329" s="35">
        <f>+I323+1</f>
        <v>929</v>
      </c>
      <c r="J329" s="61">
        <f>IF(LOOKUP(I329,DATOS!A:A,DATOS!C:C)=0,J323,(LOOKUP(I329,DATOS!A:A,DATOS!C:C)))</f>
        <v>15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ht="15.6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ht="15.6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ht="15.6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ht="15.6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ht="15.6" x14ac:dyDescent="0.25">
      <c r="A334" s="11"/>
      <c r="B334" s="30"/>
      <c r="C334" s="27"/>
      <c r="D334" s="28"/>
      <c r="J334" s="19"/>
    </row>
    <row r="335" spans="1:19" ht="15.6" x14ac:dyDescent="0.25">
      <c r="A335" s="11"/>
      <c r="B335" s="31"/>
      <c r="C335" s="23" t="str">
        <f ca="1">IF(PORTADA!$E$39="A",CONCATENATE(K335,".- ",G335),"")</f>
        <v xml:space="preserve">56.- AMETRALLADORA LIGERA MG-4 ET. </v>
      </c>
      <c r="D335" s="24"/>
      <c r="E335" s="11"/>
      <c r="F335" s="11"/>
      <c r="G335" s="40" t="str">
        <f>IF(J336="FIN","",LOOKUP(I335,DATOS!A:A,DATOS!F:F))</f>
        <v xml:space="preserve">AMETRALLADORA LIGERA MG-4 ET. </v>
      </c>
      <c r="H335" s="40">
        <f>IF(J336="FIN",0,LOOKUP(I335,DATOS!A:A,DATOS!P:P))</f>
        <v>0</v>
      </c>
      <c r="I335" s="35">
        <f>+I329+1</f>
        <v>930</v>
      </c>
      <c r="J335" s="61">
        <f>IF(LOOKUP(I335,DATOS!A:A,DATOS!C:C)=0,J329,(LOOKUP(I335,DATOS!A:A,DATOS!C:C)))</f>
        <v>15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ht="15.6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ht="15.6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ht="15.6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ht="15.6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ht="15.6" x14ac:dyDescent="0.25">
      <c r="A340" s="11"/>
      <c r="B340" s="30"/>
      <c r="C340" s="27"/>
      <c r="D340" s="28"/>
      <c r="J340" s="19"/>
    </row>
    <row r="341" spans="1:19" ht="15.6" x14ac:dyDescent="0.25">
      <c r="A341" s="11"/>
      <c r="B341" s="31"/>
      <c r="C341" s="23" t="str">
        <f ca="1">IF(PORTADA!$E$39="A",CONCATENATE(K341,".- ",G341),"")</f>
        <v xml:space="preserve">57.- AMETRALLADORA LIGERA MG-4 ET. </v>
      </c>
      <c r="D341" s="24"/>
      <c r="E341" s="11"/>
      <c r="F341" s="11"/>
      <c r="G341" s="40" t="str">
        <f>IF(J342="FIN","",LOOKUP(I341,DATOS!A:A,DATOS!F:F))</f>
        <v xml:space="preserve">AMETRALLADORA LIGERA MG-4 ET. </v>
      </c>
      <c r="H341" s="40">
        <f>IF(J342="FIN",0,LOOKUP(I341,DATOS!A:A,DATOS!P:P))</f>
        <v>0</v>
      </c>
      <c r="I341" s="35">
        <f>+I335+1</f>
        <v>931</v>
      </c>
      <c r="J341" s="61">
        <f>IF(LOOKUP(I341,DATOS!A:A,DATOS!C:C)=0,J335,(LOOKUP(I341,DATOS!A:A,DATOS!C:C)))</f>
        <v>15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ht="15.6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>a) 0</v>
      </c>
      <c r="D342" s="26"/>
      <c r="G342" s="38">
        <f>IF(J342="FIN","",LOOKUP(I341,DATOS!A:A,DATOS!L:L))</f>
        <v>0</v>
      </c>
      <c r="I342" s="35" t="s">
        <v>127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ht="15.6" x14ac:dyDescent="0.25">
      <c r="A343" s="139"/>
      <c r="B343" s="29"/>
      <c r="C343" s="25" t="str">
        <f ca="1">IF(PORTADA!$E$39="A",CONCATENATE(I343," ",G343),"")</f>
        <v>b) 0</v>
      </c>
      <c r="D343" s="26"/>
      <c r="G343" s="38">
        <f>IF(J342="FIN","",LOOKUP(I341,DATOS!A:A,DATOS!M:M))</f>
        <v>0</v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ht="15.6" x14ac:dyDescent="0.25">
      <c r="A344" s="139"/>
      <c r="B344" s="29"/>
      <c r="C344" s="25" t="str">
        <f ca="1">IF(PORTADA!$E$39="A",CONCATENATE(I344," ",G344),"")</f>
        <v>c) 0</v>
      </c>
      <c r="D344" s="26"/>
      <c r="G344" s="38">
        <f>IF(J342="FIN","",LOOKUP(I341,DATOS!A:A,DATOS!N:N))</f>
        <v>0</v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ht="15.6" x14ac:dyDescent="0.25">
      <c r="A345" s="139"/>
      <c r="B345" s="29"/>
      <c r="C345" s="25" t="str">
        <f ca="1">IF(PORTADA!$E$39="A",CONCATENATE(I345," ",G345),"")</f>
        <v>d) 0</v>
      </c>
      <c r="D345" s="26"/>
      <c r="G345" s="38">
        <f>IF(J342="FIN","",LOOKUP(I341,DATOS!A:A,DATOS!O:O))</f>
        <v>0</v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ht="15.6" x14ac:dyDescent="0.25">
      <c r="A346" s="11"/>
      <c r="B346" s="30"/>
      <c r="C346" s="27"/>
      <c r="D346" s="28"/>
      <c r="J346" s="19"/>
    </row>
    <row r="347" spans="1:19" ht="15.6" x14ac:dyDescent="0.25">
      <c r="A347" s="11"/>
      <c r="B347" s="31"/>
      <c r="C347" s="23" t="str">
        <f ca="1">IF(PORTADA!$E$39="A",CONCATENATE(K347,".- ",G347),"")</f>
        <v xml:space="preserve">58.- AMETRALLADORA LIGERA MG-4 ET. </v>
      </c>
      <c r="D347" s="24"/>
      <c r="E347" s="11"/>
      <c r="F347" s="11"/>
      <c r="G347" s="40" t="str">
        <f>IF(J348="FIN","",LOOKUP(I347,DATOS!A:A,DATOS!F:F))</f>
        <v xml:space="preserve">AMETRALLADORA LIGERA MG-4 ET. </v>
      </c>
      <c r="H347" s="40">
        <f>IF(J348="FIN",0,LOOKUP(I347,DATOS!A:A,DATOS!P:P))</f>
        <v>0</v>
      </c>
      <c r="I347" s="35">
        <f>+I341+1</f>
        <v>932</v>
      </c>
      <c r="J347" s="61">
        <f>IF(LOOKUP(I347,DATOS!A:A,DATOS!C:C)=0,J341,(LOOKUP(I347,DATOS!A:A,DATOS!C:C)))</f>
        <v>15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ht="15.6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>a) 0</v>
      </c>
      <c r="D348" s="26"/>
      <c r="G348" s="38">
        <f>IF(J348="FIN","",LOOKUP(I347,DATOS!A:A,DATOS!L:L))</f>
        <v>0</v>
      </c>
      <c r="I348" s="35" t="s">
        <v>127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ht="15.6" x14ac:dyDescent="0.25">
      <c r="A349" s="139"/>
      <c r="B349" s="29"/>
      <c r="C349" s="25" t="str">
        <f ca="1">IF(PORTADA!$E$39="A",CONCATENATE(I349," ",G349),"")</f>
        <v>b) 0</v>
      </c>
      <c r="D349" s="26"/>
      <c r="G349" s="38">
        <f>IF(J348="FIN","",LOOKUP(I347,DATOS!A:A,DATOS!M:M))</f>
        <v>0</v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ht="15.6" x14ac:dyDescent="0.25">
      <c r="A350" s="139"/>
      <c r="B350" s="29"/>
      <c r="C350" s="25" t="str">
        <f ca="1">IF(PORTADA!$E$39="A",CONCATENATE(I350," ",G350),"")</f>
        <v>c) 0</v>
      </c>
      <c r="D350" s="26"/>
      <c r="G350" s="38">
        <f>IF(J348="FIN","",LOOKUP(I347,DATOS!A:A,DATOS!N:N))</f>
        <v>0</v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ht="15.6" x14ac:dyDescent="0.25">
      <c r="A351" s="139"/>
      <c r="B351" s="29"/>
      <c r="C351" s="25" t="str">
        <f ca="1">IF(PORTADA!$E$39="A",CONCATENATE(I351," ",G351),"")</f>
        <v>d) 0</v>
      </c>
      <c r="D351" s="26"/>
      <c r="G351" s="38">
        <f>IF(J348="FIN","",LOOKUP(I347,DATOS!A:A,DATOS!O:O))</f>
        <v>0</v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ht="15.6" x14ac:dyDescent="0.25">
      <c r="A352" s="11"/>
      <c r="B352" s="30"/>
      <c r="C352" s="27"/>
      <c r="D352" s="28"/>
      <c r="J352" s="19"/>
    </row>
    <row r="353" spans="1:19" ht="15.6" x14ac:dyDescent="0.25">
      <c r="A353" s="11"/>
      <c r="B353" s="31"/>
      <c r="C353" s="23" t="str">
        <f ca="1">IF(PORTADA!$E$39="A",CONCATENATE(K353,".- ",G353),"")</f>
        <v xml:space="preserve">59.- AMETRALLADORA LIGERA MG-4 ET. </v>
      </c>
      <c r="D353" s="24"/>
      <c r="E353" s="11"/>
      <c r="F353" s="11"/>
      <c r="G353" s="40" t="str">
        <f>IF(J354="FIN","",LOOKUP(I353,DATOS!A:A,DATOS!F:F))</f>
        <v xml:space="preserve">AMETRALLADORA LIGERA MG-4 ET. </v>
      </c>
      <c r="H353" s="40">
        <f>IF(J354="FIN",0,LOOKUP(I353,DATOS!A:A,DATOS!P:P))</f>
        <v>0</v>
      </c>
      <c r="I353" s="35">
        <f>+I347+1</f>
        <v>933</v>
      </c>
      <c r="J353" s="61">
        <f>IF(LOOKUP(I353,DATOS!A:A,DATOS!C:C)=0,J347,(LOOKUP(I353,DATOS!A:A,DATOS!C:C)))</f>
        <v>15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ht="15.6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>a) 0</v>
      </c>
      <c r="D354" s="26"/>
      <c r="G354" s="38">
        <f>IF(J354="FIN","",LOOKUP(I353,DATOS!A:A,DATOS!L:L))</f>
        <v>0</v>
      </c>
      <c r="I354" s="35" t="s">
        <v>127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ht="15.6" x14ac:dyDescent="0.25">
      <c r="A355" s="139"/>
      <c r="B355" s="29"/>
      <c r="C355" s="25" t="str">
        <f ca="1">IF(PORTADA!$E$39="A",CONCATENATE(I355," ",G355),"")</f>
        <v>b) 0</v>
      </c>
      <c r="D355" s="26"/>
      <c r="G355" s="38">
        <f>IF(J354="FIN","",LOOKUP(I353,DATOS!A:A,DATOS!M:M))</f>
        <v>0</v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ht="15.6" x14ac:dyDescent="0.25">
      <c r="A356" s="139"/>
      <c r="B356" s="29"/>
      <c r="C356" s="25" t="str">
        <f ca="1">IF(PORTADA!$E$39="A",CONCATENATE(I356," ",G356),"")</f>
        <v>c) 0</v>
      </c>
      <c r="D356" s="26"/>
      <c r="G356" s="38">
        <f>IF(J354="FIN","",LOOKUP(I353,DATOS!A:A,DATOS!N:N))</f>
        <v>0</v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ht="15.6" x14ac:dyDescent="0.25">
      <c r="A357" s="139"/>
      <c r="B357" s="29"/>
      <c r="C357" s="25" t="str">
        <f ca="1">IF(PORTADA!$E$39="A",CONCATENATE(I357," ",G357),"")</f>
        <v>d) 0</v>
      </c>
      <c r="D357" s="26"/>
      <c r="G357" s="38">
        <f>IF(J354="FIN","",LOOKUP(I353,DATOS!A:A,DATOS!O:O))</f>
        <v>0</v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ht="15.6" x14ac:dyDescent="0.25">
      <c r="A358" s="11"/>
      <c r="B358" s="30"/>
      <c r="C358" s="27"/>
      <c r="D358" s="28"/>
      <c r="J358" s="19"/>
    </row>
    <row r="359" spans="1:19" ht="15.6" x14ac:dyDescent="0.25">
      <c r="A359" s="11"/>
      <c r="B359" s="31"/>
      <c r="C359" s="23" t="str">
        <f ca="1">IF(PORTADA!$E$39="A",CONCATENATE(K359,".- ",G359),"")</f>
        <v xml:space="preserve">60.- AMETRALLADORA LIGERA MG-4 ET. </v>
      </c>
      <c r="D359" s="24"/>
      <c r="E359" s="11"/>
      <c r="F359" s="11"/>
      <c r="G359" s="40" t="str">
        <f>IF(J360="FIN","",LOOKUP(I359,DATOS!A:A,DATOS!F:F))</f>
        <v xml:space="preserve">AMETRALLADORA LIGERA MG-4 ET. </v>
      </c>
      <c r="H359" s="40">
        <f>IF(J360="FIN",0,LOOKUP(I359,DATOS!A:A,DATOS!P:P))</f>
        <v>0</v>
      </c>
      <c r="I359" s="35">
        <f>+I353+1</f>
        <v>934</v>
      </c>
      <c r="J359" s="61">
        <f>IF(LOOKUP(I359,DATOS!A:A,DATOS!C:C)=0,J353,(LOOKUP(I359,DATOS!A:A,DATOS!C:C)))</f>
        <v>15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ht="15.6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>a) 0</v>
      </c>
      <c r="D360" s="26"/>
      <c r="G360" s="38">
        <f>IF(J360="FIN","",LOOKUP(I359,DATOS!A:A,DATOS!L:L))</f>
        <v>0</v>
      </c>
      <c r="I360" s="35" t="s">
        <v>127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ht="15.6" x14ac:dyDescent="0.25">
      <c r="A361" s="139"/>
      <c r="B361" s="29"/>
      <c r="C361" s="25" t="str">
        <f ca="1">IF(PORTADA!$E$39="A",CONCATENATE(I361," ",G361),"")</f>
        <v>b) 0</v>
      </c>
      <c r="D361" s="26"/>
      <c r="G361" s="38">
        <f>IF(J360="FIN","",LOOKUP(I359,DATOS!A:A,DATOS!M:M))</f>
        <v>0</v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ht="15.6" x14ac:dyDescent="0.25">
      <c r="A362" s="139"/>
      <c r="B362" s="29"/>
      <c r="C362" s="25" t="str">
        <f ca="1">IF(PORTADA!$E$39="A",CONCATENATE(I362," ",G362),"")</f>
        <v>c) 0</v>
      </c>
      <c r="D362" s="26"/>
      <c r="G362" s="38">
        <f>IF(J360="FIN","",LOOKUP(I359,DATOS!A:A,DATOS!N:N))</f>
        <v>0</v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ht="15.6" x14ac:dyDescent="0.25">
      <c r="A363" s="139"/>
      <c r="B363" s="29"/>
      <c r="C363" s="25" t="str">
        <f ca="1">IF(PORTADA!$E$39="A",CONCATENATE(I363," ",G363),"")</f>
        <v>d) 0</v>
      </c>
      <c r="D363" s="26"/>
      <c r="G363" s="38">
        <f>IF(J360="FIN","",LOOKUP(I359,DATOS!A:A,DATOS!O:O))</f>
        <v>0</v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ht="15.6" x14ac:dyDescent="0.25">
      <c r="A364" s="11"/>
      <c r="B364" s="30"/>
      <c r="C364" s="27"/>
      <c r="D364" s="28"/>
      <c r="J364" s="19"/>
    </row>
    <row r="365" spans="1:19" ht="15.6" x14ac:dyDescent="0.25">
      <c r="A365" s="11"/>
      <c r="B365" s="31"/>
      <c r="C365" s="23" t="str">
        <f ca="1">IF(PORTADA!$E$39="A",CONCATENATE(K365,".- ",G365),"")</f>
        <v xml:space="preserve">61.- AMETRALLADORA LIGERA MG-4 ET. </v>
      </c>
      <c r="D365" s="24"/>
      <c r="E365" s="11"/>
      <c r="F365" s="11"/>
      <c r="G365" s="40" t="str">
        <f>IF(J366="FIN","",LOOKUP(I365,DATOS!A:A,DATOS!F:F))</f>
        <v xml:space="preserve">AMETRALLADORA LIGERA MG-4 ET. </v>
      </c>
      <c r="H365" s="40">
        <f>IF(J366="FIN",0,LOOKUP(I365,DATOS!A:A,DATOS!P:P))</f>
        <v>0</v>
      </c>
      <c r="I365" s="35">
        <f>+I359+1</f>
        <v>935</v>
      </c>
      <c r="J365" s="61">
        <f>IF(LOOKUP(I365,DATOS!A:A,DATOS!C:C)=0,J359,(LOOKUP(I365,DATOS!A:A,DATOS!C:C)))</f>
        <v>15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ht="15.6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>a) 0</v>
      </c>
      <c r="D366" s="26"/>
      <c r="G366" s="38">
        <f>IF(J366="FIN","",LOOKUP(I365,DATOS!A:A,DATOS!L:L))</f>
        <v>0</v>
      </c>
      <c r="I366" s="35" t="s">
        <v>127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ht="15.6" x14ac:dyDescent="0.25">
      <c r="A367" s="139"/>
      <c r="B367" s="29"/>
      <c r="C367" s="25" t="str">
        <f ca="1">IF(PORTADA!$E$39="A",CONCATENATE(I367," ",G367),"")</f>
        <v>b) 0</v>
      </c>
      <c r="D367" s="26"/>
      <c r="G367" s="38">
        <f>IF(J366="FIN","",LOOKUP(I365,DATOS!A:A,DATOS!M:M))</f>
        <v>0</v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ht="15.6" x14ac:dyDescent="0.25">
      <c r="A368" s="139"/>
      <c r="B368" s="29"/>
      <c r="C368" s="25" t="str">
        <f ca="1">IF(PORTADA!$E$39="A",CONCATENATE(I368," ",G368),"")</f>
        <v>c) 0</v>
      </c>
      <c r="D368" s="26"/>
      <c r="G368" s="38">
        <f>IF(J366="FIN","",LOOKUP(I365,DATOS!A:A,DATOS!N:N))</f>
        <v>0</v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ht="15.6" x14ac:dyDescent="0.25">
      <c r="A369" s="139"/>
      <c r="B369" s="29"/>
      <c r="C369" s="25" t="str">
        <f ca="1">IF(PORTADA!$E$39="A",CONCATENATE(I369," ",G369),"")</f>
        <v>d) 0</v>
      </c>
      <c r="D369" s="26"/>
      <c r="G369" s="38">
        <f>IF(J366="FIN","",LOOKUP(I365,DATOS!A:A,DATOS!O:O))</f>
        <v>0</v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ht="15.6" x14ac:dyDescent="0.25">
      <c r="A370" s="11"/>
      <c r="B370" s="30"/>
      <c r="C370" s="27"/>
      <c r="D370" s="28"/>
      <c r="J370" s="19"/>
    </row>
    <row r="371" spans="1:19" ht="15.6" x14ac:dyDescent="0.25">
      <c r="A371" s="11"/>
      <c r="B371" s="31"/>
      <c r="C371" s="23" t="str">
        <f ca="1">IF(PORTADA!$E$39="A",CONCATENATE(K371,".- ",G371),"")</f>
        <v xml:space="preserve">62.- AMETRALLADORA LIGERA MG-4 ET. </v>
      </c>
      <c r="D371" s="24"/>
      <c r="E371" s="11"/>
      <c r="F371" s="11"/>
      <c r="G371" s="40" t="str">
        <f>IF(J372="FIN","",LOOKUP(I371,DATOS!A:A,DATOS!F:F))</f>
        <v xml:space="preserve">AMETRALLADORA LIGERA MG-4 ET. </v>
      </c>
      <c r="H371" s="40">
        <f>IF(J372="FIN",0,LOOKUP(I371,DATOS!A:A,DATOS!P:P))</f>
        <v>0</v>
      </c>
      <c r="I371" s="35">
        <f>+I365+1</f>
        <v>936</v>
      </c>
      <c r="J371" s="61">
        <f>IF(LOOKUP(I371,DATOS!A:A,DATOS!C:C)=0,J365,(LOOKUP(I371,DATOS!A:A,DATOS!C:C)))</f>
        <v>15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ht="15.6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>a) 0</v>
      </c>
      <c r="D372" s="26"/>
      <c r="G372" s="38">
        <f>IF(J372="FIN","",LOOKUP(I371,DATOS!A:A,DATOS!L:L))</f>
        <v>0</v>
      </c>
      <c r="I372" s="35" t="s">
        <v>127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ht="15.6" x14ac:dyDescent="0.25">
      <c r="A373" s="139"/>
      <c r="B373" s="29"/>
      <c r="C373" s="25" t="str">
        <f ca="1">IF(PORTADA!$E$39="A",CONCATENATE(I373," ",G373),"")</f>
        <v>b) 0</v>
      </c>
      <c r="D373" s="26"/>
      <c r="G373" s="38">
        <f>IF(J372="FIN","",LOOKUP(I371,DATOS!A:A,DATOS!M:M))</f>
        <v>0</v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ht="15.6" x14ac:dyDescent="0.25">
      <c r="A374" s="139"/>
      <c r="B374" s="29"/>
      <c r="C374" s="25" t="str">
        <f ca="1">IF(PORTADA!$E$39="A",CONCATENATE(I374," ",G374),"")</f>
        <v>c) 0</v>
      </c>
      <c r="D374" s="26"/>
      <c r="G374" s="38">
        <f>IF(J372="FIN","",LOOKUP(I371,DATOS!A:A,DATOS!N:N))</f>
        <v>0</v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ht="15.6" x14ac:dyDescent="0.25">
      <c r="A375" s="139"/>
      <c r="B375" s="29"/>
      <c r="C375" s="25" t="str">
        <f ca="1">IF(PORTADA!$E$39="A",CONCATENATE(I375," ",G375),"")</f>
        <v>d) 0</v>
      </c>
      <c r="D375" s="26"/>
      <c r="G375" s="38">
        <f>IF(J372="FIN","",LOOKUP(I371,DATOS!A:A,DATOS!O:O))</f>
        <v>0</v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ht="15.6" x14ac:dyDescent="0.25">
      <c r="A376" s="11"/>
      <c r="B376" s="30"/>
      <c r="C376" s="27"/>
      <c r="D376" s="28"/>
      <c r="J376" s="19"/>
    </row>
    <row r="377" spans="1:19" ht="15.6" x14ac:dyDescent="0.25">
      <c r="A377" s="11"/>
      <c r="B377" s="31"/>
      <c r="C377" s="23" t="str">
        <f ca="1">IF(PORTADA!$E$39="A",CONCATENATE(K377,".- ",G377),"")</f>
        <v xml:space="preserve">63.- AMETRALLADORA LIGERA MG-4 ET. </v>
      </c>
      <c r="D377" s="24"/>
      <c r="E377" s="11"/>
      <c r="F377" s="11"/>
      <c r="G377" s="40" t="str">
        <f>IF(J378="FIN","",LOOKUP(I377,DATOS!A:A,DATOS!F:F))</f>
        <v xml:space="preserve">AMETRALLADORA LIGERA MG-4 ET. </v>
      </c>
      <c r="H377" s="40">
        <f>IF(J378="FIN",0,LOOKUP(I377,DATOS!A:A,DATOS!P:P))</f>
        <v>0</v>
      </c>
      <c r="I377" s="35">
        <f>+I371+1</f>
        <v>937</v>
      </c>
      <c r="J377" s="61">
        <f>IF(LOOKUP(I377,DATOS!A:A,DATOS!C:C)=0,J371,(LOOKUP(I377,DATOS!A:A,DATOS!C:C)))</f>
        <v>15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ht="15.6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>a) 0</v>
      </c>
      <c r="D378" s="26"/>
      <c r="G378" s="38">
        <f>IF(J378="FIN","",LOOKUP(I377,DATOS!A:A,DATOS!L:L))</f>
        <v>0</v>
      </c>
      <c r="I378" s="35" t="s">
        <v>127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ht="15.6" x14ac:dyDescent="0.25">
      <c r="A379" s="139"/>
      <c r="B379" s="29"/>
      <c r="C379" s="25" t="str">
        <f ca="1">IF(PORTADA!$E$39="A",CONCATENATE(I379," ",G379),"")</f>
        <v>b) 0</v>
      </c>
      <c r="D379" s="26"/>
      <c r="G379" s="38">
        <f>IF(J378="FIN","",LOOKUP(I377,DATOS!A:A,DATOS!M:M))</f>
        <v>0</v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ht="15.6" x14ac:dyDescent="0.25">
      <c r="A380" s="139"/>
      <c r="B380" s="29"/>
      <c r="C380" s="25" t="str">
        <f ca="1">IF(PORTADA!$E$39="A",CONCATENATE(I380," ",G380),"")</f>
        <v>c) 0</v>
      </c>
      <c r="D380" s="26"/>
      <c r="G380" s="38">
        <f>IF(J378="FIN","",LOOKUP(I377,DATOS!A:A,DATOS!N:N))</f>
        <v>0</v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ht="15.6" x14ac:dyDescent="0.25">
      <c r="A381" s="139"/>
      <c r="B381" s="29"/>
      <c r="C381" s="25" t="str">
        <f ca="1">IF(PORTADA!$E$39="A",CONCATENATE(I381," ",G381),"")</f>
        <v>d) 0</v>
      </c>
      <c r="D381" s="26"/>
      <c r="G381" s="38">
        <f>IF(J378="FIN","",LOOKUP(I377,DATOS!A:A,DATOS!O:O))</f>
        <v>0</v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ht="15.6" x14ac:dyDescent="0.25">
      <c r="A382" s="11"/>
      <c r="B382" s="30"/>
      <c r="C382" s="27"/>
      <c r="D382" s="28"/>
      <c r="J382" s="19"/>
    </row>
    <row r="383" spans="1:19" ht="15.6" x14ac:dyDescent="0.25">
      <c r="A383" s="11"/>
      <c r="B383" s="31"/>
      <c r="C383" s="23" t="str">
        <f ca="1">IF(PORTADA!$E$39="A",CONCATENATE(K383,".- ",G383),"")</f>
        <v xml:space="preserve">64.- AMETRALLADORA LIGERA MG-4 ET. </v>
      </c>
      <c r="D383" s="24"/>
      <c r="E383" s="11"/>
      <c r="F383" s="11"/>
      <c r="G383" s="40" t="str">
        <f>IF(J384="FIN","",LOOKUP(I383,DATOS!A:A,DATOS!F:F))</f>
        <v xml:space="preserve">AMETRALLADORA LIGERA MG-4 ET. </v>
      </c>
      <c r="H383" s="40">
        <f>IF(J384="FIN",0,LOOKUP(I383,DATOS!A:A,DATOS!P:P))</f>
        <v>0</v>
      </c>
      <c r="I383" s="35">
        <f>+I377+1</f>
        <v>938</v>
      </c>
      <c r="J383" s="61">
        <f>IF(LOOKUP(I383,DATOS!A:A,DATOS!C:C)=0,J377,(LOOKUP(I383,DATOS!A:A,DATOS!C:C)))</f>
        <v>15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ht="15.6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>a) 0</v>
      </c>
      <c r="D384" s="26"/>
      <c r="G384" s="38">
        <f>IF(J384="FIN","",LOOKUP(I383,DATOS!A:A,DATOS!L:L))</f>
        <v>0</v>
      </c>
      <c r="I384" s="35" t="s">
        <v>127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ht="15.6" x14ac:dyDescent="0.25">
      <c r="A385" s="139"/>
      <c r="B385" s="29"/>
      <c r="C385" s="25" t="str">
        <f ca="1">IF(PORTADA!$E$39="A",CONCATENATE(I385," ",G385),"")</f>
        <v>b) 0</v>
      </c>
      <c r="D385" s="26"/>
      <c r="G385" s="38">
        <f>IF(J384="FIN","",LOOKUP(I383,DATOS!A:A,DATOS!M:M))</f>
        <v>0</v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ht="15.6" x14ac:dyDescent="0.25">
      <c r="A386" s="139"/>
      <c r="B386" s="29"/>
      <c r="C386" s="25" t="str">
        <f ca="1">IF(PORTADA!$E$39="A",CONCATENATE(I386," ",G386),"")</f>
        <v>c) 0</v>
      </c>
      <c r="D386" s="26"/>
      <c r="G386" s="38">
        <f>IF(J384="FIN","",LOOKUP(I383,DATOS!A:A,DATOS!N:N))</f>
        <v>0</v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ht="15.6" x14ac:dyDescent="0.25">
      <c r="A387" s="139"/>
      <c r="B387" s="29"/>
      <c r="C387" s="25" t="str">
        <f ca="1">IF(PORTADA!$E$39="A",CONCATENATE(I387," ",G387),"")</f>
        <v>d) 0</v>
      </c>
      <c r="D387" s="26"/>
      <c r="G387" s="38">
        <f>IF(J384="FIN","",LOOKUP(I383,DATOS!A:A,DATOS!O:O))</f>
        <v>0</v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ht="15.6" x14ac:dyDescent="0.25">
      <c r="A388" s="11"/>
      <c r="B388" s="30"/>
      <c r="C388" s="27"/>
      <c r="D388" s="28"/>
      <c r="J388" s="19"/>
    </row>
    <row r="389" spans="1:19" ht="15.6" x14ac:dyDescent="0.25">
      <c r="A389" s="11"/>
      <c r="B389" s="31"/>
      <c r="C389" s="23" t="str">
        <f ca="1">IF(PORTADA!$E$39="A",CONCATENATE(K389,".- ",G389),"")</f>
        <v xml:space="preserve">65.- AMETRALLADORA LIGERA MG-4 ET. </v>
      </c>
      <c r="D389" s="24"/>
      <c r="E389" s="11"/>
      <c r="F389" s="11"/>
      <c r="G389" s="40" t="str">
        <f>IF(J390="FIN","",LOOKUP(I389,DATOS!A:A,DATOS!F:F))</f>
        <v xml:space="preserve">AMETRALLADORA LIGERA MG-4 ET. </v>
      </c>
      <c r="H389" s="40">
        <f>IF(J390="FIN",0,LOOKUP(I389,DATOS!A:A,DATOS!P:P))</f>
        <v>0</v>
      </c>
      <c r="I389" s="35">
        <f>+I383+1</f>
        <v>939</v>
      </c>
      <c r="J389" s="61">
        <f>IF(LOOKUP(I389,DATOS!A:A,DATOS!C:C)=0,J383,(LOOKUP(I389,DATOS!A:A,DATOS!C:C)))</f>
        <v>15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ht="15.6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>a) 0</v>
      </c>
      <c r="D390" s="26"/>
      <c r="G390" s="38">
        <f>IF(J390="FIN","",LOOKUP(I389,DATOS!A:A,DATOS!L:L))</f>
        <v>0</v>
      </c>
      <c r="I390" s="35" t="s">
        <v>127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ht="15.6" x14ac:dyDescent="0.25">
      <c r="A391" s="139"/>
      <c r="B391" s="29"/>
      <c r="C391" s="25" t="str">
        <f ca="1">IF(PORTADA!$E$39="A",CONCATENATE(I391," ",G391),"")</f>
        <v>b) 0</v>
      </c>
      <c r="D391" s="26"/>
      <c r="G391" s="38">
        <f>IF(J390="FIN","",LOOKUP(I389,DATOS!A:A,DATOS!M:M))</f>
        <v>0</v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ht="15.6" x14ac:dyDescent="0.25">
      <c r="A392" s="139"/>
      <c r="B392" s="29"/>
      <c r="C392" s="25" t="str">
        <f ca="1">IF(PORTADA!$E$39="A",CONCATENATE(I392," ",G392),"")</f>
        <v>c) 0</v>
      </c>
      <c r="D392" s="26"/>
      <c r="G392" s="38">
        <f>IF(J390="FIN","",LOOKUP(I389,DATOS!A:A,DATOS!N:N))</f>
        <v>0</v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ht="15.6" x14ac:dyDescent="0.25">
      <c r="A393" s="139"/>
      <c r="B393" s="29"/>
      <c r="C393" s="25" t="str">
        <f ca="1">IF(PORTADA!$E$39="A",CONCATENATE(I393," ",G393),"")</f>
        <v>d) 0</v>
      </c>
      <c r="D393" s="26"/>
      <c r="G393" s="38">
        <f>IF(J390="FIN","",LOOKUP(I389,DATOS!A:A,DATOS!O:O))</f>
        <v>0</v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ht="15.6" x14ac:dyDescent="0.25">
      <c r="A394" s="11"/>
      <c r="B394" s="30"/>
      <c r="C394" s="27"/>
      <c r="D394" s="28"/>
      <c r="J394" s="19"/>
    </row>
    <row r="395" spans="1:19" ht="15.6" x14ac:dyDescent="0.25">
      <c r="A395" s="11"/>
      <c r="B395" s="31"/>
      <c r="C395" s="23" t="str">
        <f ca="1">IF(PORTADA!$E$39="A",CONCATENATE(K395,".- ",G395),"")</f>
        <v xml:space="preserve">66.- AMETRALLADORA LIGERA MG-4 ET. </v>
      </c>
      <c r="D395" s="24"/>
      <c r="E395" s="11"/>
      <c r="F395" s="11"/>
      <c r="G395" s="40" t="str">
        <f>IF(J396="FIN","",LOOKUP(I395,DATOS!A:A,DATOS!F:F))</f>
        <v xml:space="preserve">AMETRALLADORA LIGERA MG-4 ET. </v>
      </c>
      <c r="H395" s="40">
        <f>IF(J396="FIN",0,LOOKUP(I395,DATOS!A:A,DATOS!P:P))</f>
        <v>0</v>
      </c>
      <c r="I395" s="35">
        <f>+I389+1</f>
        <v>940</v>
      </c>
      <c r="J395" s="61">
        <f>IF(LOOKUP(I395,DATOS!A:A,DATOS!C:C)=0,J389,(LOOKUP(I395,DATOS!A:A,DATOS!C:C)))</f>
        <v>15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ht="15.6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>a) 0</v>
      </c>
      <c r="D396" s="26"/>
      <c r="G396" s="38">
        <f>IF(J396="FIN","",LOOKUP(I395,DATOS!A:A,DATOS!L:L))</f>
        <v>0</v>
      </c>
      <c r="I396" s="35" t="s">
        <v>127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ht="15.6" x14ac:dyDescent="0.25">
      <c r="A397" s="139"/>
      <c r="B397" s="29"/>
      <c r="C397" s="25" t="str">
        <f ca="1">IF(PORTADA!$E$39="A",CONCATENATE(I397," ",G397),"")</f>
        <v>b) 0</v>
      </c>
      <c r="D397" s="26"/>
      <c r="G397" s="38">
        <f>IF(J396="FIN","",LOOKUP(I395,DATOS!A:A,DATOS!M:M))</f>
        <v>0</v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ht="15.6" x14ac:dyDescent="0.25">
      <c r="A398" s="139"/>
      <c r="B398" s="29"/>
      <c r="C398" s="25" t="str">
        <f ca="1">IF(PORTADA!$E$39="A",CONCATENATE(I398," ",G398),"")</f>
        <v>c) 0</v>
      </c>
      <c r="D398" s="26"/>
      <c r="G398" s="38">
        <f>IF(J396="FIN","",LOOKUP(I395,DATOS!A:A,DATOS!N:N))</f>
        <v>0</v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ht="15.6" x14ac:dyDescent="0.25">
      <c r="A399" s="139"/>
      <c r="B399" s="29"/>
      <c r="C399" s="25" t="str">
        <f ca="1">IF(PORTADA!$E$39="A",CONCATENATE(I399," ",G399),"")</f>
        <v>d) 0</v>
      </c>
      <c r="D399" s="26"/>
      <c r="G399" s="38">
        <f>IF(J396="FIN","",LOOKUP(I395,DATOS!A:A,DATOS!O:O))</f>
        <v>0</v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ht="15.6" x14ac:dyDescent="0.25">
      <c r="A400" s="11"/>
      <c r="B400" s="30"/>
      <c r="C400" s="27"/>
      <c r="D400" s="28"/>
      <c r="J400" s="19"/>
    </row>
    <row r="401" spans="1:19" ht="15.6" x14ac:dyDescent="0.25">
      <c r="A401" s="11"/>
      <c r="B401" s="31"/>
      <c r="C401" s="23" t="str">
        <f ca="1">IF(PORTADA!$E$39="A",CONCATENATE(K401,".- ",G401),"")</f>
        <v xml:space="preserve">67.- AMETRALLADORA LIGERA MG-4 ET. </v>
      </c>
      <c r="D401" s="24"/>
      <c r="E401" s="11"/>
      <c r="F401" s="11"/>
      <c r="G401" s="40" t="str">
        <f>IF(J402="FIN","",LOOKUP(I401,DATOS!A:A,DATOS!F:F))</f>
        <v xml:space="preserve">AMETRALLADORA LIGERA MG-4 ET. </v>
      </c>
      <c r="H401" s="40">
        <f>IF(J402="FIN",0,LOOKUP(I401,DATOS!A:A,DATOS!P:P))</f>
        <v>0</v>
      </c>
      <c r="I401" s="35">
        <f>+I395+1</f>
        <v>941</v>
      </c>
      <c r="J401" s="61">
        <f>IF(LOOKUP(I401,DATOS!A:A,DATOS!C:C)=0,J395,(LOOKUP(I401,DATOS!A:A,DATOS!C:C)))</f>
        <v>15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ht="15.6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>a) 0</v>
      </c>
      <c r="D402" s="26"/>
      <c r="G402" s="38">
        <f>IF(J402="FIN","",LOOKUP(I401,DATOS!A:A,DATOS!L:L))</f>
        <v>0</v>
      </c>
      <c r="I402" s="35" t="s">
        <v>127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ht="15.6" x14ac:dyDescent="0.25">
      <c r="A403" s="139"/>
      <c r="B403" s="29"/>
      <c r="C403" s="25" t="str">
        <f ca="1">IF(PORTADA!$E$39="A",CONCATENATE(I403," ",G403),"")</f>
        <v>b) 0</v>
      </c>
      <c r="D403" s="26"/>
      <c r="G403" s="38">
        <f>IF(J402="FIN","",LOOKUP(I401,DATOS!A:A,DATOS!M:M))</f>
        <v>0</v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ht="15.6" x14ac:dyDescent="0.25">
      <c r="A404" s="139"/>
      <c r="B404" s="29"/>
      <c r="C404" s="25" t="str">
        <f ca="1">IF(PORTADA!$E$39="A",CONCATENATE(I404," ",G404),"")</f>
        <v>c) 0</v>
      </c>
      <c r="D404" s="26"/>
      <c r="G404" s="38">
        <f>IF(J402="FIN","",LOOKUP(I401,DATOS!A:A,DATOS!N:N))</f>
        <v>0</v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ht="15.6" x14ac:dyDescent="0.25">
      <c r="A405" s="139"/>
      <c r="B405" s="29"/>
      <c r="C405" s="25" t="str">
        <f ca="1">IF(PORTADA!$E$39="A",CONCATENATE(I405," ",G405),"")</f>
        <v>d) 0</v>
      </c>
      <c r="D405" s="26"/>
      <c r="G405" s="38">
        <f>IF(J402="FIN","",LOOKUP(I401,DATOS!A:A,DATOS!O:O))</f>
        <v>0</v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ht="15.6" x14ac:dyDescent="0.25">
      <c r="A406" s="11"/>
      <c r="B406" s="30"/>
      <c r="C406" s="27"/>
      <c r="D406" s="28"/>
      <c r="J406" s="19"/>
    </row>
    <row r="407" spans="1:19" ht="15.6" x14ac:dyDescent="0.25">
      <c r="A407" s="11"/>
      <c r="B407" s="31"/>
      <c r="C407" s="23" t="str">
        <f ca="1">IF(PORTADA!$E$39="A",CONCATENATE(K407,".- ",G407),"")</f>
        <v xml:space="preserve">68.- AMETRALLADORA LIGERA MG-4 ET. </v>
      </c>
      <c r="D407" s="24"/>
      <c r="E407" s="11"/>
      <c r="F407" s="11"/>
      <c r="G407" s="40" t="str">
        <f>IF(J408="FIN","",LOOKUP(I407,DATOS!A:A,DATOS!F:F))</f>
        <v xml:space="preserve">AMETRALLADORA LIGERA MG-4 ET. </v>
      </c>
      <c r="H407" s="40">
        <f>IF(J408="FIN",0,LOOKUP(I407,DATOS!A:A,DATOS!P:P))</f>
        <v>0</v>
      </c>
      <c r="I407" s="35">
        <f>+I401+1</f>
        <v>942</v>
      </c>
      <c r="J407" s="61">
        <f>IF(LOOKUP(I407,DATOS!A:A,DATOS!C:C)=0,J401,(LOOKUP(I407,DATOS!A:A,DATOS!C:C)))</f>
        <v>15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ht="15.6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>a) 0</v>
      </c>
      <c r="D408" s="26"/>
      <c r="G408" s="38">
        <f>IF(J408="FIN","",LOOKUP(I407,DATOS!A:A,DATOS!L:L))</f>
        <v>0</v>
      </c>
      <c r="I408" s="35" t="s">
        <v>127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ht="15.6" x14ac:dyDescent="0.25">
      <c r="A409" s="139"/>
      <c r="B409" s="29"/>
      <c r="C409" s="25" t="str">
        <f ca="1">IF(PORTADA!$E$39="A",CONCATENATE(I409," ",G409),"")</f>
        <v>b) 0</v>
      </c>
      <c r="D409" s="26"/>
      <c r="G409" s="38">
        <f>IF(J408="FIN","",LOOKUP(I407,DATOS!A:A,DATOS!M:M))</f>
        <v>0</v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ht="15.6" x14ac:dyDescent="0.25">
      <c r="A410" s="139"/>
      <c r="B410" s="29"/>
      <c r="C410" s="25" t="str">
        <f ca="1">IF(PORTADA!$E$39="A",CONCATENATE(I410," ",G410),"")</f>
        <v>c) 0</v>
      </c>
      <c r="D410" s="26"/>
      <c r="G410" s="38">
        <f>IF(J408="FIN","",LOOKUP(I407,DATOS!A:A,DATOS!N:N))</f>
        <v>0</v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ht="15.6" x14ac:dyDescent="0.25">
      <c r="A411" s="139"/>
      <c r="B411" s="29"/>
      <c r="C411" s="25" t="str">
        <f ca="1">IF(PORTADA!$E$39="A",CONCATENATE(I411," ",G411),"")</f>
        <v>d) 0</v>
      </c>
      <c r="D411" s="26"/>
      <c r="G411" s="38">
        <f>IF(J408="FIN","",LOOKUP(I407,DATOS!A:A,DATOS!O:O))</f>
        <v>0</v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ht="15.6" x14ac:dyDescent="0.25">
      <c r="A412" s="11"/>
      <c r="B412" s="30"/>
      <c r="C412" s="27"/>
      <c r="D412" s="28"/>
      <c r="J412" s="19"/>
    </row>
    <row r="413" spans="1:19" ht="15.6" x14ac:dyDescent="0.25">
      <c r="A413" s="11"/>
      <c r="B413" s="31"/>
      <c r="C413" s="23" t="str">
        <f ca="1">IF(PORTADA!$E$39="A",CONCATENATE(K413,".- ",G413),"")</f>
        <v xml:space="preserve">69.- AMETRALLADORA LIGERA MG-4 ET. </v>
      </c>
      <c r="D413" s="24"/>
      <c r="E413" s="11"/>
      <c r="F413" s="11"/>
      <c r="G413" s="40" t="str">
        <f>IF(J414="FIN","",LOOKUP(I413,DATOS!A:A,DATOS!F:F))</f>
        <v xml:space="preserve">AMETRALLADORA LIGERA MG-4 ET. </v>
      </c>
      <c r="H413" s="40">
        <f>IF(J414="FIN",0,LOOKUP(I413,DATOS!A:A,DATOS!P:P))</f>
        <v>0</v>
      </c>
      <c r="I413" s="35">
        <f>+I407+1</f>
        <v>943</v>
      </c>
      <c r="J413" s="61">
        <f>IF(LOOKUP(I413,DATOS!A:A,DATOS!C:C)=0,J407,(LOOKUP(I413,DATOS!A:A,DATOS!C:C)))</f>
        <v>15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ht="15.6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>a) 0</v>
      </c>
      <c r="D414" s="26"/>
      <c r="G414" s="38">
        <f>IF(J414="FIN","",LOOKUP(I413,DATOS!A:A,DATOS!L:L))</f>
        <v>0</v>
      </c>
      <c r="I414" s="35" t="s">
        <v>127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ht="15.6" x14ac:dyDescent="0.25">
      <c r="A415" s="139"/>
      <c r="B415" s="29"/>
      <c r="C415" s="25" t="str">
        <f ca="1">IF(PORTADA!$E$39="A",CONCATENATE(I415," ",G415),"")</f>
        <v>b) 0</v>
      </c>
      <c r="D415" s="26"/>
      <c r="G415" s="38">
        <f>IF(J414="FIN","",LOOKUP(I413,DATOS!A:A,DATOS!M:M))</f>
        <v>0</v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ht="15.6" x14ac:dyDescent="0.25">
      <c r="A416" s="139"/>
      <c r="B416" s="29"/>
      <c r="C416" s="25" t="str">
        <f ca="1">IF(PORTADA!$E$39="A",CONCATENATE(I416," ",G416),"")</f>
        <v>c) 0</v>
      </c>
      <c r="D416" s="26"/>
      <c r="G416" s="38">
        <f>IF(J414="FIN","",LOOKUP(I413,DATOS!A:A,DATOS!N:N))</f>
        <v>0</v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ht="15.6" x14ac:dyDescent="0.25">
      <c r="A417" s="139"/>
      <c r="B417" s="29"/>
      <c r="C417" s="25" t="str">
        <f ca="1">IF(PORTADA!$E$39="A",CONCATENATE(I417," ",G417),"")</f>
        <v>d) 0</v>
      </c>
      <c r="D417" s="26"/>
      <c r="G417" s="38">
        <f>IF(J414="FIN","",LOOKUP(I413,DATOS!A:A,DATOS!O:O))</f>
        <v>0</v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ht="15.6" x14ac:dyDescent="0.25">
      <c r="A418" s="11"/>
      <c r="B418" s="30"/>
      <c r="C418" s="27"/>
      <c r="D418" s="28"/>
      <c r="J418" s="19"/>
    </row>
    <row r="419" spans="1:19" ht="15.6" x14ac:dyDescent="0.25">
      <c r="A419" s="11"/>
      <c r="B419" s="31"/>
      <c r="C419" s="23" t="str">
        <f ca="1">IF(PORTADA!$E$39="A",CONCATENATE(K419,".- ",G419),"")</f>
        <v xml:space="preserve">70.- AMETRALLADORA LIGERA MG-4 ET. </v>
      </c>
      <c r="D419" s="24"/>
      <c r="E419" s="11"/>
      <c r="F419" s="11"/>
      <c r="G419" s="40" t="str">
        <f>IF(J420="FIN","",LOOKUP(I419,DATOS!A:A,DATOS!F:F))</f>
        <v xml:space="preserve">AMETRALLADORA LIGERA MG-4 ET. </v>
      </c>
      <c r="H419" s="40">
        <f>IF(J420="FIN",0,LOOKUP(I419,DATOS!A:A,DATOS!P:P))</f>
        <v>0</v>
      </c>
      <c r="I419" s="35">
        <f>+I413+1</f>
        <v>944</v>
      </c>
      <c r="J419" s="61">
        <f>IF(LOOKUP(I419,DATOS!A:A,DATOS!C:C)=0,J413,(LOOKUP(I419,DATOS!A:A,DATOS!C:C)))</f>
        <v>15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ht="15.6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>a) 0</v>
      </c>
      <c r="D420" s="26"/>
      <c r="G420" s="38">
        <f>IF(J420="FIN","",LOOKUP(I419,DATOS!A:A,DATOS!L:L))</f>
        <v>0</v>
      </c>
      <c r="I420" s="35" t="s">
        <v>127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ht="15.6" x14ac:dyDescent="0.25">
      <c r="A421" s="139"/>
      <c r="B421" s="29"/>
      <c r="C421" s="25" t="str">
        <f ca="1">IF(PORTADA!$E$39="A",CONCATENATE(I421," ",G421),"")</f>
        <v>b) 0</v>
      </c>
      <c r="D421" s="26"/>
      <c r="G421" s="38">
        <f>IF(J420="FIN","",LOOKUP(I419,DATOS!A:A,DATOS!M:M))</f>
        <v>0</v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ht="15.6" x14ac:dyDescent="0.25">
      <c r="A422" s="139"/>
      <c r="B422" s="29"/>
      <c r="C422" s="25" t="str">
        <f ca="1">IF(PORTADA!$E$39="A",CONCATENATE(I422," ",G422),"")</f>
        <v>c) 0</v>
      </c>
      <c r="D422" s="26"/>
      <c r="G422" s="38">
        <f>IF(J420="FIN","",LOOKUP(I419,DATOS!A:A,DATOS!N:N))</f>
        <v>0</v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ht="15.6" x14ac:dyDescent="0.25">
      <c r="A423" s="139"/>
      <c r="B423" s="29"/>
      <c r="C423" s="25" t="str">
        <f ca="1">IF(PORTADA!$E$39="A",CONCATENATE(I423," ",G423),"")</f>
        <v>d) 0</v>
      </c>
      <c r="D423" s="26"/>
      <c r="G423" s="38">
        <f>IF(J420="FIN","",LOOKUP(I419,DATOS!A:A,DATOS!O:O))</f>
        <v>0</v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ht="15.6" x14ac:dyDescent="0.25">
      <c r="A424" s="11"/>
      <c r="B424" s="30"/>
      <c r="C424" s="27"/>
      <c r="D424" s="28"/>
      <c r="J424" s="19"/>
    </row>
    <row r="425" spans="1:19" ht="15.6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945</v>
      </c>
      <c r="J425" s="61">
        <f>IF(LOOKUP(I425,DATOS!A:A,DATOS!C:C)=0,J419,(LOOKUP(I425,DATOS!A:A,DATOS!C:C)))</f>
        <v>16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ht="15.6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ht="15.6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ht="15.6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ht="15.6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ht="15.6" x14ac:dyDescent="0.25">
      <c r="A430" s="11"/>
      <c r="B430" s="30"/>
      <c r="C430" s="27"/>
      <c r="D430" s="28"/>
      <c r="J430" s="19"/>
    </row>
    <row r="431" spans="1:19" ht="15.6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946</v>
      </c>
      <c r="J431" s="61">
        <f>IF(LOOKUP(I431,DATOS!A:A,DATOS!C:C)=0,J425,(LOOKUP(I431,DATOS!A:A,DATOS!C:C)))</f>
        <v>16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ht="15.6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ht="15.6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ht="15.6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ht="15.6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ht="15.6" x14ac:dyDescent="0.25">
      <c r="A436" s="11"/>
      <c r="B436" s="30"/>
      <c r="C436" s="27"/>
      <c r="D436" s="28"/>
      <c r="J436" s="19"/>
    </row>
    <row r="437" spans="1:19" ht="15.6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947</v>
      </c>
      <c r="J437" s="61">
        <f>IF(LOOKUP(I437,DATOS!A:A,DATOS!C:C)=0,J431,(LOOKUP(I437,DATOS!A:A,DATOS!C:C)))</f>
        <v>16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ht="15.6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ht="15.6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ht="15.6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ht="15.6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ht="15.6" x14ac:dyDescent="0.25">
      <c r="A442" s="11"/>
      <c r="B442" s="30"/>
      <c r="C442" s="27"/>
      <c r="D442" s="28"/>
      <c r="J442" s="19"/>
    </row>
    <row r="443" spans="1:19" ht="15.6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948</v>
      </c>
      <c r="J443" s="61">
        <f>IF(LOOKUP(I443,DATOS!A:A,DATOS!C:C)=0,J437,(LOOKUP(I443,DATOS!A:A,DATOS!C:C)))</f>
        <v>16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ht="15.6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ht="15.6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ht="15.6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ht="15.6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ht="15.6" x14ac:dyDescent="0.25">
      <c r="A448" s="11"/>
      <c r="B448" s="30"/>
      <c r="C448" s="27"/>
      <c r="D448" s="28"/>
      <c r="J448" s="19"/>
    </row>
    <row r="449" spans="1:19" ht="15.6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949</v>
      </c>
      <c r="J449" s="61">
        <f>IF(LOOKUP(I449,DATOS!A:A,DATOS!C:C)=0,J443,(LOOKUP(I449,DATOS!A:A,DATOS!C:C)))</f>
        <v>16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ht="15.6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ht="15.6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ht="15.6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ht="15.6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ht="15.6" x14ac:dyDescent="0.25">
      <c r="A454" s="11"/>
      <c r="B454" s="30"/>
      <c r="C454" s="27"/>
      <c r="D454" s="28"/>
      <c r="J454" s="19"/>
    </row>
    <row r="455" spans="1:19" ht="15.6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950</v>
      </c>
      <c r="J455" s="61">
        <f>IF(LOOKUP(I455,DATOS!A:A,DATOS!C:C)=0,J449,(LOOKUP(I455,DATOS!A:A,DATOS!C:C)))</f>
        <v>16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ht="15.6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ht="15.6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ht="15.6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ht="15.6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ht="15.6" x14ac:dyDescent="0.25">
      <c r="A460" s="11"/>
      <c r="B460" s="30"/>
      <c r="C460" s="27"/>
      <c r="D460" s="28"/>
      <c r="J460" s="19"/>
    </row>
    <row r="461" spans="1:19" ht="15.6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951</v>
      </c>
      <c r="J461" s="61">
        <f>IF(LOOKUP(I461,DATOS!A:A,DATOS!C:C)=0,J455,(LOOKUP(I461,DATOS!A:A,DATOS!C:C)))</f>
        <v>16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ht="15.6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ht="15.6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ht="15.6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ht="15.6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ht="15.6" x14ac:dyDescent="0.25">
      <c r="A466" s="11"/>
      <c r="B466" s="30"/>
      <c r="C466" s="27"/>
      <c r="D466" s="28"/>
      <c r="J466" s="19"/>
    </row>
    <row r="467" spans="1:19" ht="15.6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952</v>
      </c>
      <c r="J467" s="61">
        <f>IF(LOOKUP(I467,DATOS!A:A,DATOS!C:C)=0,J461,(LOOKUP(I467,DATOS!A:A,DATOS!C:C)))</f>
        <v>16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ht="15.6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ht="15.6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ht="15.6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ht="15.6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ht="15.6" x14ac:dyDescent="0.25">
      <c r="A472" s="11"/>
      <c r="B472" s="30"/>
      <c r="C472" s="27"/>
      <c r="D472" s="28"/>
      <c r="J472" s="19"/>
    </row>
    <row r="473" spans="1:19" ht="15.6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953</v>
      </c>
      <c r="J473" s="61">
        <f>IF(LOOKUP(I473,DATOS!A:A,DATOS!C:C)=0,J467,(LOOKUP(I473,DATOS!A:A,DATOS!C:C)))</f>
        <v>16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ht="15.6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ht="15.6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ht="15.6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ht="15.6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ht="15.6" x14ac:dyDescent="0.25">
      <c r="A478" s="11"/>
      <c r="B478" s="30"/>
      <c r="C478" s="27"/>
      <c r="D478" s="28"/>
      <c r="J478" s="19"/>
    </row>
    <row r="479" spans="1:19" ht="15.6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954</v>
      </c>
      <c r="J479" s="61">
        <f>IF(LOOKUP(I479,DATOS!A:A,DATOS!C:C)=0,J473,(LOOKUP(I479,DATOS!A:A,DATOS!C:C)))</f>
        <v>16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ht="15.6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ht="15.6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ht="15.6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ht="15.6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ht="15.6" x14ac:dyDescent="0.25">
      <c r="A484" s="11"/>
      <c r="B484" s="30"/>
      <c r="C484" s="27"/>
      <c r="D484" s="28"/>
      <c r="J484" s="19"/>
    </row>
    <row r="485" spans="1:19" ht="15.6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955</v>
      </c>
      <c r="J485" s="61">
        <f>IF(LOOKUP(I485,DATOS!A:A,DATOS!C:C)=0,J479,(LOOKUP(I485,DATOS!A:A,DATOS!C:C)))</f>
        <v>16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ht="15.6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ht="15.6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ht="15.6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ht="15.6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ht="15.6" x14ac:dyDescent="0.25">
      <c r="A490" s="11"/>
      <c r="B490" s="30"/>
      <c r="C490" s="27"/>
      <c r="D490" s="28"/>
      <c r="J490" s="19"/>
    </row>
    <row r="491" spans="1:19" ht="15.6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956</v>
      </c>
      <c r="J491" s="61">
        <f>IF(LOOKUP(I491,DATOS!A:A,DATOS!C:C)=0,J485,(LOOKUP(I491,DATOS!A:A,DATOS!C:C)))</f>
        <v>16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ht="15.6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ht="15.6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ht="15.6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ht="15.6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ht="15.6" x14ac:dyDescent="0.25">
      <c r="A496" s="11"/>
      <c r="B496" s="30"/>
      <c r="C496" s="27"/>
      <c r="D496" s="28"/>
      <c r="J496" s="19"/>
    </row>
    <row r="497" spans="1:19" ht="15.6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957</v>
      </c>
      <c r="J497" s="61">
        <f>IF(LOOKUP(I497,DATOS!A:A,DATOS!C:C)=0,J491,(LOOKUP(I497,DATOS!A:A,DATOS!C:C)))</f>
        <v>16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ht="15.6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ht="15.6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ht="15.6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ht="15.6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ht="15.6" x14ac:dyDescent="0.25">
      <c r="A502" s="11"/>
      <c r="B502" s="30"/>
      <c r="C502" s="27"/>
      <c r="D502" s="28"/>
      <c r="J502" s="19"/>
    </row>
    <row r="503" spans="1:19" ht="15.6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958</v>
      </c>
      <c r="J503" s="61">
        <f>IF(LOOKUP(I503,DATOS!A:A,DATOS!C:C)=0,J497,(LOOKUP(I503,DATOS!A:A,DATOS!C:C)))</f>
        <v>16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ht="15.6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ht="15.6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ht="15.6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ht="15.6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ht="15.6" x14ac:dyDescent="0.25">
      <c r="A508" s="11"/>
      <c r="B508" s="30"/>
      <c r="C508" s="27"/>
      <c r="D508" s="28"/>
      <c r="J508" s="19"/>
    </row>
    <row r="509" spans="1:19" ht="15.6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959</v>
      </c>
      <c r="J509" s="61">
        <f>IF(LOOKUP(I509,DATOS!A:A,DATOS!C:C)=0,J503,(LOOKUP(I509,DATOS!A:A,DATOS!C:C)))</f>
        <v>16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ht="15.6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ht="15.6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ht="15.6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ht="15.6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ht="15.6" x14ac:dyDescent="0.25">
      <c r="A514" s="11"/>
      <c r="B514" s="30"/>
      <c r="C514" s="27"/>
      <c r="D514" s="28"/>
      <c r="J514" s="19"/>
    </row>
    <row r="515" spans="1:19" ht="15.6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960</v>
      </c>
      <c r="J515" s="61">
        <f>IF(LOOKUP(I515,DATOS!A:A,DATOS!C:C)=0,J509,(LOOKUP(I515,DATOS!A:A,DATOS!C:C)))</f>
        <v>16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ht="15.6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ht="15.6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ht="15.6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ht="15.6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ht="15.6" x14ac:dyDescent="0.25">
      <c r="A520" s="11"/>
      <c r="B520" s="30"/>
      <c r="C520" s="27"/>
      <c r="D520" s="28"/>
      <c r="J520" s="19"/>
    </row>
    <row r="521" spans="1:19" ht="15.6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961</v>
      </c>
      <c r="J521" s="61">
        <f>IF(LOOKUP(I521,DATOS!A:A,DATOS!C:C)=0,J515,(LOOKUP(I521,DATOS!A:A,DATOS!C:C)))</f>
        <v>16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ht="15.6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ht="15.6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ht="15.6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ht="15.6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ht="15.6" x14ac:dyDescent="0.25">
      <c r="A526" s="11"/>
      <c r="B526" s="30"/>
      <c r="C526" s="27"/>
      <c r="D526" s="28"/>
      <c r="J526" s="19"/>
    </row>
    <row r="527" spans="1:19" ht="15.6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962</v>
      </c>
      <c r="J527" s="61">
        <f>IF(LOOKUP(I527,DATOS!A:A,DATOS!C:C)=0,J521,(LOOKUP(I527,DATOS!A:A,DATOS!C:C)))</f>
        <v>16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ht="15.6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ht="15.6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ht="15.6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ht="15.6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ht="15.6" x14ac:dyDescent="0.25">
      <c r="A532" s="11"/>
      <c r="B532" s="30"/>
      <c r="C532" s="27"/>
      <c r="D532" s="28"/>
      <c r="J532" s="19"/>
    </row>
    <row r="533" spans="1:19" ht="15.6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963</v>
      </c>
      <c r="J533" s="61">
        <f>IF(LOOKUP(I533,DATOS!A:A,DATOS!C:C)=0,J527,(LOOKUP(I533,DATOS!A:A,DATOS!C:C)))</f>
        <v>16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ht="15.6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ht="15.6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ht="15.6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ht="15.6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ht="15.6" x14ac:dyDescent="0.25">
      <c r="A538" s="11"/>
      <c r="B538" s="30"/>
      <c r="C538" s="27"/>
      <c r="D538" s="28"/>
      <c r="J538" s="19"/>
    </row>
    <row r="539" spans="1:19" ht="15.6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964</v>
      </c>
      <c r="J539" s="61">
        <f>IF(LOOKUP(I539,DATOS!A:A,DATOS!C:C)=0,J533,(LOOKUP(I539,DATOS!A:A,DATOS!C:C)))</f>
        <v>16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ht="15.6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ht="15.6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ht="15.6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ht="15.6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ht="15.6" x14ac:dyDescent="0.25">
      <c r="A544" s="11"/>
      <c r="B544" s="30"/>
      <c r="C544" s="27"/>
      <c r="D544" s="28"/>
      <c r="J544" s="19"/>
    </row>
    <row r="545" spans="1:19" ht="15.6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965</v>
      </c>
      <c r="J545" s="61">
        <f>IF(LOOKUP(I545,DATOS!A:A,DATOS!C:C)=0,J539,(LOOKUP(I545,DATOS!A:A,DATOS!C:C)))</f>
        <v>16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ht="15.6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ht="15.6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ht="15.6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ht="15.6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ht="15.6" x14ac:dyDescent="0.25">
      <c r="A550" s="11"/>
      <c r="B550" s="30"/>
      <c r="C550" s="27"/>
      <c r="D550" s="28"/>
      <c r="J550" s="19"/>
    </row>
    <row r="551" spans="1:19" ht="15.6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966</v>
      </c>
      <c r="J551" s="61">
        <f>IF(LOOKUP(I551,DATOS!A:A,DATOS!C:C)=0,J545,(LOOKUP(I551,DATOS!A:A,DATOS!C:C)))</f>
        <v>16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ht="15.6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ht="15.6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ht="15.6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ht="15.6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ht="15.6" x14ac:dyDescent="0.25">
      <c r="A556" s="11"/>
      <c r="B556" s="30"/>
      <c r="C556" s="27"/>
      <c r="D556" s="28"/>
      <c r="J556" s="19"/>
    </row>
    <row r="557" spans="1:19" ht="15.6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967</v>
      </c>
      <c r="J557" s="61">
        <f>IF(LOOKUP(I557,DATOS!A:A,DATOS!C:C)=0,J551,(LOOKUP(I557,DATOS!A:A,DATOS!C:C)))</f>
        <v>16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ht="15.6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ht="15.6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ht="15.6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ht="15.6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ht="15.6" x14ac:dyDescent="0.25">
      <c r="A562" s="11"/>
      <c r="B562" s="30"/>
      <c r="C562" s="27"/>
      <c r="D562" s="28"/>
      <c r="J562" s="19"/>
    </row>
    <row r="563" spans="1:19" ht="15.6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968</v>
      </c>
      <c r="J563" s="61">
        <f>IF(LOOKUP(I563,DATOS!A:A,DATOS!C:C)=0,J557,(LOOKUP(I563,DATOS!A:A,DATOS!C:C)))</f>
        <v>16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ht="15.6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ht="15.6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ht="15.6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ht="15.6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ht="15.6" x14ac:dyDescent="0.25">
      <c r="A568" s="11"/>
      <c r="B568" s="30"/>
      <c r="C568" s="27"/>
      <c r="D568" s="28"/>
      <c r="J568" s="19"/>
    </row>
    <row r="569" spans="1:19" ht="15.6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969</v>
      </c>
      <c r="J569" s="61">
        <f>IF(LOOKUP(I569,DATOS!A:A,DATOS!C:C)=0,J563,(LOOKUP(I569,DATOS!A:A,DATOS!C:C)))</f>
        <v>16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ht="15.6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ht="15.6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ht="15.6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ht="15.6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ht="15.6" x14ac:dyDescent="0.25">
      <c r="A574" s="11"/>
      <c r="B574" s="30"/>
      <c r="C574" s="27"/>
      <c r="D574" s="28"/>
      <c r="J574" s="19"/>
    </row>
    <row r="575" spans="1:19" ht="15.6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970</v>
      </c>
      <c r="J575" s="61">
        <f>IF(LOOKUP(I575,DATOS!A:A,DATOS!C:C)=0,J569,(LOOKUP(I575,DATOS!A:A,DATOS!C:C)))</f>
        <v>16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ht="15.6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ht="15.6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ht="15.6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ht="15.6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ht="15.6" x14ac:dyDescent="0.25">
      <c r="A580" s="11"/>
      <c r="B580" s="30"/>
      <c r="C580" s="27"/>
      <c r="D580" s="28"/>
      <c r="J580" s="19"/>
    </row>
    <row r="581" spans="1:19" ht="15.6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971</v>
      </c>
      <c r="J581" s="61">
        <f>IF(LOOKUP(I581,DATOS!A:A,DATOS!C:C)=0,J575,(LOOKUP(I581,DATOS!A:A,DATOS!C:C)))</f>
        <v>16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ht="15.6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ht="15.6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ht="15.6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ht="15.6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ht="15.6" x14ac:dyDescent="0.25">
      <c r="A586" s="11"/>
      <c r="B586" s="30"/>
      <c r="C586" s="27"/>
      <c r="D586" s="28"/>
      <c r="J586" s="19"/>
    </row>
    <row r="587" spans="1:19" ht="15.6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972</v>
      </c>
      <c r="J587" s="61">
        <f>IF(LOOKUP(I587,DATOS!A:A,DATOS!C:C)=0,J581,(LOOKUP(I587,DATOS!A:A,DATOS!C:C)))</f>
        <v>16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ht="15.6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ht="15.6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ht="15.6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ht="15.6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ht="15.6" x14ac:dyDescent="0.25">
      <c r="A592" s="11"/>
      <c r="B592" s="30"/>
      <c r="C592" s="27"/>
      <c r="D592" s="28"/>
      <c r="J592" s="19"/>
    </row>
    <row r="593" spans="1:19" ht="15.6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973</v>
      </c>
      <c r="J593" s="61">
        <f>IF(LOOKUP(I593,DATOS!A:A,DATOS!C:C)=0,J587,(LOOKUP(I593,DATOS!A:A,DATOS!C:C)))</f>
        <v>16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ht="15.6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ht="15.6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ht="15.6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ht="15.6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ht="15.6" x14ac:dyDescent="0.25">
      <c r="A598" s="11"/>
      <c r="B598" s="30"/>
      <c r="C598" s="27"/>
      <c r="D598" s="28"/>
      <c r="J598" s="19"/>
    </row>
    <row r="599" spans="1:19" ht="15.6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974</v>
      </c>
      <c r="J599" s="61">
        <f>IF(LOOKUP(I599,DATOS!A:A,DATOS!C:C)=0,J593,(LOOKUP(I599,DATOS!A:A,DATOS!C:C)))</f>
        <v>16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ht="15.6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ht="15.6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ht="15.6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ht="15.6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ht="15.6" x14ac:dyDescent="0.25">
      <c r="A604" s="11"/>
      <c r="B604" s="30"/>
      <c r="C604" s="27"/>
      <c r="D604" s="28"/>
      <c r="J604" s="19"/>
    </row>
    <row r="605" spans="1:19" ht="15.6" hidden="1" x14ac:dyDescent="0.25"/>
    <row r="606" spans="1:19" ht="15.6" hidden="1" x14ac:dyDescent="0.25"/>
    <row r="607" spans="1:19" ht="15.6" hidden="1" x14ac:dyDescent="0.25"/>
    <row r="608" spans="1:19" ht="15.6" hidden="1" x14ac:dyDescent="0.25"/>
    <row r="609" ht="15.6" hidden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</sheetData>
  <sheetProtection password="CC7D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420" priority="28" stopIfTrue="1" operator="lessThan">
      <formula>2</formula>
    </cfRule>
    <cfRule type="cellIs" dxfId="419" priority="29" stopIfTrue="1" operator="equal">
      <formula>2</formula>
    </cfRule>
    <cfRule type="cellIs" dxfId="41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417" priority="25" stopIfTrue="1" operator="lessThan">
      <formula>2</formula>
    </cfRule>
    <cfRule type="cellIs" dxfId="416" priority="26" stopIfTrue="1" operator="equal">
      <formula>2</formula>
    </cfRule>
    <cfRule type="cellIs" dxfId="415" priority="27" stopIfTrue="1" operator="greaterThan">
      <formula>2</formula>
    </cfRule>
  </conditionalFormatting>
  <conditionalFormatting sqref="A72:A75 A78:A81 A84:A87 A90:A93 A96:A99 A102:A105 A108:A111 A114:A117 A120:A123 A126:A129">
    <cfRule type="cellIs" dxfId="414" priority="22" stopIfTrue="1" operator="lessThan">
      <formula>2</formula>
    </cfRule>
    <cfRule type="cellIs" dxfId="413" priority="23" stopIfTrue="1" operator="equal">
      <formula>2</formula>
    </cfRule>
    <cfRule type="cellIs" dxfId="412" priority="24" stopIfTrue="1" operator="greaterThan">
      <formula>2</formula>
    </cfRule>
  </conditionalFormatting>
  <conditionalFormatting sqref="A132:A135 A138:A141 A144:A147 A150:A153 A156:A159 A162:A165 A168:A171 A174:A177 A180:A183 A186:A189">
    <cfRule type="cellIs" dxfId="411" priority="19" stopIfTrue="1" operator="lessThan">
      <formula>2</formula>
    </cfRule>
    <cfRule type="cellIs" dxfId="410" priority="20" stopIfTrue="1" operator="equal">
      <formula>2</formula>
    </cfRule>
    <cfRule type="cellIs" dxfId="409" priority="21" stopIfTrue="1" operator="greaterThan">
      <formula>2</formula>
    </cfRule>
  </conditionalFormatting>
  <conditionalFormatting sqref="A192:A195 A198:A201 A204:A207 A210:A213 A216:A219 A222:A225 A228:A231 A234:A237 A240:A243 A246:A249">
    <cfRule type="cellIs" dxfId="408" priority="16" stopIfTrue="1" operator="lessThan">
      <formula>2</formula>
    </cfRule>
    <cfRule type="cellIs" dxfId="407" priority="17" stopIfTrue="1" operator="equal">
      <formula>2</formula>
    </cfRule>
    <cfRule type="cellIs" dxfId="406" priority="18" stopIfTrue="1" operator="greaterThan">
      <formula>2</formula>
    </cfRule>
  </conditionalFormatting>
  <conditionalFormatting sqref="A252:A255 A258:A261 A264:A267 A270:A273 A276:A279 A282:A285 A288:A291 A294:A297 A300:A303 A306:A309">
    <cfRule type="cellIs" dxfId="405" priority="13" stopIfTrue="1" operator="lessThan">
      <formula>2</formula>
    </cfRule>
    <cfRule type="cellIs" dxfId="404" priority="14" stopIfTrue="1" operator="equal">
      <formula>2</formula>
    </cfRule>
    <cfRule type="cellIs" dxfId="403" priority="15" stopIfTrue="1" operator="greaterThan">
      <formula>2</formula>
    </cfRule>
  </conditionalFormatting>
  <conditionalFormatting sqref="A312:A315 A318:A321 A324:A327 A330:A333 A336:A339 A342:A345 A348:A351 A354:A357 A360:A363 A366:A369">
    <cfRule type="cellIs" dxfId="402" priority="10" stopIfTrue="1" operator="lessThan">
      <formula>2</formula>
    </cfRule>
    <cfRule type="cellIs" dxfId="401" priority="11" stopIfTrue="1" operator="equal">
      <formula>2</formula>
    </cfRule>
    <cfRule type="cellIs" dxfId="400" priority="12" stopIfTrue="1" operator="greaterThan">
      <formula>2</formula>
    </cfRule>
  </conditionalFormatting>
  <conditionalFormatting sqref="A372:A375 A378:A381 A384:A387 A390:A393 A396:A399 A402:A405 A408:A411 A414:A417 A420:A423 A426:A429">
    <cfRule type="cellIs" dxfId="399" priority="7" stopIfTrue="1" operator="lessThan">
      <formula>2</formula>
    </cfRule>
    <cfRule type="cellIs" dxfId="398" priority="8" stopIfTrue="1" operator="equal">
      <formula>2</formula>
    </cfRule>
    <cfRule type="cellIs" dxfId="397" priority="9" stopIfTrue="1" operator="greaterThan">
      <formula>2</formula>
    </cfRule>
  </conditionalFormatting>
  <conditionalFormatting sqref="A432:A435 A438:A441 A444:A447 A450:A453 A456:A459 A462:A465 A468:A471 A474:A477 A480:A483 A486:A489">
    <cfRule type="cellIs" dxfId="396" priority="4" stopIfTrue="1" operator="lessThan">
      <formula>2</formula>
    </cfRule>
    <cfRule type="cellIs" dxfId="395" priority="5" stopIfTrue="1" operator="equal">
      <formula>2</formula>
    </cfRule>
    <cfRule type="cellIs" dxfId="394" priority="6" stopIfTrue="1" operator="greaterThan">
      <formula>2</formula>
    </cfRule>
  </conditionalFormatting>
  <conditionalFormatting sqref="A492:A495 A498:A501 A504:A507 A510:A513 A516:A519 A522:A525 A528:A531 A534:A537 A540:A543 A546:A549">
    <cfRule type="cellIs" dxfId="393" priority="1" stopIfTrue="1" operator="lessThan">
      <formula>2</formula>
    </cfRule>
    <cfRule type="cellIs" dxfId="392" priority="2" stopIfTrue="1" operator="equal">
      <formula>2</formula>
    </cfRule>
    <cfRule type="cellIs" dxfId="391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AI819"/>
  <sheetViews>
    <sheetView zoomScale="90" zoomScaleNormal="90" workbookViewId="0">
      <pane ySplit="2" topLeftCell="A3" activePane="bottomLeft" state="frozen"/>
      <selection activeCell="C1" sqref="C1:C1048576"/>
      <selection pane="bottomLeft" activeCell="C1" sqref="C1:C6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IF(PORTADA!$E$39="A",G1,PORTADA!$E$40)</f>
        <v>Boque 3 - ARMAMENTO Y TERORÍA DEL TIRO I II</v>
      </c>
      <c r="D1" s="3"/>
      <c r="E1" s="4" t="e">
        <f>ROUND(Q2/K2*10,2)</f>
        <v>#DIV/0!</v>
      </c>
      <c r="F1" s="4"/>
      <c r="G1" s="38" t="str">
        <f>LOOKUP(I5,DATOS!A:A,DATOS!E:E)</f>
        <v>Boque 3 - ARMAMENTO Y TERORÍA DEL TIRO I II</v>
      </c>
      <c r="I1" s="39">
        <v>16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3 - ARMAMENTO Y TERORÍA DEL TIRO I 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ht="15.6" x14ac:dyDescent="0.25">
      <c r="A3" s="11"/>
      <c r="B3" s="12"/>
      <c r="C3" s="13"/>
      <c r="J3" s="19"/>
    </row>
    <row r="4" spans="1:24" ht="15.6" x14ac:dyDescent="0.25">
      <c r="A4" s="11"/>
      <c r="B4" s="12"/>
      <c r="C4" s="13"/>
      <c r="J4" s="19"/>
    </row>
    <row r="5" spans="1:24" ht="15.6" x14ac:dyDescent="0.25">
      <c r="A5" s="11"/>
      <c r="B5" s="31"/>
      <c r="C5" s="23" t="str">
        <f ca="1">IF(PORTADA!$E$39="A",CONCATENATE(K5,".- ",G5),"")</f>
        <v xml:space="preserve">1.- AMETRALLADORA LIGERA MG-4 ET. </v>
      </c>
      <c r="D5" s="24"/>
      <c r="E5" s="11"/>
      <c r="F5" s="11"/>
      <c r="G5" s="40" t="str">
        <f>LOOKUP(I5,DATOS!A:A,DATOS!F:F)</f>
        <v xml:space="preserve">AMETRALLADORA LIGERA MG-4 ET. </v>
      </c>
      <c r="H5" s="40">
        <f>LOOKUP(I5,DATOS!A:A,DATOS!P:P)</f>
        <v>0</v>
      </c>
      <c r="I5" s="35">
        <f>LOOKUP(I1,DATOS!C:C,DATOS!A:A)</f>
        <v>945</v>
      </c>
      <c r="J5" s="61">
        <f>LOOKUP(I5,DATOS!A:A,DATOS!C:C)</f>
        <v>16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ht="15.6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ht="15.6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ht="15.6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ht="15.6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ht="15.6" x14ac:dyDescent="0.25">
      <c r="A10" s="11"/>
      <c r="B10" s="30"/>
      <c r="C10" s="27"/>
      <c r="D10" s="28"/>
      <c r="J10" s="19"/>
    </row>
    <row r="11" spans="1:24" ht="15.6" x14ac:dyDescent="0.25">
      <c r="A11" s="11"/>
      <c r="B11" s="31"/>
      <c r="C11" s="23" t="str">
        <f ca="1">IF(PORTADA!$E$39="A",CONCATENATE(K11,".- ",G11),"")</f>
        <v xml:space="preserve">2.- AMETRALLADORA LIGERA MG-4 ET. </v>
      </c>
      <c r="D11" s="24"/>
      <c r="E11" s="11"/>
      <c r="F11" s="11"/>
      <c r="G11" s="40" t="str">
        <f>IF(J12="FIN","",LOOKUP(I11,DATOS!A:A,DATOS!F:F))</f>
        <v xml:space="preserve">AMETRALLADORA LIGERA MG-4 ET. </v>
      </c>
      <c r="H11" s="40">
        <f>IF(J12="FIN",0,LOOKUP(I11,DATOS!A:A,DATOS!P:P))</f>
        <v>0</v>
      </c>
      <c r="I11" s="35">
        <f>+I5+1</f>
        <v>946</v>
      </c>
      <c r="J11" s="61">
        <f>IF(LOOKUP(I11,DATOS!A:A,DATOS!C:C)=0,J5,(LOOKUP(I11,DATOS!A:A,DATOS!C:C)))</f>
        <v>16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ht="15.6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ht="15.6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ht="15.6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ht="15.6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ht="15.6" x14ac:dyDescent="0.25">
      <c r="A16" s="11"/>
      <c r="B16" s="30"/>
      <c r="C16" s="27"/>
      <c r="D16" s="28"/>
      <c r="J16" s="19"/>
    </row>
    <row r="17" spans="1:19" ht="15.6" x14ac:dyDescent="0.25">
      <c r="A17" s="11"/>
      <c r="B17" s="31"/>
      <c r="C17" s="23" t="str">
        <f ca="1">IF(PORTADA!$E$39="A",CONCATENATE(K17,".- ",G17),"")</f>
        <v xml:space="preserve">3.- AMETRALLADORA LIGERA MG-4 ET. </v>
      </c>
      <c r="D17" s="24"/>
      <c r="E17" s="11"/>
      <c r="F17" s="11"/>
      <c r="G17" s="40" t="str">
        <f>IF(J18="FIN","",LOOKUP(I17,DATOS!A:A,DATOS!F:F))</f>
        <v xml:space="preserve">AMETRALLADORA LIGERA MG-4 ET. </v>
      </c>
      <c r="H17" s="40">
        <f>IF(J18="FIN",0,LOOKUP(I17,DATOS!A:A,DATOS!P:P))</f>
        <v>0</v>
      </c>
      <c r="I17" s="35">
        <f>+I11+1</f>
        <v>947</v>
      </c>
      <c r="J17" s="61">
        <f>IF(LOOKUP(I17,DATOS!A:A,DATOS!C:C)=0,J11,(LOOKUP(I17,DATOS!A:A,DATOS!C:C)))</f>
        <v>16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ht="15.6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ht="15.6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ht="15.6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ht="15.6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ht="15.6" x14ac:dyDescent="0.25">
      <c r="A22" s="11"/>
      <c r="B22" s="30"/>
      <c r="C22" s="27"/>
      <c r="D22" s="28"/>
      <c r="J22" s="19"/>
    </row>
    <row r="23" spans="1:19" ht="15.6" x14ac:dyDescent="0.25">
      <c r="A23" s="11"/>
      <c r="B23" s="31"/>
      <c r="C23" s="23" t="str">
        <f ca="1">IF(PORTADA!$E$39="A",CONCATENATE(K23,".- ",G23),"")</f>
        <v xml:space="preserve">4.- AMETRALLADORA LIGERA MG-4 ET. </v>
      </c>
      <c r="D23" s="24"/>
      <c r="E23" s="11"/>
      <c r="F23" s="11"/>
      <c r="G23" s="40" t="str">
        <f>IF(J24="FIN","",LOOKUP(I23,DATOS!A:A,DATOS!F:F))</f>
        <v xml:space="preserve">AMETRALLADORA LIGERA MG-4 ET. </v>
      </c>
      <c r="H23" s="40">
        <f>IF(J24="FIN",0,LOOKUP(I23,DATOS!A:A,DATOS!P:P))</f>
        <v>0</v>
      </c>
      <c r="I23" s="35">
        <f>+I17+1</f>
        <v>948</v>
      </c>
      <c r="J23" s="61">
        <f>IF(LOOKUP(I23,DATOS!A:A,DATOS!C:C)=0,J17,(LOOKUP(I23,DATOS!A:A,DATOS!C:C)))</f>
        <v>16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ht="15.6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ht="15.6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ht="15.6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ht="15.6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ht="15.6" x14ac:dyDescent="0.25">
      <c r="A28" s="11"/>
      <c r="B28" s="30"/>
      <c r="C28" s="27"/>
      <c r="D28" s="28"/>
      <c r="J28" s="19"/>
    </row>
    <row r="29" spans="1:19" ht="15.6" x14ac:dyDescent="0.25">
      <c r="A29" s="11"/>
      <c r="B29" s="31"/>
      <c r="C29" s="23" t="str">
        <f ca="1">IF(PORTADA!$E$39="A",CONCATENATE(K29,".- ",G29),"")</f>
        <v xml:space="preserve">5.- AMETRALLADORA LIGERA MG-4 ET. </v>
      </c>
      <c r="D29" s="24"/>
      <c r="E29" s="11"/>
      <c r="F29" s="11"/>
      <c r="G29" s="40" t="str">
        <f>IF(J30="FIN","",LOOKUP(I29,DATOS!A:A,DATOS!F:F))</f>
        <v xml:space="preserve">AMETRALLADORA LIGERA MG-4 ET. </v>
      </c>
      <c r="H29" s="40">
        <f>IF(J30="FIN",0,LOOKUP(I29,DATOS!A:A,DATOS!P:P))</f>
        <v>0</v>
      </c>
      <c r="I29" s="35">
        <f>+I23+1</f>
        <v>949</v>
      </c>
      <c r="J29" s="61">
        <f>IF(LOOKUP(I29,DATOS!A:A,DATOS!C:C)=0,J23,(LOOKUP(I29,DATOS!A:A,DATOS!C:C)))</f>
        <v>16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ht="15.6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15.6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15.6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15.6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ht="15.6" x14ac:dyDescent="0.25">
      <c r="A34" s="11"/>
      <c r="B34" s="30"/>
      <c r="C34" s="27"/>
      <c r="D34" s="28"/>
      <c r="J34" s="19"/>
    </row>
    <row r="35" spans="1:19" ht="15.6" x14ac:dyDescent="0.25">
      <c r="A35" s="11"/>
      <c r="B35" s="31"/>
      <c r="C35" s="23" t="str">
        <f ca="1">IF(PORTADA!$E$39="A",CONCATENATE(K35,".- ",G35),"")</f>
        <v xml:space="preserve">6.- GRANADA DE MANO ALHAMBRA. </v>
      </c>
      <c r="D35" s="24"/>
      <c r="E35" s="11"/>
      <c r="F35" s="11"/>
      <c r="G35" s="40" t="str">
        <f>IF(J36="FIN","",LOOKUP(I35,DATOS!A:A,DATOS!F:F))</f>
        <v xml:space="preserve">GRANADA DE MANO ALHAMBRA. </v>
      </c>
      <c r="H35" s="40">
        <f>IF(J36="FIN",0,LOOKUP(I35,DATOS!A:A,DATOS!P:P))</f>
        <v>0</v>
      </c>
      <c r="I35" s="35">
        <f>+I29+1</f>
        <v>950</v>
      </c>
      <c r="J35" s="61">
        <f>IF(LOOKUP(I35,DATOS!A:A,DATOS!C:C)=0,J29,(LOOKUP(I35,DATOS!A:A,DATOS!C:C)))</f>
        <v>16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ht="15.6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ht="15.6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ht="15.6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ht="15.6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ht="15.6" x14ac:dyDescent="0.25">
      <c r="A40" s="11"/>
      <c r="B40" s="30"/>
      <c r="C40" s="27"/>
      <c r="D40" s="28"/>
      <c r="J40" s="19"/>
    </row>
    <row r="41" spans="1:19" ht="15.6" x14ac:dyDescent="0.25">
      <c r="A41" s="11"/>
      <c r="B41" s="31"/>
      <c r="C41" s="23" t="str">
        <f ca="1">IF(PORTADA!$E$39="A",CONCATENATE(K41,".- ",G41),"")</f>
        <v xml:space="preserve">7.- GRANADA DE MANO ALHAMBRA. </v>
      </c>
      <c r="D41" s="24"/>
      <c r="E41" s="11"/>
      <c r="F41" s="11"/>
      <c r="G41" s="40" t="str">
        <f>IF(J42="FIN","",LOOKUP(I41,DATOS!A:A,DATOS!F:F))</f>
        <v xml:space="preserve">GRANADA DE MANO ALHAMBRA. </v>
      </c>
      <c r="H41" s="40">
        <f>IF(J42="FIN",0,LOOKUP(I41,DATOS!A:A,DATOS!P:P))</f>
        <v>0</v>
      </c>
      <c r="I41" s="35">
        <f>+I35+1</f>
        <v>951</v>
      </c>
      <c r="J41" s="61">
        <f>IF(LOOKUP(I41,DATOS!A:A,DATOS!C:C)=0,J35,(LOOKUP(I41,DATOS!A:A,DATOS!C:C)))</f>
        <v>16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ht="15.6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ht="15.6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ht="15.6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ht="15.6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ht="15.6" x14ac:dyDescent="0.25">
      <c r="A46" s="11"/>
      <c r="B46" s="30"/>
      <c r="C46" s="27"/>
      <c r="D46" s="28"/>
      <c r="J46" s="19"/>
    </row>
    <row r="47" spans="1:19" ht="15.6" x14ac:dyDescent="0.25">
      <c r="A47" s="11"/>
      <c r="B47" s="31"/>
      <c r="C47" s="23" t="str">
        <f ca="1">IF(PORTADA!$E$39="A",CONCATENATE(K47,".- ",G47),"")</f>
        <v xml:space="preserve">8.- GRANADA DE MANO ALHAMBRA. </v>
      </c>
      <c r="D47" s="24"/>
      <c r="E47" s="11"/>
      <c r="F47" s="11"/>
      <c r="G47" s="40" t="str">
        <f>IF(J48="FIN","",LOOKUP(I47,DATOS!A:A,DATOS!F:F))</f>
        <v xml:space="preserve">GRANADA DE MANO ALHAMBRA. </v>
      </c>
      <c r="H47" s="40">
        <f>IF(J48="FIN",0,LOOKUP(I47,DATOS!A:A,DATOS!P:P))</f>
        <v>0</v>
      </c>
      <c r="I47" s="35">
        <f>+I41+1</f>
        <v>952</v>
      </c>
      <c r="J47" s="61">
        <f>IF(LOOKUP(I47,DATOS!A:A,DATOS!C:C)=0,J41,(LOOKUP(I47,DATOS!A:A,DATOS!C:C)))</f>
        <v>16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ht="15.6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15.6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ht="15.6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ht="15.6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ht="15.6" x14ac:dyDescent="0.25">
      <c r="A52" s="11"/>
      <c r="B52" s="30"/>
      <c r="C52" s="27"/>
      <c r="D52" s="28"/>
      <c r="J52" s="19"/>
    </row>
    <row r="53" spans="1:19" ht="15.6" x14ac:dyDescent="0.25">
      <c r="A53" s="11"/>
      <c r="B53" s="31"/>
      <c r="C53" s="23" t="str">
        <f ca="1">IF(PORTADA!$E$39="A",CONCATENATE(K53,".- ",G53),"")</f>
        <v xml:space="preserve">9.- GRANADA DE MANO ALHAMBRA. </v>
      </c>
      <c r="D53" s="24"/>
      <c r="E53" s="11"/>
      <c r="F53" s="11"/>
      <c r="G53" s="40" t="str">
        <f>IF(J54="FIN","",LOOKUP(I53,DATOS!A:A,DATOS!F:F))</f>
        <v xml:space="preserve">GRANADA DE MANO ALHAMBRA. </v>
      </c>
      <c r="H53" s="40">
        <f>IF(J54="FIN",0,LOOKUP(I53,DATOS!A:A,DATOS!P:P))</f>
        <v>0</v>
      </c>
      <c r="I53" s="35">
        <f>+I47+1</f>
        <v>953</v>
      </c>
      <c r="J53" s="61">
        <f>IF(LOOKUP(I53,DATOS!A:A,DATOS!C:C)=0,J47,(LOOKUP(I53,DATOS!A:A,DATOS!C:C)))</f>
        <v>16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ht="15.6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ht="15.6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ht="15.6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ht="15.6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ht="15.6" x14ac:dyDescent="0.25">
      <c r="A58" s="11"/>
      <c r="B58" s="30"/>
      <c r="C58" s="27"/>
      <c r="D58" s="28"/>
      <c r="J58" s="19"/>
    </row>
    <row r="59" spans="1:19" ht="15.6" x14ac:dyDescent="0.25">
      <c r="A59" s="11"/>
      <c r="B59" s="31"/>
      <c r="C59" s="23" t="str">
        <f ca="1">IF(PORTADA!$E$39="A",CONCATENATE(K59,".- ",G59),"")</f>
        <v xml:space="preserve">10.- GRANADA DE MANO ALHAMBRA. </v>
      </c>
      <c r="D59" s="24"/>
      <c r="E59" s="11"/>
      <c r="F59" s="11"/>
      <c r="G59" s="40" t="str">
        <f>IF(J60="FIN","",LOOKUP(I59,DATOS!A:A,DATOS!F:F))</f>
        <v xml:space="preserve">GRANADA DE MANO ALHAMBRA. </v>
      </c>
      <c r="H59" s="40">
        <f>IF(J60="FIN",0,LOOKUP(I59,DATOS!A:A,DATOS!P:P))</f>
        <v>0</v>
      </c>
      <c r="I59" s="35">
        <f>+I53+1</f>
        <v>954</v>
      </c>
      <c r="J59" s="61">
        <f>IF(LOOKUP(I59,DATOS!A:A,DATOS!C:C)=0,J53,(LOOKUP(I59,DATOS!A:A,DATOS!C:C)))</f>
        <v>16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ht="15.6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ht="15.6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ht="15.6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ht="15.6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ht="15.6" x14ac:dyDescent="0.25">
      <c r="A64" s="11"/>
      <c r="B64" s="30"/>
      <c r="C64" s="27"/>
      <c r="D64" s="28"/>
      <c r="J64" s="19"/>
    </row>
    <row r="65" spans="1:19" ht="15.6" x14ac:dyDescent="0.25">
      <c r="A65" s="11"/>
      <c r="B65" s="31"/>
      <c r="C65" s="23" t="str">
        <f ca="1">IF(PORTADA!$E$39="A",CONCATENATE(K65,".- ",G65),"")</f>
        <v xml:space="preserve">11.- GRANADA DE MANO ALHAMBRA. </v>
      </c>
      <c r="D65" s="24"/>
      <c r="E65" s="11"/>
      <c r="F65" s="11"/>
      <c r="G65" s="40" t="str">
        <f>IF(J66="FIN","",LOOKUP(I65,DATOS!A:A,DATOS!F:F))</f>
        <v xml:space="preserve">GRANADA DE MANO ALHAMBRA. </v>
      </c>
      <c r="H65" s="40">
        <f>IF(J66="FIN",0,LOOKUP(I65,DATOS!A:A,DATOS!P:P))</f>
        <v>0</v>
      </c>
      <c r="I65" s="35">
        <f>+I59+1</f>
        <v>955</v>
      </c>
      <c r="J65" s="61">
        <f>IF(LOOKUP(I65,DATOS!A:A,DATOS!C:C)=0,J59,(LOOKUP(I65,DATOS!A:A,DATOS!C:C)))</f>
        <v>16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ht="15.6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ht="15.6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ht="15.6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ht="15.6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ht="15.6" x14ac:dyDescent="0.25">
      <c r="A70" s="11"/>
      <c r="B70" s="30"/>
      <c r="C70" s="27"/>
      <c r="D70" s="28"/>
      <c r="J70" s="19"/>
    </row>
    <row r="71" spans="1:19" ht="15.6" x14ac:dyDescent="0.25">
      <c r="A71" s="11"/>
      <c r="B71" s="31"/>
      <c r="C71" s="23" t="str">
        <f ca="1">IF(PORTADA!$E$39="A",CONCATENATE(K71,".- ",G71),"")</f>
        <v xml:space="preserve">12.- GRANADA DE MANO ALHAMBRA. </v>
      </c>
      <c r="D71" s="24"/>
      <c r="E71" s="11"/>
      <c r="F71" s="11"/>
      <c r="G71" s="40" t="str">
        <f>IF(J72="FIN","",LOOKUP(I71,DATOS!A:A,DATOS!F:F))</f>
        <v xml:space="preserve">GRANADA DE MANO ALHAMBRA. </v>
      </c>
      <c r="H71" s="40">
        <f>IF(J72="FIN",0,LOOKUP(I71,DATOS!A:A,DATOS!P:P))</f>
        <v>0</v>
      </c>
      <c r="I71" s="35">
        <f>+I65+1</f>
        <v>956</v>
      </c>
      <c r="J71" s="61">
        <f>IF(LOOKUP(I71,DATOS!A:A,DATOS!C:C)=0,J65,(LOOKUP(I71,DATOS!A:A,DATOS!C:C)))</f>
        <v>16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ht="15.6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ht="15.6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ht="15.6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ht="15.6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ht="15.6" x14ac:dyDescent="0.25">
      <c r="A76" s="11"/>
      <c r="B76" s="30"/>
      <c r="C76" s="27"/>
      <c r="D76" s="28"/>
      <c r="J76" s="19"/>
    </row>
    <row r="77" spans="1:19" ht="15.6" x14ac:dyDescent="0.25">
      <c r="A77" s="11"/>
      <c r="B77" s="31"/>
      <c r="C77" s="23" t="str">
        <f ca="1">IF(PORTADA!$E$39="A",CONCATENATE(K77,".- ",G77),"")</f>
        <v xml:space="preserve">13.- GRANADA DE MANO ALHAMBRA. </v>
      </c>
      <c r="D77" s="24"/>
      <c r="E77" s="11"/>
      <c r="F77" s="11"/>
      <c r="G77" s="40" t="str">
        <f>IF(J78="FIN","",LOOKUP(I77,DATOS!A:A,DATOS!F:F))</f>
        <v xml:space="preserve">GRANADA DE MANO ALHAMBRA. </v>
      </c>
      <c r="H77" s="40">
        <f>IF(J78="FIN",0,LOOKUP(I77,DATOS!A:A,DATOS!P:P))</f>
        <v>0</v>
      </c>
      <c r="I77" s="35">
        <f>+I71+1</f>
        <v>957</v>
      </c>
      <c r="J77" s="61">
        <f>IF(LOOKUP(I77,DATOS!A:A,DATOS!C:C)=0,J71,(LOOKUP(I77,DATOS!A:A,DATOS!C:C)))</f>
        <v>16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ht="15.6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ht="15.6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ht="15.6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ht="15.6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ht="15.6" x14ac:dyDescent="0.25">
      <c r="A82" s="11"/>
      <c r="B82" s="30"/>
      <c r="C82" s="27"/>
      <c r="D82" s="28"/>
      <c r="J82" s="19"/>
    </row>
    <row r="83" spans="1:19" ht="15.6" x14ac:dyDescent="0.25">
      <c r="A83" s="11"/>
      <c r="B83" s="31"/>
      <c r="C83" s="23" t="str">
        <f ca="1">IF(PORTADA!$E$39="A",CONCATENATE(K83,".- ",G83),"")</f>
        <v xml:space="preserve">14.- GRANADA DE MANO ALHAMBRA. </v>
      </c>
      <c r="D83" s="24"/>
      <c r="E83" s="11"/>
      <c r="F83" s="11"/>
      <c r="G83" s="40" t="str">
        <f>IF(J84="FIN","",LOOKUP(I83,DATOS!A:A,DATOS!F:F))</f>
        <v xml:space="preserve">GRANADA DE MANO ALHAMBRA. </v>
      </c>
      <c r="H83" s="40">
        <f>IF(J84="FIN",0,LOOKUP(I83,DATOS!A:A,DATOS!P:P))</f>
        <v>0</v>
      </c>
      <c r="I83" s="35">
        <f>+I77+1</f>
        <v>958</v>
      </c>
      <c r="J83" s="61">
        <f>IF(LOOKUP(I83,DATOS!A:A,DATOS!C:C)=0,J77,(LOOKUP(I83,DATOS!A:A,DATOS!C:C)))</f>
        <v>16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ht="15.6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ht="15.6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ht="15.6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ht="15.6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ht="15.6" x14ac:dyDescent="0.25">
      <c r="A88" s="11"/>
      <c r="B88" s="30"/>
      <c r="C88" s="27"/>
      <c r="D88" s="28"/>
      <c r="J88" s="19"/>
    </row>
    <row r="89" spans="1:19" ht="15.6" x14ac:dyDescent="0.25">
      <c r="A89" s="11"/>
      <c r="B89" s="31"/>
      <c r="C89" s="23" t="str">
        <f ca="1">IF(PORTADA!$E$39="A",CONCATENATE(K89,".- ",G89),"")</f>
        <v xml:space="preserve">15.- GRANADA DE MANO ALHAMBRA. </v>
      </c>
      <c r="D89" s="24"/>
      <c r="E89" s="11"/>
      <c r="F89" s="11"/>
      <c r="G89" s="40" t="str">
        <f>IF(J90="FIN","",LOOKUP(I89,DATOS!A:A,DATOS!F:F))</f>
        <v xml:space="preserve">GRANADA DE MANO ALHAMBRA. </v>
      </c>
      <c r="H89" s="40">
        <f>IF(J90="FIN",0,LOOKUP(I89,DATOS!A:A,DATOS!P:P))</f>
        <v>0</v>
      </c>
      <c r="I89" s="35">
        <f>+I83+1</f>
        <v>959</v>
      </c>
      <c r="J89" s="61">
        <f>IF(LOOKUP(I89,DATOS!A:A,DATOS!C:C)=0,J83,(LOOKUP(I89,DATOS!A:A,DATOS!C:C)))</f>
        <v>16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ht="15.6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ht="15.6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ht="15.6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ht="15.6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ht="15.6" x14ac:dyDescent="0.25">
      <c r="A94" s="11"/>
      <c r="B94" s="30"/>
      <c r="C94" s="27"/>
      <c r="D94" s="28"/>
      <c r="J94" s="19"/>
    </row>
    <row r="95" spans="1:19" ht="15.6" x14ac:dyDescent="0.25">
      <c r="A95" s="11"/>
      <c r="B95" s="31"/>
      <c r="C95" s="23" t="str">
        <f ca="1">IF(PORTADA!$E$39="A",CONCATENATE(K95,".- ",G95),"")</f>
        <v xml:space="preserve">16.- GRANADA DE MANO ALHAMBRA. </v>
      </c>
      <c r="D95" s="24"/>
      <c r="E95" s="11"/>
      <c r="F95" s="11"/>
      <c r="G95" s="40" t="str">
        <f>IF(J96="FIN","",LOOKUP(I95,DATOS!A:A,DATOS!F:F))</f>
        <v xml:space="preserve">GRANADA DE MANO ALHAMBRA. </v>
      </c>
      <c r="H95" s="40">
        <f>IF(J96="FIN",0,LOOKUP(I95,DATOS!A:A,DATOS!P:P))</f>
        <v>0</v>
      </c>
      <c r="I95" s="35">
        <f>+I89+1</f>
        <v>960</v>
      </c>
      <c r="J95" s="61">
        <f>IF(LOOKUP(I95,DATOS!A:A,DATOS!C:C)=0,J89,(LOOKUP(I95,DATOS!A:A,DATOS!C:C)))</f>
        <v>16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ht="15.6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ht="15.6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ht="15.6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ht="15.6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ht="15.6" x14ac:dyDescent="0.25">
      <c r="A100" s="11"/>
      <c r="B100" s="30"/>
      <c r="C100" s="27"/>
      <c r="D100" s="28"/>
      <c r="J100" s="19"/>
    </row>
    <row r="101" spans="1:19" ht="15.6" x14ac:dyDescent="0.25">
      <c r="A101" s="11"/>
      <c r="B101" s="31"/>
      <c r="C101" s="23" t="str">
        <f ca="1">IF(PORTADA!$E$39="A",CONCATENATE(K101,".- ",G101),"")</f>
        <v xml:space="preserve">17.- GRANADA DE MANO ALHAMBRA. </v>
      </c>
      <c r="D101" s="24"/>
      <c r="E101" s="11"/>
      <c r="F101" s="11"/>
      <c r="G101" s="40" t="str">
        <f>IF(J102="FIN","",LOOKUP(I101,DATOS!A:A,DATOS!F:F))</f>
        <v xml:space="preserve">GRANADA DE MANO ALHAMBRA. </v>
      </c>
      <c r="H101" s="40">
        <f>IF(J102="FIN",0,LOOKUP(I101,DATOS!A:A,DATOS!P:P))</f>
        <v>0</v>
      </c>
      <c r="I101" s="35">
        <f>+I95+1</f>
        <v>961</v>
      </c>
      <c r="J101" s="61">
        <f>IF(LOOKUP(I101,DATOS!A:A,DATOS!C:C)=0,J95,(LOOKUP(I101,DATOS!A:A,DATOS!C:C)))</f>
        <v>16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ht="15.6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ht="15.6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ht="15.6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ht="15.6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ht="15.6" x14ac:dyDescent="0.25">
      <c r="A106" s="11"/>
      <c r="B106" s="30"/>
      <c r="C106" s="27"/>
      <c r="D106" s="28"/>
      <c r="J106" s="19"/>
    </row>
    <row r="107" spans="1:19" ht="15.6" x14ac:dyDescent="0.25">
      <c r="A107" s="11"/>
      <c r="B107" s="31"/>
      <c r="C107" s="23" t="str">
        <f ca="1">IF(PORTADA!$E$39="A",CONCATENATE(K107,".- ",G107),"")</f>
        <v xml:space="preserve">18.- GRANADA DE MANO ALHAMBRA. </v>
      </c>
      <c r="D107" s="24"/>
      <c r="E107" s="11"/>
      <c r="F107" s="11"/>
      <c r="G107" s="40" t="str">
        <f>IF(J108="FIN","",LOOKUP(I107,DATOS!A:A,DATOS!F:F))</f>
        <v xml:space="preserve">GRANADA DE MANO ALHAMBRA. </v>
      </c>
      <c r="H107" s="40">
        <f>IF(J108="FIN",0,LOOKUP(I107,DATOS!A:A,DATOS!P:P))</f>
        <v>0</v>
      </c>
      <c r="I107" s="35">
        <f>+I101+1</f>
        <v>962</v>
      </c>
      <c r="J107" s="61">
        <f>IF(LOOKUP(I107,DATOS!A:A,DATOS!C:C)=0,J101,(LOOKUP(I107,DATOS!A:A,DATOS!C:C)))</f>
        <v>16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ht="15.6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ht="15.6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ht="15.6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ht="15.6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ht="15.6" x14ac:dyDescent="0.25">
      <c r="A112" s="11"/>
      <c r="B112" s="30"/>
      <c r="C112" s="27"/>
      <c r="D112" s="28"/>
      <c r="J112" s="19"/>
    </row>
    <row r="113" spans="1:19" ht="15.6" x14ac:dyDescent="0.25">
      <c r="A113" s="11"/>
      <c r="B113" s="31"/>
      <c r="C113" s="23" t="str">
        <f ca="1">IF(PORTADA!$E$39="A",CONCATENATE(K113,".- ",G113),"")</f>
        <v xml:space="preserve">19.- GRANADA DE MANO ALHAMBRA. </v>
      </c>
      <c r="D113" s="24"/>
      <c r="E113" s="11"/>
      <c r="F113" s="11"/>
      <c r="G113" s="40" t="str">
        <f>IF(J114="FIN","",LOOKUP(I113,DATOS!A:A,DATOS!F:F))</f>
        <v xml:space="preserve">GRANADA DE MANO ALHAMBRA. </v>
      </c>
      <c r="H113" s="40">
        <f>IF(J114="FIN",0,LOOKUP(I113,DATOS!A:A,DATOS!P:P))</f>
        <v>0</v>
      </c>
      <c r="I113" s="35">
        <f>+I107+1</f>
        <v>963</v>
      </c>
      <c r="J113" s="61">
        <f>IF(LOOKUP(I113,DATOS!A:A,DATOS!C:C)=0,J107,(LOOKUP(I113,DATOS!A:A,DATOS!C:C)))</f>
        <v>16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ht="15.6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ht="15.6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ht="15.6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ht="15.6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ht="15.6" x14ac:dyDescent="0.25">
      <c r="A118" s="11"/>
      <c r="B118" s="30"/>
      <c r="C118" s="27"/>
      <c r="D118" s="28"/>
      <c r="J118" s="19"/>
    </row>
    <row r="119" spans="1:19" ht="15.6" x14ac:dyDescent="0.25">
      <c r="A119" s="11"/>
      <c r="B119" s="31"/>
      <c r="C119" s="23" t="str">
        <f ca="1">IF(PORTADA!$E$39="A",CONCATENATE(K119,".- ",G119),"")</f>
        <v xml:space="preserve">20.- GRANADA DE MANO ALHAMBRA. </v>
      </c>
      <c r="D119" s="24"/>
      <c r="E119" s="11"/>
      <c r="F119" s="11"/>
      <c r="G119" s="40" t="str">
        <f>IF(J120="FIN","",LOOKUP(I119,DATOS!A:A,DATOS!F:F))</f>
        <v xml:space="preserve">GRANADA DE MANO ALHAMBRA. </v>
      </c>
      <c r="H119" s="40">
        <f>IF(J120="FIN",0,LOOKUP(I119,DATOS!A:A,DATOS!P:P))</f>
        <v>0</v>
      </c>
      <c r="I119" s="35">
        <f>+I113+1</f>
        <v>964</v>
      </c>
      <c r="J119" s="61">
        <f>IF(LOOKUP(I119,DATOS!A:A,DATOS!C:C)=0,J113,(LOOKUP(I119,DATOS!A:A,DATOS!C:C)))</f>
        <v>16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ht="15.6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ht="15.6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ht="15.6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ht="15.6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ht="15.6" x14ac:dyDescent="0.25">
      <c r="A124" s="11"/>
      <c r="B124" s="30"/>
      <c r="C124" s="27"/>
      <c r="D124" s="28"/>
      <c r="J124" s="19"/>
    </row>
    <row r="125" spans="1:19" ht="15.6" x14ac:dyDescent="0.25">
      <c r="A125" s="11"/>
      <c r="B125" s="31"/>
      <c r="C125" s="23" t="str">
        <f ca="1">IF(PORTADA!$E$39="A",CONCATENATE(K125,".- ",G125),"")</f>
        <v xml:space="preserve">21.- GRANADA DE MANO ALHAMBRA. </v>
      </c>
      <c r="D125" s="24"/>
      <c r="E125" s="11"/>
      <c r="F125" s="11"/>
      <c r="G125" s="40" t="str">
        <f>IF(J126="FIN","",LOOKUP(I125,DATOS!A:A,DATOS!F:F))</f>
        <v xml:space="preserve">GRANADA DE MANO ALHAMBRA. </v>
      </c>
      <c r="H125" s="40">
        <f>IF(J126="FIN",0,LOOKUP(I125,DATOS!A:A,DATOS!P:P))</f>
        <v>0</v>
      </c>
      <c r="I125" s="35">
        <f>+I119+1</f>
        <v>965</v>
      </c>
      <c r="J125" s="61">
        <f>IF(LOOKUP(I125,DATOS!A:A,DATOS!C:C)=0,J119,(LOOKUP(I125,DATOS!A:A,DATOS!C:C)))</f>
        <v>16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ht="15.6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ht="15.6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ht="15.6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ht="15.6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ht="15.6" x14ac:dyDescent="0.25">
      <c r="A130" s="11"/>
      <c r="B130" s="30"/>
      <c r="C130" s="27"/>
      <c r="D130" s="28"/>
      <c r="J130" s="19"/>
    </row>
    <row r="131" spans="1:19" ht="15.6" x14ac:dyDescent="0.25">
      <c r="A131" s="11"/>
      <c r="B131" s="31"/>
      <c r="C131" s="23" t="str">
        <f ca="1">IF(PORTADA!$E$39="A",CONCATENATE(K131,".- ",G131),"")</f>
        <v xml:space="preserve">22.- GRANADA DE MANO ALHAMBRA. </v>
      </c>
      <c r="D131" s="24"/>
      <c r="E131" s="11"/>
      <c r="F131" s="11"/>
      <c r="G131" s="40" t="str">
        <f>IF(J132="FIN","",LOOKUP(I131,DATOS!A:A,DATOS!F:F))</f>
        <v xml:space="preserve">GRANADA DE MANO ALHAMBRA. </v>
      </c>
      <c r="H131" s="40">
        <f>IF(J132="FIN",0,LOOKUP(I131,DATOS!A:A,DATOS!P:P))</f>
        <v>0</v>
      </c>
      <c r="I131" s="35">
        <f>+I125+1</f>
        <v>966</v>
      </c>
      <c r="J131" s="61">
        <f>IF(LOOKUP(I131,DATOS!A:A,DATOS!C:C)=0,J125,(LOOKUP(I131,DATOS!A:A,DATOS!C:C)))</f>
        <v>16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ht="15.6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ht="15.6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ht="15.6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ht="15.6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ht="15.6" x14ac:dyDescent="0.25">
      <c r="A136" s="11"/>
      <c r="B136" s="30"/>
      <c r="C136" s="27"/>
      <c r="D136" s="28"/>
      <c r="J136" s="19"/>
    </row>
    <row r="137" spans="1:19" ht="15.6" x14ac:dyDescent="0.25">
      <c r="A137" s="11"/>
      <c r="B137" s="31"/>
      <c r="C137" s="23" t="str">
        <f ca="1">IF(PORTADA!$E$39="A",CONCATENATE(K137,".- ",G137),"")</f>
        <v xml:space="preserve">23.- GRANADA DE MANO ALHAMBRA. </v>
      </c>
      <c r="D137" s="24"/>
      <c r="E137" s="11"/>
      <c r="F137" s="11"/>
      <c r="G137" s="40" t="str">
        <f>IF(J138="FIN","",LOOKUP(I137,DATOS!A:A,DATOS!F:F))</f>
        <v xml:space="preserve">GRANADA DE MANO ALHAMBRA. </v>
      </c>
      <c r="H137" s="40">
        <f>IF(J138="FIN",0,LOOKUP(I137,DATOS!A:A,DATOS!P:P))</f>
        <v>0</v>
      </c>
      <c r="I137" s="35">
        <f>+I131+1</f>
        <v>967</v>
      </c>
      <c r="J137" s="61">
        <f>IF(LOOKUP(I137,DATOS!A:A,DATOS!C:C)=0,J131,(LOOKUP(I137,DATOS!A:A,DATOS!C:C)))</f>
        <v>16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ht="15.6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ht="15.6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ht="15.6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ht="15.6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ht="15.6" x14ac:dyDescent="0.25">
      <c r="A142" s="11"/>
      <c r="B142" s="30"/>
      <c r="C142" s="27"/>
      <c r="D142" s="28"/>
      <c r="J142" s="19"/>
    </row>
    <row r="143" spans="1:19" ht="15.6" x14ac:dyDescent="0.25">
      <c r="A143" s="11"/>
      <c r="B143" s="31"/>
      <c r="C143" s="23" t="str">
        <f ca="1">IF(PORTADA!$E$39="A",CONCATENATE(K143,".- ",G143),"")</f>
        <v xml:space="preserve">24.- GRANADA DE MANO ALHAMBRA. </v>
      </c>
      <c r="D143" s="24"/>
      <c r="E143" s="11"/>
      <c r="F143" s="11"/>
      <c r="G143" s="40" t="str">
        <f>IF(J144="FIN","",LOOKUP(I143,DATOS!A:A,DATOS!F:F))</f>
        <v xml:space="preserve">GRANADA DE MANO ALHAMBRA. </v>
      </c>
      <c r="H143" s="40">
        <f>IF(J144="FIN",0,LOOKUP(I143,DATOS!A:A,DATOS!P:P))</f>
        <v>0</v>
      </c>
      <c r="I143" s="35">
        <f>+I137+1</f>
        <v>968</v>
      </c>
      <c r="J143" s="61">
        <f>IF(LOOKUP(I143,DATOS!A:A,DATOS!C:C)=0,J137,(LOOKUP(I143,DATOS!A:A,DATOS!C:C)))</f>
        <v>16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ht="15.6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ht="15.6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ht="15.6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ht="15.6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ht="15.6" x14ac:dyDescent="0.25">
      <c r="A148" s="11"/>
      <c r="B148" s="30"/>
      <c r="C148" s="27"/>
      <c r="D148" s="28"/>
      <c r="J148" s="19"/>
    </row>
    <row r="149" spans="1:19" ht="15.6" x14ac:dyDescent="0.25">
      <c r="A149" s="11"/>
      <c r="B149" s="31"/>
      <c r="C149" s="23" t="str">
        <f ca="1">IF(PORTADA!$E$39="A",CONCATENATE(K149,".- ",G149),"")</f>
        <v xml:space="preserve">25.- Pistola USP COMPACT. </v>
      </c>
      <c r="D149" s="24"/>
      <c r="E149" s="11"/>
      <c r="F149" s="11"/>
      <c r="G149" s="40" t="str">
        <f>IF(J150="FIN","",LOOKUP(I149,DATOS!A:A,DATOS!F:F))</f>
        <v xml:space="preserve">Pistola USP COMPACT. </v>
      </c>
      <c r="H149" s="40">
        <f>IF(J150="FIN",0,LOOKUP(I149,DATOS!A:A,DATOS!P:P))</f>
        <v>0</v>
      </c>
      <c r="I149" s="35">
        <f>+I143+1</f>
        <v>969</v>
      </c>
      <c r="J149" s="61">
        <f>IF(LOOKUP(I149,DATOS!A:A,DATOS!C:C)=0,J143,(LOOKUP(I149,DATOS!A:A,DATOS!C:C)))</f>
        <v>16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ht="15.6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ht="15.6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ht="15.6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ht="15.6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ht="15.6" x14ac:dyDescent="0.25">
      <c r="A154" s="11"/>
      <c r="B154" s="30"/>
      <c r="C154" s="27"/>
      <c r="D154" s="28"/>
      <c r="J154" s="19"/>
    </row>
    <row r="155" spans="1:19" ht="15.6" x14ac:dyDescent="0.25">
      <c r="A155" s="11"/>
      <c r="B155" s="31"/>
      <c r="C155" s="23" t="str">
        <f ca="1">IF(PORTADA!$E$39="A",CONCATENATE(K155,".- ",G155),"")</f>
        <v xml:space="preserve">26.- Pistola USP COMPACT. </v>
      </c>
      <c r="D155" s="24"/>
      <c r="E155" s="11"/>
      <c r="F155" s="11"/>
      <c r="G155" s="40" t="str">
        <f>IF(J156="FIN","",LOOKUP(I155,DATOS!A:A,DATOS!F:F))</f>
        <v xml:space="preserve">Pistola USP COMPACT. </v>
      </c>
      <c r="H155" s="40">
        <f>IF(J156="FIN",0,LOOKUP(I155,DATOS!A:A,DATOS!P:P))</f>
        <v>0</v>
      </c>
      <c r="I155" s="35">
        <f>+I149+1</f>
        <v>970</v>
      </c>
      <c r="J155" s="61">
        <f>IF(LOOKUP(I155,DATOS!A:A,DATOS!C:C)=0,J149,(LOOKUP(I155,DATOS!A:A,DATOS!C:C)))</f>
        <v>16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ht="15.6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ht="15.6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ht="15.6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ht="15.6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ht="15.6" x14ac:dyDescent="0.25">
      <c r="A160" s="11"/>
      <c r="B160" s="30"/>
      <c r="C160" s="27"/>
      <c r="D160" s="28"/>
      <c r="J160" s="19"/>
    </row>
    <row r="161" spans="1:19" ht="15.6" x14ac:dyDescent="0.25">
      <c r="A161" s="11"/>
      <c r="B161" s="31"/>
      <c r="C161" s="23" t="str">
        <f ca="1">IF(PORTADA!$E$39="A",CONCATENATE(K161,".- ",G161),"")</f>
        <v xml:space="preserve">27.- Pistola USP COMPACT. </v>
      </c>
      <c r="D161" s="24"/>
      <c r="E161" s="11"/>
      <c r="F161" s="11"/>
      <c r="G161" s="40" t="str">
        <f>IF(J162="FIN","",LOOKUP(I161,DATOS!A:A,DATOS!F:F))</f>
        <v xml:space="preserve">Pistola USP COMPACT. </v>
      </c>
      <c r="H161" s="40">
        <f>IF(J162="FIN",0,LOOKUP(I161,DATOS!A:A,DATOS!P:P))</f>
        <v>0</v>
      </c>
      <c r="I161" s="35">
        <f>+I155+1</f>
        <v>971</v>
      </c>
      <c r="J161" s="61">
        <f>IF(LOOKUP(I161,DATOS!A:A,DATOS!C:C)=0,J155,(LOOKUP(I161,DATOS!A:A,DATOS!C:C)))</f>
        <v>16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ht="15.6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ht="15.6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ht="15.6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ht="15.6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ht="15.6" x14ac:dyDescent="0.25">
      <c r="A166" s="11"/>
      <c r="B166" s="30"/>
      <c r="C166" s="27"/>
      <c r="D166" s="28"/>
      <c r="J166" s="19"/>
    </row>
    <row r="167" spans="1:19" ht="15.6" x14ac:dyDescent="0.25">
      <c r="A167" s="11"/>
      <c r="B167" s="31"/>
      <c r="C167" s="23" t="str">
        <f ca="1">IF(PORTADA!$E$39="A",CONCATENATE(K167,".- ",G167),"")</f>
        <v xml:space="preserve">28.- Pistola USP COMPACT. </v>
      </c>
      <c r="D167" s="24"/>
      <c r="E167" s="11"/>
      <c r="F167" s="11"/>
      <c r="G167" s="40" t="str">
        <f>IF(J168="FIN","",LOOKUP(I167,DATOS!A:A,DATOS!F:F))</f>
        <v xml:space="preserve">Pistola USP COMPACT. </v>
      </c>
      <c r="H167" s="40">
        <f>IF(J168="FIN",0,LOOKUP(I167,DATOS!A:A,DATOS!P:P))</f>
        <v>0</v>
      </c>
      <c r="I167" s="35">
        <f>+I161+1</f>
        <v>972</v>
      </c>
      <c r="J167" s="61">
        <f>IF(LOOKUP(I167,DATOS!A:A,DATOS!C:C)=0,J161,(LOOKUP(I167,DATOS!A:A,DATOS!C:C)))</f>
        <v>16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ht="15.6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ht="15.6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ht="15.6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ht="15.6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ht="15.6" x14ac:dyDescent="0.25">
      <c r="A172" s="11"/>
      <c r="B172" s="30"/>
      <c r="C172" s="27"/>
      <c r="D172" s="28"/>
      <c r="J172" s="19"/>
    </row>
    <row r="173" spans="1:19" ht="15.6" x14ac:dyDescent="0.25">
      <c r="A173" s="11"/>
      <c r="B173" s="31"/>
      <c r="C173" s="23" t="str">
        <f ca="1">IF(PORTADA!$E$39="A",CONCATENATE(K173,".- ",G173),"")</f>
        <v xml:space="preserve">29.- Pistola USP COMPACT. </v>
      </c>
      <c r="D173" s="24"/>
      <c r="E173" s="11"/>
      <c r="F173" s="11"/>
      <c r="G173" s="40" t="str">
        <f>IF(J174="FIN","",LOOKUP(I173,DATOS!A:A,DATOS!F:F))</f>
        <v xml:space="preserve">Pistola USP COMPACT. </v>
      </c>
      <c r="H173" s="40">
        <f>IF(J174="FIN",0,LOOKUP(I173,DATOS!A:A,DATOS!P:P))</f>
        <v>0</v>
      </c>
      <c r="I173" s="35">
        <f>+I167+1</f>
        <v>973</v>
      </c>
      <c r="J173" s="61">
        <f>IF(LOOKUP(I173,DATOS!A:A,DATOS!C:C)=0,J167,(LOOKUP(I173,DATOS!A:A,DATOS!C:C)))</f>
        <v>16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ht="15.6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ht="15.6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ht="15.6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ht="15.6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ht="15.6" x14ac:dyDescent="0.25">
      <c r="A178" s="11"/>
      <c r="B178" s="30"/>
      <c r="C178" s="27"/>
      <c r="D178" s="28"/>
      <c r="J178" s="19"/>
    </row>
    <row r="179" spans="1:19" ht="15.6" x14ac:dyDescent="0.25">
      <c r="A179" s="11"/>
      <c r="B179" s="31"/>
      <c r="C179" s="23" t="str">
        <f ca="1">IF(PORTADA!$E$39="A",CONCATENATE(K179,".- ",G179),"")</f>
        <v xml:space="preserve">30.- Pistola USP COMPACT. </v>
      </c>
      <c r="D179" s="24"/>
      <c r="E179" s="11"/>
      <c r="F179" s="11"/>
      <c r="G179" s="40" t="str">
        <f>IF(J180="FIN","",LOOKUP(I179,DATOS!A:A,DATOS!F:F))</f>
        <v xml:space="preserve">Pistola USP COMPACT. </v>
      </c>
      <c r="H179" s="40">
        <f>IF(J180="FIN",0,LOOKUP(I179,DATOS!A:A,DATOS!P:P))</f>
        <v>0</v>
      </c>
      <c r="I179" s="35">
        <f>+I173+1</f>
        <v>974</v>
      </c>
      <c r="J179" s="61">
        <f>IF(LOOKUP(I179,DATOS!A:A,DATOS!C:C)=0,J173,(LOOKUP(I179,DATOS!A:A,DATOS!C:C)))</f>
        <v>16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ht="15.6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ht="15.6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ht="15.6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ht="15.6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ht="15.6" x14ac:dyDescent="0.25">
      <c r="A184" s="11"/>
      <c r="B184" s="30"/>
      <c r="C184" s="27"/>
      <c r="D184" s="28"/>
      <c r="J184" s="19"/>
    </row>
    <row r="185" spans="1:19" ht="15.6" x14ac:dyDescent="0.25">
      <c r="A185" s="11"/>
      <c r="B185" s="31"/>
      <c r="C185" s="23" t="str">
        <f ca="1">IF(PORTADA!$E$39="A",CONCATENATE(K185,".- ",G185),"")</f>
        <v xml:space="preserve">31.- Pistola USP COMPACT. </v>
      </c>
      <c r="D185" s="24"/>
      <c r="E185" s="11"/>
      <c r="F185" s="11"/>
      <c r="G185" s="40" t="str">
        <f>IF(J186="FIN","",LOOKUP(I185,DATOS!A:A,DATOS!F:F))</f>
        <v xml:space="preserve">Pistola USP COMPACT. </v>
      </c>
      <c r="H185" s="40">
        <f>IF(J186="FIN",0,LOOKUP(I185,DATOS!A:A,DATOS!P:P))</f>
        <v>0</v>
      </c>
      <c r="I185" s="35">
        <f>+I179+1</f>
        <v>975</v>
      </c>
      <c r="J185" s="61">
        <f>IF(LOOKUP(I185,DATOS!A:A,DATOS!C:C)=0,J179,(LOOKUP(I185,DATOS!A:A,DATOS!C:C)))</f>
        <v>16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ht="15.6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ht="15.6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ht="15.6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ht="15.6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ht="15.6" x14ac:dyDescent="0.25">
      <c r="A190" s="11"/>
      <c r="B190" s="30"/>
      <c r="C190" s="27"/>
      <c r="D190" s="28"/>
      <c r="J190" s="19"/>
    </row>
    <row r="191" spans="1:19" ht="15.6" x14ac:dyDescent="0.25">
      <c r="A191" s="11"/>
      <c r="B191" s="31"/>
      <c r="C191" s="23" t="str">
        <f ca="1">IF(PORTADA!$E$39="A",CONCATENATE(K191,".- ",G191),"")</f>
        <v xml:space="preserve">32.- Pistola USP COMPACT. </v>
      </c>
      <c r="D191" s="24"/>
      <c r="E191" s="11"/>
      <c r="F191" s="11"/>
      <c r="G191" s="40" t="str">
        <f>IF(J192="FIN","",LOOKUP(I191,DATOS!A:A,DATOS!F:F))</f>
        <v xml:space="preserve">Pistola USP COMPACT. </v>
      </c>
      <c r="H191" s="40">
        <f>IF(J192="FIN",0,LOOKUP(I191,DATOS!A:A,DATOS!P:P))</f>
        <v>0</v>
      </c>
      <c r="I191" s="35">
        <f>+I185+1</f>
        <v>976</v>
      </c>
      <c r="J191" s="61">
        <f>IF(LOOKUP(I191,DATOS!A:A,DATOS!C:C)=0,J185,(LOOKUP(I191,DATOS!A:A,DATOS!C:C)))</f>
        <v>16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ht="15.6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ht="15.6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ht="15.6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ht="15.6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ht="15.6" x14ac:dyDescent="0.25">
      <c r="A196" s="11"/>
      <c r="B196" s="30"/>
      <c r="C196" s="27"/>
      <c r="D196" s="28"/>
      <c r="J196" s="19"/>
    </row>
    <row r="197" spans="1:19" ht="15.6" x14ac:dyDescent="0.25">
      <c r="A197" s="11"/>
      <c r="B197" s="31"/>
      <c r="C197" s="23" t="str">
        <f ca="1">IF(PORTADA!$E$39="A",CONCATENATE(K197,".- ",G197),"")</f>
        <v xml:space="preserve">33.- Pistola USP COMPACT. </v>
      </c>
      <c r="D197" s="24"/>
      <c r="E197" s="11"/>
      <c r="F197" s="11"/>
      <c r="G197" s="40" t="str">
        <f>IF(J198="FIN","",LOOKUP(I197,DATOS!A:A,DATOS!F:F))</f>
        <v xml:space="preserve">Pistola USP COMPACT. </v>
      </c>
      <c r="H197" s="40">
        <f>IF(J198="FIN",0,LOOKUP(I197,DATOS!A:A,DATOS!P:P))</f>
        <v>0</v>
      </c>
      <c r="I197" s="35">
        <f>+I191+1</f>
        <v>977</v>
      </c>
      <c r="J197" s="61">
        <f>IF(LOOKUP(I197,DATOS!A:A,DATOS!C:C)=0,J191,(LOOKUP(I197,DATOS!A:A,DATOS!C:C)))</f>
        <v>16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ht="15.6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ht="15.6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ht="15.6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ht="15.6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ht="15.6" x14ac:dyDescent="0.25">
      <c r="A202" s="11"/>
      <c r="B202" s="30"/>
      <c r="C202" s="27"/>
      <c r="D202" s="28"/>
      <c r="J202" s="19"/>
    </row>
    <row r="203" spans="1:19" ht="15.6" x14ac:dyDescent="0.25">
      <c r="A203" s="11"/>
      <c r="B203" s="31"/>
      <c r="C203" s="23" t="str">
        <f ca="1">IF(PORTADA!$E$39="A",CONCATENATE(K203,".- ",G203),"")</f>
        <v xml:space="preserve">34.- Pistola USP COMPACT. </v>
      </c>
      <c r="D203" s="24"/>
      <c r="E203" s="11"/>
      <c r="F203" s="11"/>
      <c r="G203" s="40" t="str">
        <f>IF(J204="FIN","",LOOKUP(I203,DATOS!A:A,DATOS!F:F))</f>
        <v xml:space="preserve">Pistola USP COMPACT. </v>
      </c>
      <c r="H203" s="40">
        <f>IF(J204="FIN",0,LOOKUP(I203,DATOS!A:A,DATOS!P:P))</f>
        <v>0</v>
      </c>
      <c r="I203" s="35">
        <f>+I197+1</f>
        <v>978</v>
      </c>
      <c r="J203" s="61">
        <f>IF(LOOKUP(I203,DATOS!A:A,DATOS!C:C)=0,J197,(LOOKUP(I203,DATOS!A:A,DATOS!C:C)))</f>
        <v>16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ht="15.6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ht="15.6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ht="15.6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ht="15.6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ht="15.6" x14ac:dyDescent="0.25">
      <c r="A208" s="11"/>
      <c r="B208" s="30"/>
      <c r="C208" s="27"/>
      <c r="D208" s="28"/>
      <c r="J208" s="19"/>
    </row>
    <row r="209" spans="1:19" ht="15.6" x14ac:dyDescent="0.25">
      <c r="A209" s="11"/>
      <c r="B209" s="31"/>
      <c r="C209" s="23" t="str">
        <f ca="1">IF(PORTADA!$E$39="A",CONCATENATE(K209,".- ",G209),"")</f>
        <v xml:space="preserve">35.- Pistola USP COMPACT. </v>
      </c>
      <c r="D209" s="24"/>
      <c r="E209" s="11"/>
      <c r="F209" s="11"/>
      <c r="G209" s="40" t="str">
        <f>IF(J210="FIN","",LOOKUP(I209,DATOS!A:A,DATOS!F:F))</f>
        <v xml:space="preserve">Pistola USP COMPACT. </v>
      </c>
      <c r="H209" s="40">
        <f>IF(J210="FIN",0,LOOKUP(I209,DATOS!A:A,DATOS!P:P))</f>
        <v>0</v>
      </c>
      <c r="I209" s="35">
        <f>+I203+1</f>
        <v>979</v>
      </c>
      <c r="J209" s="61">
        <f>IF(LOOKUP(I209,DATOS!A:A,DATOS!C:C)=0,J203,(LOOKUP(I209,DATOS!A:A,DATOS!C:C)))</f>
        <v>16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ht="15.6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ht="15.6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ht="15.6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ht="15.6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ht="15.6" x14ac:dyDescent="0.25">
      <c r="A214" s="11"/>
      <c r="B214" s="30"/>
      <c r="C214" s="27"/>
      <c r="D214" s="28"/>
      <c r="J214" s="19"/>
    </row>
    <row r="215" spans="1:19" ht="15.6" x14ac:dyDescent="0.25">
      <c r="A215" s="11"/>
      <c r="B215" s="31"/>
      <c r="C215" s="23" t="str">
        <f ca="1">IF(PORTADA!$E$39="A",CONCATENATE(K215,".- ",G215),"")</f>
        <v xml:space="preserve">36.- Pistola USP COMPACT. </v>
      </c>
      <c r="D215" s="24"/>
      <c r="E215" s="11"/>
      <c r="F215" s="11"/>
      <c r="G215" s="40" t="str">
        <f>IF(J216="FIN","",LOOKUP(I215,DATOS!A:A,DATOS!F:F))</f>
        <v xml:space="preserve">Pistola USP COMPACT. </v>
      </c>
      <c r="H215" s="40">
        <f>IF(J216="FIN",0,LOOKUP(I215,DATOS!A:A,DATOS!P:P))</f>
        <v>0</v>
      </c>
      <c r="I215" s="35">
        <f>+I209+1</f>
        <v>980</v>
      </c>
      <c r="J215" s="61">
        <f>IF(LOOKUP(I215,DATOS!A:A,DATOS!C:C)=0,J209,(LOOKUP(I215,DATOS!A:A,DATOS!C:C)))</f>
        <v>16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ht="15.6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ht="15.6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ht="15.6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ht="15.6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ht="15.6" x14ac:dyDescent="0.25">
      <c r="A220" s="11"/>
      <c r="B220" s="30"/>
      <c r="C220" s="27"/>
      <c r="D220" s="28"/>
      <c r="J220" s="19"/>
    </row>
    <row r="221" spans="1:19" ht="15.6" x14ac:dyDescent="0.25">
      <c r="A221" s="11"/>
      <c r="B221" s="31"/>
      <c r="C221" s="23" t="str">
        <f ca="1">IF(PORTADA!$E$39="A",CONCATENATE(K221,".- ",G221),"")</f>
        <v xml:space="preserve">37.- Pistola USP COMPACT. </v>
      </c>
      <c r="D221" s="24"/>
      <c r="E221" s="11"/>
      <c r="F221" s="11"/>
      <c r="G221" s="40" t="str">
        <f>IF(J222="FIN","",LOOKUP(I221,DATOS!A:A,DATOS!F:F))</f>
        <v xml:space="preserve">Pistola USP COMPACT. </v>
      </c>
      <c r="H221" s="40">
        <f>IF(J222="FIN",0,LOOKUP(I221,DATOS!A:A,DATOS!P:P))</f>
        <v>0</v>
      </c>
      <c r="I221" s="35">
        <f>+I215+1</f>
        <v>981</v>
      </c>
      <c r="J221" s="61">
        <f>IF(LOOKUP(I221,DATOS!A:A,DATOS!C:C)=0,J215,(LOOKUP(I221,DATOS!A:A,DATOS!C:C)))</f>
        <v>16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ht="15.6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ht="15.6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ht="15.6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ht="15.6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ht="15.6" x14ac:dyDescent="0.25">
      <c r="A226" s="11"/>
      <c r="B226" s="30"/>
      <c r="C226" s="27"/>
      <c r="D226" s="28"/>
      <c r="J226" s="19"/>
    </row>
    <row r="227" spans="1:19" ht="15.6" x14ac:dyDescent="0.25">
      <c r="A227" s="11"/>
      <c r="B227" s="31"/>
      <c r="C227" s="23" t="str">
        <f ca="1">IF(PORTADA!$E$39="A",CONCATENATE(K227,".- ",G227),"")</f>
        <v xml:space="preserve">38.- Pistola USP COMPACT. </v>
      </c>
      <c r="D227" s="24"/>
      <c r="E227" s="11"/>
      <c r="F227" s="11"/>
      <c r="G227" s="40" t="str">
        <f>IF(J228="FIN","",LOOKUP(I227,DATOS!A:A,DATOS!F:F))</f>
        <v xml:space="preserve">Pistola USP COMPACT. </v>
      </c>
      <c r="H227" s="40">
        <f>IF(J228="FIN",0,LOOKUP(I227,DATOS!A:A,DATOS!P:P))</f>
        <v>0</v>
      </c>
      <c r="I227" s="35">
        <f>+I221+1</f>
        <v>982</v>
      </c>
      <c r="J227" s="61">
        <f>IF(LOOKUP(I227,DATOS!A:A,DATOS!C:C)=0,J221,(LOOKUP(I227,DATOS!A:A,DATOS!C:C)))</f>
        <v>16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ht="15.6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ht="15.6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ht="15.6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ht="15.6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ht="15.6" x14ac:dyDescent="0.25">
      <c r="A232" s="11"/>
      <c r="B232" s="30"/>
      <c r="C232" s="27"/>
      <c r="D232" s="28"/>
      <c r="J232" s="19"/>
    </row>
    <row r="233" spans="1:19" ht="15.6" x14ac:dyDescent="0.25">
      <c r="A233" s="11"/>
      <c r="B233" s="31"/>
      <c r="C233" s="23" t="str">
        <f ca="1">IF(PORTADA!$E$39="A",CONCATENATE(K233,".- ",G233),"")</f>
        <v xml:space="preserve">39.- TEORÍA DEL TIRO. </v>
      </c>
      <c r="D233" s="24"/>
      <c r="E233" s="11"/>
      <c r="F233" s="11"/>
      <c r="G233" s="40" t="str">
        <f>IF(J234="FIN","",LOOKUP(I233,DATOS!A:A,DATOS!F:F))</f>
        <v xml:space="preserve">TEORÍA DEL TIRO. </v>
      </c>
      <c r="H233" s="40">
        <f>IF(J234="FIN",0,LOOKUP(I233,DATOS!A:A,DATOS!P:P))</f>
        <v>0</v>
      </c>
      <c r="I233" s="35">
        <f>+I227+1</f>
        <v>983</v>
      </c>
      <c r="J233" s="61">
        <f>IF(LOOKUP(I233,DATOS!A:A,DATOS!C:C)=0,J227,(LOOKUP(I233,DATOS!A:A,DATOS!C:C)))</f>
        <v>16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ht="15.6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ht="15.6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ht="15.6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ht="15.6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ht="15.6" x14ac:dyDescent="0.25">
      <c r="A238" s="11"/>
      <c r="B238" s="30"/>
      <c r="C238" s="27"/>
      <c r="D238" s="28"/>
      <c r="J238" s="19"/>
    </row>
    <row r="239" spans="1:19" ht="15.6" x14ac:dyDescent="0.25">
      <c r="A239" s="11"/>
      <c r="B239" s="31"/>
      <c r="C239" s="23" t="str">
        <f ca="1">IF(PORTADA!$E$39="A",CONCATENATE(K239,".- ",G239),"")</f>
        <v xml:space="preserve">40.- TEORÍA DEL TIRO. </v>
      </c>
      <c r="D239" s="24"/>
      <c r="E239" s="11"/>
      <c r="F239" s="11"/>
      <c r="G239" s="40" t="str">
        <f>IF(J240="FIN","",LOOKUP(I239,DATOS!A:A,DATOS!F:F))</f>
        <v xml:space="preserve">TEORÍA DEL TIRO. </v>
      </c>
      <c r="H239" s="40">
        <f>IF(J240="FIN",0,LOOKUP(I239,DATOS!A:A,DATOS!P:P))</f>
        <v>0</v>
      </c>
      <c r="I239" s="35">
        <f>+I233+1</f>
        <v>984</v>
      </c>
      <c r="J239" s="61">
        <f>IF(LOOKUP(I239,DATOS!A:A,DATOS!C:C)=0,J233,(LOOKUP(I239,DATOS!A:A,DATOS!C:C)))</f>
        <v>16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ht="15.6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ht="15.6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ht="15.6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ht="15.6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ht="15.6" x14ac:dyDescent="0.25">
      <c r="A244" s="11"/>
      <c r="B244" s="30"/>
      <c r="C244" s="27"/>
      <c r="D244" s="28"/>
      <c r="J244" s="19"/>
    </row>
    <row r="245" spans="1:19" ht="15.6" x14ac:dyDescent="0.25">
      <c r="A245" s="11"/>
      <c r="B245" s="31"/>
      <c r="C245" s="23" t="str">
        <f ca="1">IF(PORTADA!$E$39="A",CONCATENATE(K245,".- ",G245),"")</f>
        <v xml:space="preserve">41.- TEORÍA DEL TIRO. </v>
      </c>
      <c r="D245" s="24"/>
      <c r="E245" s="11"/>
      <c r="F245" s="11"/>
      <c r="G245" s="40" t="str">
        <f>IF(J246="FIN","",LOOKUP(I245,DATOS!A:A,DATOS!F:F))</f>
        <v xml:space="preserve">TEORÍA DEL TIRO. </v>
      </c>
      <c r="H245" s="40">
        <f>IF(J246="FIN",0,LOOKUP(I245,DATOS!A:A,DATOS!P:P))</f>
        <v>0</v>
      </c>
      <c r="I245" s="35">
        <f>+I239+1</f>
        <v>985</v>
      </c>
      <c r="J245" s="61">
        <f>IF(LOOKUP(I245,DATOS!A:A,DATOS!C:C)=0,J239,(LOOKUP(I245,DATOS!A:A,DATOS!C:C)))</f>
        <v>16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ht="15.6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ht="15.6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ht="15.6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ht="15.6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ht="15.6" x14ac:dyDescent="0.25">
      <c r="A250" s="11"/>
      <c r="B250" s="30"/>
      <c r="C250" s="27"/>
      <c r="D250" s="28"/>
      <c r="J250" s="19"/>
    </row>
    <row r="251" spans="1:19" ht="15.6" x14ac:dyDescent="0.25">
      <c r="A251" s="11"/>
      <c r="B251" s="31"/>
      <c r="C251" s="23" t="str">
        <f ca="1">IF(PORTADA!$E$39="A",CONCATENATE(K251,".- ",G251),"")</f>
        <v xml:space="preserve">42.- TEORÍA DEL TIRO. </v>
      </c>
      <c r="D251" s="24"/>
      <c r="E251" s="11"/>
      <c r="F251" s="11"/>
      <c r="G251" s="40" t="str">
        <f>IF(J252="FIN","",LOOKUP(I251,DATOS!A:A,DATOS!F:F))</f>
        <v xml:space="preserve">TEORÍA DEL TIRO. </v>
      </c>
      <c r="H251" s="40">
        <f>IF(J252="FIN",0,LOOKUP(I251,DATOS!A:A,DATOS!P:P))</f>
        <v>0</v>
      </c>
      <c r="I251" s="35">
        <f>+I245+1</f>
        <v>986</v>
      </c>
      <c r="J251" s="61">
        <f>IF(LOOKUP(I251,DATOS!A:A,DATOS!C:C)=0,J245,(LOOKUP(I251,DATOS!A:A,DATOS!C:C)))</f>
        <v>16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ht="15.6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ht="15.6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ht="15.6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ht="15.6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ht="15.6" x14ac:dyDescent="0.25">
      <c r="A256" s="11"/>
      <c r="B256" s="30"/>
      <c r="C256" s="27"/>
      <c r="D256" s="28"/>
      <c r="J256" s="19"/>
    </row>
    <row r="257" spans="1:19" ht="15.6" x14ac:dyDescent="0.25">
      <c r="A257" s="11"/>
      <c r="B257" s="31"/>
      <c r="C257" s="23" t="str">
        <f ca="1">IF(PORTADA!$E$39="A",CONCATENATE(K257,".- ",G257),"")</f>
        <v xml:space="preserve">43.- TEORÍA DEL TIRO. </v>
      </c>
      <c r="D257" s="24"/>
      <c r="E257" s="11"/>
      <c r="F257" s="11"/>
      <c r="G257" s="40" t="str">
        <f>IF(J258="FIN","",LOOKUP(I257,DATOS!A:A,DATOS!F:F))</f>
        <v xml:space="preserve">TEORÍA DEL TIRO. </v>
      </c>
      <c r="H257" s="40">
        <f>IF(J258="FIN",0,LOOKUP(I257,DATOS!A:A,DATOS!P:P))</f>
        <v>0</v>
      </c>
      <c r="I257" s="35">
        <f>+I251+1</f>
        <v>987</v>
      </c>
      <c r="J257" s="61">
        <f>IF(LOOKUP(I257,DATOS!A:A,DATOS!C:C)=0,J251,(LOOKUP(I257,DATOS!A:A,DATOS!C:C)))</f>
        <v>16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ht="15.6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ht="15.6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ht="15.6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ht="15.6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ht="15.6" x14ac:dyDescent="0.25">
      <c r="A262" s="11"/>
      <c r="B262" s="30"/>
      <c r="C262" s="27"/>
      <c r="D262" s="28"/>
      <c r="J262" s="19"/>
    </row>
    <row r="263" spans="1:19" ht="15.6" x14ac:dyDescent="0.25">
      <c r="A263" s="11"/>
      <c r="B263" s="31"/>
      <c r="C263" s="23" t="str">
        <f ca="1">IF(PORTADA!$E$39="A",CONCATENATE(K263,".- ",G263),"")</f>
        <v xml:space="preserve">44.- TEORÍA DEL TIRO. </v>
      </c>
      <c r="D263" s="24"/>
      <c r="E263" s="11"/>
      <c r="F263" s="11"/>
      <c r="G263" s="40" t="str">
        <f>IF(J264="FIN","",LOOKUP(I263,DATOS!A:A,DATOS!F:F))</f>
        <v xml:space="preserve">TEORÍA DEL TIRO. </v>
      </c>
      <c r="H263" s="40">
        <f>IF(J264="FIN",0,LOOKUP(I263,DATOS!A:A,DATOS!P:P))</f>
        <v>0</v>
      </c>
      <c r="I263" s="35">
        <f>+I257+1</f>
        <v>988</v>
      </c>
      <c r="J263" s="61">
        <f>IF(LOOKUP(I263,DATOS!A:A,DATOS!C:C)=0,J257,(LOOKUP(I263,DATOS!A:A,DATOS!C:C)))</f>
        <v>16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ht="15.6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ht="15.6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ht="15.6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ht="15.6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ht="15.6" x14ac:dyDescent="0.25">
      <c r="A268" s="11"/>
      <c r="B268" s="30"/>
      <c r="C268" s="27"/>
      <c r="D268" s="28"/>
      <c r="J268" s="19"/>
    </row>
    <row r="269" spans="1:19" ht="15.6" x14ac:dyDescent="0.25">
      <c r="A269" s="11"/>
      <c r="B269" s="31"/>
      <c r="C269" s="23" t="str">
        <f ca="1">IF(PORTADA!$E$39="A",CONCATENATE(K269,".- ",G269),"")</f>
        <v xml:space="preserve">45.- TEORÍA DEL TIRO. </v>
      </c>
      <c r="D269" s="24"/>
      <c r="E269" s="11"/>
      <c r="F269" s="11"/>
      <c r="G269" s="40" t="str">
        <f>IF(J270="FIN","",LOOKUP(I269,DATOS!A:A,DATOS!F:F))</f>
        <v xml:space="preserve">TEORÍA DEL TIRO. </v>
      </c>
      <c r="H269" s="40">
        <f>IF(J270="FIN",0,LOOKUP(I269,DATOS!A:A,DATOS!P:P))</f>
        <v>0</v>
      </c>
      <c r="I269" s="35">
        <f>+I263+1</f>
        <v>989</v>
      </c>
      <c r="J269" s="61">
        <f>IF(LOOKUP(I269,DATOS!A:A,DATOS!C:C)=0,J263,(LOOKUP(I269,DATOS!A:A,DATOS!C:C)))</f>
        <v>16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ht="15.6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ht="15.6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ht="15.6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ht="15.6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ht="15.6" x14ac:dyDescent="0.25">
      <c r="A274" s="11"/>
      <c r="B274" s="30"/>
      <c r="C274" s="27"/>
      <c r="D274" s="28"/>
      <c r="J274" s="19"/>
    </row>
    <row r="275" spans="1:19" ht="15.6" x14ac:dyDescent="0.25">
      <c r="A275" s="11"/>
      <c r="B275" s="31"/>
      <c r="C275" s="23" t="str">
        <f ca="1">IF(PORTADA!$E$39="A",CONCATENATE(K275,".- ",G275),"")</f>
        <v xml:space="preserve">46.- TEORÍA DEL TIRO. </v>
      </c>
      <c r="D275" s="24"/>
      <c r="E275" s="11"/>
      <c r="F275" s="11"/>
      <c r="G275" s="40" t="str">
        <f>IF(J276="FIN","",LOOKUP(I275,DATOS!A:A,DATOS!F:F))</f>
        <v xml:space="preserve">TEORÍA DEL TIRO. </v>
      </c>
      <c r="H275" s="40">
        <f>IF(J276="FIN",0,LOOKUP(I275,DATOS!A:A,DATOS!P:P))</f>
        <v>0</v>
      </c>
      <c r="I275" s="35">
        <f>+I269+1</f>
        <v>990</v>
      </c>
      <c r="J275" s="61">
        <f>IF(LOOKUP(I275,DATOS!A:A,DATOS!C:C)=0,J269,(LOOKUP(I275,DATOS!A:A,DATOS!C:C)))</f>
        <v>16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ht="15.6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ht="15.6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ht="15.6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ht="15.6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ht="15.6" x14ac:dyDescent="0.25">
      <c r="A280" s="11"/>
      <c r="B280" s="30"/>
      <c r="C280" s="27"/>
      <c r="D280" s="28"/>
      <c r="J280" s="19"/>
    </row>
    <row r="281" spans="1:19" ht="15.6" x14ac:dyDescent="0.25">
      <c r="A281" s="11"/>
      <c r="B281" s="31"/>
      <c r="C281" s="23" t="str">
        <f ca="1">IF(PORTADA!$E$39="A",CONCATENATE(K281,".- ",G281),"")</f>
        <v xml:space="preserve">47.- TEORÍA DEL TIRO. </v>
      </c>
      <c r="D281" s="24"/>
      <c r="E281" s="11"/>
      <c r="F281" s="11"/>
      <c r="G281" s="40" t="str">
        <f>IF(J282="FIN","",LOOKUP(I281,DATOS!A:A,DATOS!F:F))</f>
        <v xml:space="preserve">TEORÍA DEL TIRO. </v>
      </c>
      <c r="H281" s="40">
        <f>IF(J282="FIN",0,LOOKUP(I281,DATOS!A:A,DATOS!P:P))</f>
        <v>0</v>
      </c>
      <c r="I281" s="35">
        <f>+I275+1</f>
        <v>991</v>
      </c>
      <c r="J281" s="61">
        <f>IF(LOOKUP(I281,DATOS!A:A,DATOS!C:C)=0,J275,(LOOKUP(I281,DATOS!A:A,DATOS!C:C)))</f>
        <v>16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ht="15.6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ht="15.6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ht="15.6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ht="15.6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ht="15.6" x14ac:dyDescent="0.25">
      <c r="A286" s="11"/>
      <c r="B286" s="30"/>
      <c r="C286" s="27"/>
      <c r="D286" s="28"/>
      <c r="J286" s="19"/>
    </row>
    <row r="287" spans="1:19" ht="15.6" x14ac:dyDescent="0.25">
      <c r="A287" s="11"/>
      <c r="B287" s="31"/>
      <c r="C287" s="23" t="str">
        <f ca="1">IF(PORTADA!$E$39="A",CONCATENATE(K287,".- ",G287),"")</f>
        <v xml:space="preserve">48.- TEORÍA DEL TIRO. </v>
      </c>
      <c r="D287" s="24"/>
      <c r="E287" s="11"/>
      <c r="F287" s="11"/>
      <c r="G287" s="40" t="str">
        <f>IF(J288="FIN","",LOOKUP(I287,DATOS!A:A,DATOS!F:F))</f>
        <v xml:space="preserve">TEORÍA DEL TIRO. </v>
      </c>
      <c r="H287" s="40">
        <f>IF(J288="FIN",0,LOOKUP(I287,DATOS!A:A,DATOS!P:P))</f>
        <v>0</v>
      </c>
      <c r="I287" s="35">
        <f>+I281+1</f>
        <v>992</v>
      </c>
      <c r="J287" s="61">
        <f>IF(LOOKUP(I287,DATOS!A:A,DATOS!C:C)=0,J281,(LOOKUP(I287,DATOS!A:A,DATOS!C:C)))</f>
        <v>16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ht="15.6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ht="15.6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ht="15.6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ht="15.6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ht="15.6" x14ac:dyDescent="0.25">
      <c r="A292" s="11"/>
      <c r="B292" s="30"/>
      <c r="C292" s="27"/>
      <c r="D292" s="28"/>
      <c r="J292" s="19"/>
    </row>
    <row r="293" spans="1:19" ht="15.6" x14ac:dyDescent="0.25">
      <c r="A293" s="11"/>
      <c r="B293" s="31"/>
      <c r="C293" s="23" t="str">
        <f ca="1">IF(PORTADA!$E$39="A",CONCATENATE(K293,".- ",G293),"")</f>
        <v xml:space="preserve">49.- TEORÍA DEL TIRO. </v>
      </c>
      <c r="D293" s="24"/>
      <c r="E293" s="11"/>
      <c r="F293" s="11"/>
      <c r="G293" s="40" t="str">
        <f>IF(J294="FIN","",LOOKUP(I293,DATOS!A:A,DATOS!F:F))</f>
        <v xml:space="preserve">TEORÍA DEL TIRO. </v>
      </c>
      <c r="H293" s="40">
        <f>IF(J294="FIN",0,LOOKUP(I293,DATOS!A:A,DATOS!P:P))</f>
        <v>0</v>
      </c>
      <c r="I293" s="35">
        <f>+I287+1</f>
        <v>993</v>
      </c>
      <c r="J293" s="61">
        <f>IF(LOOKUP(I293,DATOS!A:A,DATOS!C:C)=0,J287,(LOOKUP(I293,DATOS!A:A,DATOS!C:C)))</f>
        <v>16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ht="15.6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ht="15.6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ht="15.6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ht="15.6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ht="15.6" x14ac:dyDescent="0.25">
      <c r="A298" s="11"/>
      <c r="B298" s="30"/>
      <c r="C298" s="27"/>
      <c r="D298" s="28"/>
      <c r="J298" s="19"/>
    </row>
    <row r="299" spans="1:19" ht="15.6" x14ac:dyDescent="0.25">
      <c r="A299" s="11"/>
      <c r="B299" s="31"/>
      <c r="C299" s="23" t="str">
        <f ca="1">IF(PORTADA!$E$39="A",CONCATENATE(K299,".- ",G299),"")</f>
        <v xml:space="preserve">50.- TEORÍA DEL TIRO. </v>
      </c>
      <c r="D299" s="24"/>
      <c r="E299" s="11"/>
      <c r="F299" s="11"/>
      <c r="G299" s="40" t="str">
        <f>IF(J300="FIN","",LOOKUP(I299,DATOS!A:A,DATOS!F:F))</f>
        <v xml:space="preserve">TEORÍA DEL TIRO. </v>
      </c>
      <c r="H299" s="40">
        <f>IF(J300="FIN",0,LOOKUP(I299,DATOS!A:A,DATOS!P:P))</f>
        <v>0</v>
      </c>
      <c r="I299" s="35">
        <f>+I293+1</f>
        <v>994</v>
      </c>
      <c r="J299" s="61">
        <f>IF(LOOKUP(I299,DATOS!A:A,DATOS!C:C)=0,J293,(LOOKUP(I299,DATOS!A:A,DATOS!C:C)))</f>
        <v>16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ht="15.6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ht="15.6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ht="15.6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ht="15.6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ht="15.6" x14ac:dyDescent="0.25">
      <c r="A304" s="11"/>
      <c r="B304" s="30"/>
      <c r="C304" s="27"/>
      <c r="D304" s="28"/>
      <c r="J304" s="19"/>
    </row>
    <row r="305" spans="1:19" ht="15.6" x14ac:dyDescent="0.25">
      <c r="A305" s="11"/>
      <c r="B305" s="31"/>
      <c r="C305" s="23" t="str">
        <f ca="1">IF(PORTADA!$E$39="A",CONCATENATE(K305,".- ",G305),"")</f>
        <v xml:space="preserve">51.- TEORÍA DEL TIRO. </v>
      </c>
      <c r="D305" s="24"/>
      <c r="E305" s="11"/>
      <c r="F305" s="11"/>
      <c r="G305" s="40" t="str">
        <f>IF(J306="FIN","",LOOKUP(I305,DATOS!A:A,DATOS!F:F))</f>
        <v xml:space="preserve">TEORÍA DEL TIRO. </v>
      </c>
      <c r="H305" s="40">
        <f>IF(J306="FIN",0,LOOKUP(I305,DATOS!A:A,DATOS!P:P))</f>
        <v>0</v>
      </c>
      <c r="I305" s="35">
        <f>+I299+1</f>
        <v>995</v>
      </c>
      <c r="J305" s="61">
        <f>IF(LOOKUP(I305,DATOS!A:A,DATOS!C:C)=0,J299,(LOOKUP(I305,DATOS!A:A,DATOS!C:C)))</f>
        <v>16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ht="15.6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ht="15.6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ht="15.6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ht="15.6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ht="15.6" x14ac:dyDescent="0.25">
      <c r="A310" s="11"/>
      <c r="B310" s="30"/>
      <c r="C310" s="27"/>
      <c r="D310" s="28"/>
      <c r="J310" s="19"/>
    </row>
    <row r="311" spans="1:19" ht="15.6" x14ac:dyDescent="0.25">
      <c r="A311" s="11"/>
      <c r="B311" s="31"/>
      <c r="C311" s="23" t="str">
        <f ca="1">IF(PORTADA!$E$39="A",CONCATENATE(K311,".- ",G311),"")</f>
        <v xml:space="preserve">52.- TEORÍA DEL TIRO. </v>
      </c>
      <c r="D311" s="24"/>
      <c r="E311" s="11"/>
      <c r="F311" s="11"/>
      <c r="G311" s="40" t="str">
        <f>IF(J312="FIN","",LOOKUP(I311,DATOS!A:A,DATOS!F:F))</f>
        <v xml:space="preserve">TEORÍA DEL TIRO. </v>
      </c>
      <c r="H311" s="40">
        <f>IF(J312="FIN",0,LOOKUP(I311,DATOS!A:A,DATOS!P:P))</f>
        <v>0</v>
      </c>
      <c r="I311" s="35">
        <f>+I305+1</f>
        <v>996</v>
      </c>
      <c r="J311" s="61">
        <f>IF(LOOKUP(I311,DATOS!A:A,DATOS!C:C)=0,J305,(LOOKUP(I311,DATOS!A:A,DATOS!C:C)))</f>
        <v>16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ht="15.6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ht="15.6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ht="15.6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ht="15.6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ht="15.6" x14ac:dyDescent="0.25">
      <c r="A316" s="11"/>
      <c r="B316" s="30"/>
      <c r="C316" s="27"/>
      <c r="D316" s="28"/>
      <c r="J316" s="19"/>
    </row>
    <row r="317" spans="1:19" ht="15.6" x14ac:dyDescent="0.25">
      <c r="A317" s="11"/>
      <c r="B317" s="31"/>
      <c r="C317" s="23" t="str">
        <f ca="1">IF(PORTADA!$E$39="A",CONCATENATE(K317,".- ",G317),"")</f>
        <v xml:space="preserve">53.- TEORÍA DEL TIRO. </v>
      </c>
      <c r="D317" s="24"/>
      <c r="E317" s="11"/>
      <c r="F317" s="11"/>
      <c r="G317" s="40" t="str">
        <f>IF(J318="FIN","",LOOKUP(I317,DATOS!A:A,DATOS!F:F))</f>
        <v xml:space="preserve">TEORÍA DEL TIRO. </v>
      </c>
      <c r="H317" s="40">
        <f>IF(J318="FIN",0,LOOKUP(I317,DATOS!A:A,DATOS!P:P))</f>
        <v>0</v>
      </c>
      <c r="I317" s="35">
        <f>+I311+1</f>
        <v>997</v>
      </c>
      <c r="J317" s="61">
        <f>IF(LOOKUP(I317,DATOS!A:A,DATOS!C:C)=0,J311,(LOOKUP(I317,DATOS!A:A,DATOS!C:C)))</f>
        <v>16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ht="15.6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ht="15.6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ht="15.6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ht="15.6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ht="15.6" x14ac:dyDescent="0.25">
      <c r="A322" s="11"/>
      <c r="B322" s="30"/>
      <c r="C322" s="27"/>
      <c r="D322" s="28"/>
      <c r="J322" s="19"/>
    </row>
    <row r="323" spans="1:19" ht="15.6" x14ac:dyDescent="0.25">
      <c r="A323" s="11"/>
      <c r="B323" s="31"/>
      <c r="C323" s="23" t="str">
        <f ca="1">IF(PORTADA!$E$39="A",CONCATENATE(K323,".- ",G323),"")</f>
        <v xml:space="preserve">54.- TEORÍA DEL TIRO. </v>
      </c>
      <c r="D323" s="24"/>
      <c r="E323" s="11"/>
      <c r="F323" s="11"/>
      <c r="G323" s="40" t="str">
        <f>IF(J324="FIN","",LOOKUP(I323,DATOS!A:A,DATOS!F:F))</f>
        <v xml:space="preserve">TEORÍA DEL TIRO. </v>
      </c>
      <c r="H323" s="40">
        <f>IF(J324="FIN",0,LOOKUP(I323,DATOS!A:A,DATOS!P:P))</f>
        <v>0</v>
      </c>
      <c r="I323" s="35">
        <f>+I317+1</f>
        <v>998</v>
      </c>
      <c r="J323" s="61">
        <f>IF(LOOKUP(I323,DATOS!A:A,DATOS!C:C)=0,J317,(LOOKUP(I323,DATOS!A:A,DATOS!C:C)))</f>
        <v>16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ht="15.6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ht="15.6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ht="15.6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ht="15.6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ht="15.6" x14ac:dyDescent="0.25">
      <c r="A328" s="11"/>
      <c r="B328" s="30"/>
      <c r="C328" s="27"/>
      <c r="D328" s="28"/>
      <c r="J328" s="19"/>
    </row>
    <row r="329" spans="1:19" ht="15.6" x14ac:dyDescent="0.25">
      <c r="A329" s="11"/>
      <c r="B329" s="31"/>
      <c r="C329" s="23" t="str">
        <f ca="1">IF(PORTADA!$E$39="A",CONCATENATE(K329,".- ",G329),"")</f>
        <v xml:space="preserve">55.- TEORÍA DEL TIRO. </v>
      </c>
      <c r="D329" s="24"/>
      <c r="E329" s="11"/>
      <c r="F329" s="11"/>
      <c r="G329" s="40" t="str">
        <f>IF(J330="FIN","",LOOKUP(I329,DATOS!A:A,DATOS!F:F))</f>
        <v xml:space="preserve">TEORÍA DEL TIRO. </v>
      </c>
      <c r="H329" s="40">
        <f>IF(J330="FIN",0,LOOKUP(I329,DATOS!A:A,DATOS!P:P))</f>
        <v>0</v>
      </c>
      <c r="I329" s="35">
        <f>+I323+1</f>
        <v>999</v>
      </c>
      <c r="J329" s="61">
        <f>IF(LOOKUP(I329,DATOS!A:A,DATOS!C:C)=0,J323,(LOOKUP(I329,DATOS!A:A,DATOS!C:C)))</f>
        <v>16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ht="15.6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ht="15.6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ht="15.6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ht="15.6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ht="15.6" x14ac:dyDescent="0.25">
      <c r="A334" s="11"/>
      <c r="B334" s="30"/>
      <c r="C334" s="27"/>
      <c r="D334" s="28"/>
      <c r="J334" s="19"/>
    </row>
    <row r="335" spans="1:19" ht="15.6" x14ac:dyDescent="0.25">
      <c r="A335" s="11"/>
      <c r="B335" s="31"/>
      <c r="C335" s="23" t="str">
        <f ca="1">IF(PORTADA!$E$39="A",CONCATENATE(K335,".- ",G335),"")</f>
        <v xml:space="preserve">56.- TEORÍA DEL TIRO. </v>
      </c>
      <c r="D335" s="24"/>
      <c r="E335" s="11"/>
      <c r="F335" s="11"/>
      <c r="G335" s="40" t="str">
        <f>IF(J336="FIN","",LOOKUP(I335,DATOS!A:A,DATOS!F:F))</f>
        <v xml:space="preserve">TEORÍA DEL TIRO. </v>
      </c>
      <c r="H335" s="40">
        <f>IF(J336="FIN",0,LOOKUP(I335,DATOS!A:A,DATOS!P:P))</f>
        <v>0</v>
      </c>
      <c r="I335" s="35">
        <f>+I329+1</f>
        <v>1000</v>
      </c>
      <c r="J335" s="61">
        <f>IF(LOOKUP(I335,DATOS!A:A,DATOS!C:C)=0,J329,(LOOKUP(I335,DATOS!A:A,DATOS!C:C)))</f>
        <v>16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ht="15.6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ht="15.6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ht="15.6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ht="15.6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ht="15.6" x14ac:dyDescent="0.25">
      <c r="A340" s="11"/>
      <c r="B340" s="30"/>
      <c r="C340" s="27"/>
      <c r="D340" s="28"/>
      <c r="J340" s="19"/>
    </row>
    <row r="341" spans="1:19" ht="15.6" x14ac:dyDescent="0.25">
      <c r="A341" s="11"/>
      <c r="B341" s="31"/>
      <c r="C341" s="23" t="str">
        <f ca="1">IF(PORTADA!$E$39="A",CONCATENATE(K341,".- ",G341),"")</f>
        <v xml:space="preserve">57.- TEORÍA DEL TIRO. </v>
      </c>
      <c r="D341" s="24"/>
      <c r="E341" s="11"/>
      <c r="F341" s="11"/>
      <c r="G341" s="40" t="str">
        <f>IF(J342="FIN","",LOOKUP(I341,DATOS!A:A,DATOS!F:F))</f>
        <v xml:space="preserve">TEORÍA DEL TIRO. </v>
      </c>
      <c r="H341" s="40">
        <f>IF(J342="FIN",0,LOOKUP(I341,DATOS!A:A,DATOS!P:P))</f>
        <v>0</v>
      </c>
      <c r="I341" s="35">
        <f>+I335+1</f>
        <v>1001</v>
      </c>
      <c r="J341" s="61">
        <f>IF(LOOKUP(I341,DATOS!A:A,DATOS!C:C)=0,J335,(LOOKUP(I341,DATOS!A:A,DATOS!C:C)))</f>
        <v>16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ht="15.6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>a) 0</v>
      </c>
      <c r="D342" s="26"/>
      <c r="G342" s="38">
        <f>IF(J342="FIN","",LOOKUP(I341,DATOS!A:A,DATOS!L:L))</f>
        <v>0</v>
      </c>
      <c r="I342" s="35" t="s">
        <v>127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ht="15.6" x14ac:dyDescent="0.25">
      <c r="A343" s="139"/>
      <c r="B343" s="29"/>
      <c r="C343" s="25" t="str">
        <f ca="1">IF(PORTADA!$E$39="A",CONCATENATE(I343," ",G343),"")</f>
        <v>b) 0</v>
      </c>
      <c r="D343" s="26"/>
      <c r="G343" s="38">
        <f>IF(J342="FIN","",LOOKUP(I341,DATOS!A:A,DATOS!M:M))</f>
        <v>0</v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ht="15.6" x14ac:dyDescent="0.25">
      <c r="A344" s="139"/>
      <c r="B344" s="29"/>
      <c r="C344" s="25" t="str">
        <f ca="1">IF(PORTADA!$E$39="A",CONCATENATE(I344," ",G344),"")</f>
        <v>c) 0</v>
      </c>
      <c r="D344" s="26"/>
      <c r="G344" s="38">
        <f>IF(J342="FIN","",LOOKUP(I341,DATOS!A:A,DATOS!N:N))</f>
        <v>0</v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ht="15.6" x14ac:dyDescent="0.25">
      <c r="A345" s="139"/>
      <c r="B345" s="29"/>
      <c r="C345" s="25" t="str">
        <f ca="1">IF(PORTADA!$E$39="A",CONCATENATE(I345," ",G345),"")</f>
        <v>d) 0</v>
      </c>
      <c r="D345" s="26"/>
      <c r="G345" s="38">
        <f>IF(J342="FIN","",LOOKUP(I341,DATOS!A:A,DATOS!O:O))</f>
        <v>0</v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ht="15.6" x14ac:dyDescent="0.25">
      <c r="A346" s="11"/>
      <c r="B346" s="30"/>
      <c r="C346" s="27"/>
      <c r="D346" s="28"/>
      <c r="J346" s="19"/>
    </row>
    <row r="347" spans="1:19" ht="15.6" x14ac:dyDescent="0.25">
      <c r="A347" s="11"/>
      <c r="B347" s="31"/>
      <c r="C347" s="23" t="str">
        <f ca="1">IF(PORTADA!$E$39="A",CONCATENATE(K347,".- ",G347),"")</f>
        <v xml:space="preserve">58.- TEORÍA DEL TIRO. </v>
      </c>
      <c r="D347" s="24"/>
      <c r="E347" s="11"/>
      <c r="F347" s="11"/>
      <c r="G347" s="40" t="str">
        <f>IF(J348="FIN","",LOOKUP(I347,DATOS!A:A,DATOS!F:F))</f>
        <v xml:space="preserve">TEORÍA DEL TIRO. </v>
      </c>
      <c r="H347" s="40">
        <f>IF(J348="FIN",0,LOOKUP(I347,DATOS!A:A,DATOS!P:P))</f>
        <v>0</v>
      </c>
      <c r="I347" s="35">
        <f>+I341+1</f>
        <v>1002</v>
      </c>
      <c r="J347" s="61">
        <f>IF(LOOKUP(I347,DATOS!A:A,DATOS!C:C)=0,J341,(LOOKUP(I347,DATOS!A:A,DATOS!C:C)))</f>
        <v>16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ht="15.6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>a) 0</v>
      </c>
      <c r="D348" s="26"/>
      <c r="G348" s="38">
        <f>IF(J348="FIN","",LOOKUP(I347,DATOS!A:A,DATOS!L:L))</f>
        <v>0</v>
      </c>
      <c r="I348" s="35" t="s">
        <v>127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ht="15.6" x14ac:dyDescent="0.25">
      <c r="A349" s="139"/>
      <c r="B349" s="29"/>
      <c r="C349" s="25" t="str">
        <f ca="1">IF(PORTADA!$E$39="A",CONCATENATE(I349," ",G349),"")</f>
        <v>b) 0</v>
      </c>
      <c r="D349" s="26"/>
      <c r="G349" s="38">
        <f>IF(J348="FIN","",LOOKUP(I347,DATOS!A:A,DATOS!M:M))</f>
        <v>0</v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ht="15.6" x14ac:dyDescent="0.25">
      <c r="A350" s="139"/>
      <c r="B350" s="29"/>
      <c r="C350" s="25" t="str">
        <f ca="1">IF(PORTADA!$E$39="A",CONCATENATE(I350," ",G350),"")</f>
        <v>c) 0</v>
      </c>
      <c r="D350" s="26"/>
      <c r="G350" s="38">
        <f>IF(J348="FIN","",LOOKUP(I347,DATOS!A:A,DATOS!N:N))</f>
        <v>0</v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ht="15.6" x14ac:dyDescent="0.25">
      <c r="A351" s="139"/>
      <c r="B351" s="29"/>
      <c r="C351" s="25" t="str">
        <f ca="1">IF(PORTADA!$E$39="A",CONCATENATE(I351," ",G351),"")</f>
        <v>d) 0</v>
      </c>
      <c r="D351" s="26"/>
      <c r="G351" s="38">
        <f>IF(J348="FIN","",LOOKUP(I347,DATOS!A:A,DATOS!O:O))</f>
        <v>0</v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ht="15.6" x14ac:dyDescent="0.25">
      <c r="A352" s="11"/>
      <c r="B352" s="30"/>
      <c r="C352" s="27"/>
      <c r="D352" s="28"/>
      <c r="J352" s="19"/>
    </row>
    <row r="353" spans="1:19" ht="15.6" x14ac:dyDescent="0.25">
      <c r="A353" s="11"/>
      <c r="B353" s="31"/>
      <c r="C353" s="23" t="str">
        <f ca="1">IF(PORTADA!$E$39="A",CONCATENATE(K353,".- ",G353),"")</f>
        <v xml:space="preserve">59.- TEORÍA DEL TIRO. </v>
      </c>
      <c r="D353" s="24"/>
      <c r="E353" s="11"/>
      <c r="F353" s="11"/>
      <c r="G353" s="40" t="str">
        <f>IF(J354="FIN","",LOOKUP(I353,DATOS!A:A,DATOS!F:F))</f>
        <v xml:space="preserve">TEORÍA DEL TIRO. </v>
      </c>
      <c r="H353" s="40">
        <f>IF(J354="FIN",0,LOOKUP(I353,DATOS!A:A,DATOS!P:P))</f>
        <v>0</v>
      </c>
      <c r="I353" s="35">
        <f>+I347+1</f>
        <v>1003</v>
      </c>
      <c r="J353" s="61">
        <f>IF(LOOKUP(I353,DATOS!A:A,DATOS!C:C)=0,J347,(LOOKUP(I353,DATOS!A:A,DATOS!C:C)))</f>
        <v>16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ht="15.6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>a) 0</v>
      </c>
      <c r="D354" s="26"/>
      <c r="G354" s="38">
        <f>IF(J354="FIN","",LOOKUP(I353,DATOS!A:A,DATOS!L:L))</f>
        <v>0</v>
      </c>
      <c r="I354" s="35" t="s">
        <v>127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ht="15.6" x14ac:dyDescent="0.25">
      <c r="A355" s="139"/>
      <c r="B355" s="29"/>
      <c r="C355" s="25" t="str">
        <f ca="1">IF(PORTADA!$E$39="A",CONCATENATE(I355," ",G355),"")</f>
        <v>b) 0</v>
      </c>
      <c r="D355" s="26"/>
      <c r="G355" s="38">
        <f>IF(J354="FIN","",LOOKUP(I353,DATOS!A:A,DATOS!M:M))</f>
        <v>0</v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ht="15.6" x14ac:dyDescent="0.25">
      <c r="A356" s="139"/>
      <c r="B356" s="29"/>
      <c r="C356" s="25" t="str">
        <f ca="1">IF(PORTADA!$E$39="A",CONCATENATE(I356," ",G356),"")</f>
        <v>c) 0</v>
      </c>
      <c r="D356" s="26"/>
      <c r="G356" s="38">
        <f>IF(J354="FIN","",LOOKUP(I353,DATOS!A:A,DATOS!N:N))</f>
        <v>0</v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ht="15.6" x14ac:dyDescent="0.25">
      <c r="A357" s="139"/>
      <c r="B357" s="29"/>
      <c r="C357" s="25" t="str">
        <f ca="1">IF(PORTADA!$E$39="A",CONCATENATE(I357," ",G357),"")</f>
        <v>d) 0</v>
      </c>
      <c r="D357" s="26"/>
      <c r="G357" s="38">
        <f>IF(J354="FIN","",LOOKUP(I353,DATOS!A:A,DATOS!O:O))</f>
        <v>0</v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ht="15.6" x14ac:dyDescent="0.25">
      <c r="A358" s="11"/>
      <c r="B358" s="30"/>
      <c r="C358" s="27"/>
      <c r="D358" s="28"/>
      <c r="J358" s="19"/>
    </row>
    <row r="359" spans="1:19" ht="15.6" x14ac:dyDescent="0.25">
      <c r="A359" s="11"/>
      <c r="B359" s="31"/>
      <c r="C359" s="23" t="str">
        <f ca="1">IF(PORTADA!$E$39="A",CONCATENATE(K359,".- ",G359),"")</f>
        <v xml:space="preserve">60.- TEORÍA DEL TIRO. </v>
      </c>
      <c r="D359" s="24"/>
      <c r="E359" s="11"/>
      <c r="F359" s="11"/>
      <c r="G359" s="40" t="str">
        <f>IF(J360="FIN","",LOOKUP(I359,DATOS!A:A,DATOS!F:F))</f>
        <v xml:space="preserve">TEORÍA DEL TIRO. </v>
      </c>
      <c r="H359" s="40">
        <f>IF(J360="FIN",0,LOOKUP(I359,DATOS!A:A,DATOS!P:P))</f>
        <v>0</v>
      </c>
      <c r="I359" s="35">
        <f>+I353+1</f>
        <v>1004</v>
      </c>
      <c r="J359" s="61">
        <f>IF(LOOKUP(I359,DATOS!A:A,DATOS!C:C)=0,J353,(LOOKUP(I359,DATOS!A:A,DATOS!C:C)))</f>
        <v>16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ht="15.6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>a) 0</v>
      </c>
      <c r="D360" s="26"/>
      <c r="G360" s="38">
        <f>IF(J360="FIN","",LOOKUP(I359,DATOS!A:A,DATOS!L:L))</f>
        <v>0</v>
      </c>
      <c r="I360" s="35" t="s">
        <v>127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ht="15.6" x14ac:dyDescent="0.25">
      <c r="A361" s="139"/>
      <c r="B361" s="29"/>
      <c r="C361" s="25" t="str">
        <f ca="1">IF(PORTADA!$E$39="A",CONCATENATE(I361," ",G361),"")</f>
        <v>b) 0</v>
      </c>
      <c r="D361" s="26"/>
      <c r="G361" s="38">
        <f>IF(J360="FIN","",LOOKUP(I359,DATOS!A:A,DATOS!M:M))</f>
        <v>0</v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ht="15.6" x14ac:dyDescent="0.25">
      <c r="A362" s="139"/>
      <c r="B362" s="29"/>
      <c r="C362" s="25" t="str">
        <f ca="1">IF(PORTADA!$E$39="A",CONCATENATE(I362," ",G362),"")</f>
        <v>c) 0</v>
      </c>
      <c r="D362" s="26"/>
      <c r="G362" s="38">
        <f>IF(J360="FIN","",LOOKUP(I359,DATOS!A:A,DATOS!N:N))</f>
        <v>0</v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ht="15.6" x14ac:dyDescent="0.25">
      <c r="A363" s="139"/>
      <c r="B363" s="29"/>
      <c r="C363" s="25" t="str">
        <f ca="1">IF(PORTADA!$E$39="A",CONCATENATE(I363," ",G363),"")</f>
        <v>d) 0</v>
      </c>
      <c r="D363" s="26"/>
      <c r="G363" s="38">
        <f>IF(J360="FIN","",LOOKUP(I359,DATOS!A:A,DATOS!O:O))</f>
        <v>0</v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ht="15.6" x14ac:dyDescent="0.25">
      <c r="A364" s="11"/>
      <c r="B364" s="30"/>
      <c r="C364" s="27"/>
      <c r="D364" s="28"/>
      <c r="J364" s="19"/>
    </row>
    <row r="365" spans="1:19" ht="15.6" x14ac:dyDescent="0.25">
      <c r="A365" s="11"/>
      <c r="B365" s="31"/>
      <c r="C365" s="23" t="str">
        <f ca="1">IF(PORTADA!$E$39="A",CONCATENATE(K365,".- ",G365),"")</f>
        <v xml:space="preserve">61.- TEORÍA DEL TIRO. </v>
      </c>
      <c r="D365" s="24"/>
      <c r="E365" s="11"/>
      <c r="F365" s="11"/>
      <c r="G365" s="40" t="str">
        <f>IF(J366="FIN","",LOOKUP(I365,DATOS!A:A,DATOS!F:F))</f>
        <v xml:space="preserve">TEORÍA DEL TIRO. </v>
      </c>
      <c r="H365" s="40">
        <f>IF(J366="FIN",0,LOOKUP(I365,DATOS!A:A,DATOS!P:P))</f>
        <v>0</v>
      </c>
      <c r="I365" s="35">
        <f>+I359+1</f>
        <v>1005</v>
      </c>
      <c r="J365" s="61">
        <f>IF(LOOKUP(I365,DATOS!A:A,DATOS!C:C)=0,J359,(LOOKUP(I365,DATOS!A:A,DATOS!C:C)))</f>
        <v>16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ht="15.6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>a) 0</v>
      </c>
      <c r="D366" s="26"/>
      <c r="G366" s="38">
        <f>IF(J366="FIN","",LOOKUP(I365,DATOS!A:A,DATOS!L:L))</f>
        <v>0</v>
      </c>
      <c r="I366" s="35" t="s">
        <v>127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ht="15.6" x14ac:dyDescent="0.25">
      <c r="A367" s="139"/>
      <c r="B367" s="29"/>
      <c r="C367" s="25" t="str">
        <f ca="1">IF(PORTADA!$E$39="A",CONCATENATE(I367," ",G367),"")</f>
        <v>b) 0</v>
      </c>
      <c r="D367" s="26"/>
      <c r="G367" s="38">
        <f>IF(J366="FIN","",LOOKUP(I365,DATOS!A:A,DATOS!M:M))</f>
        <v>0</v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ht="15.6" x14ac:dyDescent="0.25">
      <c r="A368" s="139"/>
      <c r="B368" s="29"/>
      <c r="C368" s="25" t="str">
        <f ca="1">IF(PORTADA!$E$39="A",CONCATENATE(I368," ",G368),"")</f>
        <v>c) 0</v>
      </c>
      <c r="D368" s="26"/>
      <c r="G368" s="38">
        <f>IF(J366="FIN","",LOOKUP(I365,DATOS!A:A,DATOS!N:N))</f>
        <v>0</v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ht="15.6" x14ac:dyDescent="0.25">
      <c r="A369" s="139"/>
      <c r="B369" s="29"/>
      <c r="C369" s="25" t="str">
        <f ca="1">IF(PORTADA!$E$39="A",CONCATENATE(I369," ",G369),"")</f>
        <v>d) 0</v>
      </c>
      <c r="D369" s="26"/>
      <c r="G369" s="38">
        <f>IF(J366="FIN","",LOOKUP(I365,DATOS!A:A,DATOS!O:O))</f>
        <v>0</v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ht="15.6" x14ac:dyDescent="0.25">
      <c r="A370" s="11"/>
      <c r="B370" s="30"/>
      <c r="C370" s="27"/>
      <c r="D370" s="28"/>
      <c r="J370" s="19"/>
    </row>
    <row r="371" spans="1:19" ht="15.6" x14ac:dyDescent="0.25">
      <c r="A371" s="11"/>
      <c r="B371" s="31"/>
      <c r="C371" s="23" t="str">
        <f ca="1">IF(PORTADA!$E$39="A",CONCATENATE(K371,".- ",G371),"")</f>
        <v xml:space="preserve">62.- TEORÍA DEL TIRO. </v>
      </c>
      <c r="D371" s="24"/>
      <c r="E371" s="11"/>
      <c r="F371" s="11"/>
      <c r="G371" s="40" t="str">
        <f>IF(J372="FIN","",LOOKUP(I371,DATOS!A:A,DATOS!F:F))</f>
        <v xml:space="preserve">TEORÍA DEL TIRO. </v>
      </c>
      <c r="H371" s="40">
        <f>IF(J372="FIN",0,LOOKUP(I371,DATOS!A:A,DATOS!P:P))</f>
        <v>0</v>
      </c>
      <c r="I371" s="35">
        <f>+I365+1</f>
        <v>1006</v>
      </c>
      <c r="J371" s="61">
        <f>IF(LOOKUP(I371,DATOS!A:A,DATOS!C:C)=0,J365,(LOOKUP(I371,DATOS!A:A,DATOS!C:C)))</f>
        <v>16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ht="15.6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>a) 0</v>
      </c>
      <c r="D372" s="26"/>
      <c r="G372" s="38">
        <f>IF(J372="FIN","",LOOKUP(I371,DATOS!A:A,DATOS!L:L))</f>
        <v>0</v>
      </c>
      <c r="I372" s="35" t="s">
        <v>127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ht="15.6" x14ac:dyDescent="0.25">
      <c r="A373" s="139"/>
      <c r="B373" s="29"/>
      <c r="C373" s="25" t="str">
        <f ca="1">IF(PORTADA!$E$39="A",CONCATENATE(I373," ",G373),"")</f>
        <v>b) 0</v>
      </c>
      <c r="D373" s="26"/>
      <c r="G373" s="38">
        <f>IF(J372="FIN","",LOOKUP(I371,DATOS!A:A,DATOS!M:M))</f>
        <v>0</v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ht="15.6" x14ac:dyDescent="0.25">
      <c r="A374" s="139"/>
      <c r="B374" s="29"/>
      <c r="C374" s="25" t="str">
        <f ca="1">IF(PORTADA!$E$39="A",CONCATENATE(I374," ",G374),"")</f>
        <v>c) 0</v>
      </c>
      <c r="D374" s="26"/>
      <c r="G374" s="38">
        <f>IF(J372="FIN","",LOOKUP(I371,DATOS!A:A,DATOS!N:N))</f>
        <v>0</v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ht="15.6" x14ac:dyDescent="0.25">
      <c r="A375" s="139"/>
      <c r="B375" s="29"/>
      <c r="C375" s="25" t="str">
        <f ca="1">IF(PORTADA!$E$39="A",CONCATENATE(I375," ",G375),"")</f>
        <v>d) 0</v>
      </c>
      <c r="D375" s="26"/>
      <c r="G375" s="38">
        <f>IF(J372="FIN","",LOOKUP(I371,DATOS!A:A,DATOS!O:O))</f>
        <v>0</v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ht="15.6" x14ac:dyDescent="0.25">
      <c r="A376" s="11"/>
      <c r="B376" s="30"/>
      <c r="C376" s="27"/>
      <c r="D376" s="28"/>
      <c r="J376" s="19"/>
    </row>
    <row r="377" spans="1:19" ht="15.6" x14ac:dyDescent="0.25">
      <c r="A377" s="11"/>
      <c r="B377" s="31"/>
      <c r="C377" s="23" t="str">
        <f ca="1">IF(PORTADA!$E$39="A",CONCATENATE(K377,".- ",G377),"")</f>
        <v xml:space="preserve">63.- TEORÍA DEL TIRO. </v>
      </c>
      <c r="D377" s="24"/>
      <c r="E377" s="11"/>
      <c r="F377" s="11"/>
      <c r="G377" s="40" t="str">
        <f>IF(J378="FIN","",LOOKUP(I377,DATOS!A:A,DATOS!F:F))</f>
        <v xml:space="preserve">TEORÍA DEL TIRO. </v>
      </c>
      <c r="H377" s="40">
        <f>IF(J378="FIN",0,LOOKUP(I377,DATOS!A:A,DATOS!P:P))</f>
        <v>0</v>
      </c>
      <c r="I377" s="35">
        <f>+I371+1</f>
        <v>1007</v>
      </c>
      <c r="J377" s="61">
        <f>IF(LOOKUP(I377,DATOS!A:A,DATOS!C:C)=0,J371,(LOOKUP(I377,DATOS!A:A,DATOS!C:C)))</f>
        <v>16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ht="15.6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>a) 0</v>
      </c>
      <c r="D378" s="26"/>
      <c r="G378" s="38">
        <f>IF(J378="FIN","",LOOKUP(I377,DATOS!A:A,DATOS!L:L))</f>
        <v>0</v>
      </c>
      <c r="I378" s="35" t="s">
        <v>127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ht="15.6" x14ac:dyDescent="0.25">
      <c r="A379" s="139"/>
      <c r="B379" s="29"/>
      <c r="C379" s="25" t="str">
        <f ca="1">IF(PORTADA!$E$39="A",CONCATENATE(I379," ",G379),"")</f>
        <v>b) 0</v>
      </c>
      <c r="D379" s="26"/>
      <c r="G379" s="38">
        <f>IF(J378="FIN","",LOOKUP(I377,DATOS!A:A,DATOS!M:M))</f>
        <v>0</v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ht="15.6" x14ac:dyDescent="0.25">
      <c r="A380" s="139"/>
      <c r="B380" s="29"/>
      <c r="C380" s="25" t="str">
        <f ca="1">IF(PORTADA!$E$39="A",CONCATENATE(I380," ",G380),"")</f>
        <v>c) 0</v>
      </c>
      <c r="D380" s="26"/>
      <c r="G380" s="38">
        <f>IF(J378="FIN","",LOOKUP(I377,DATOS!A:A,DATOS!N:N))</f>
        <v>0</v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ht="15.6" x14ac:dyDescent="0.25">
      <c r="A381" s="139"/>
      <c r="B381" s="29"/>
      <c r="C381" s="25" t="str">
        <f ca="1">IF(PORTADA!$E$39="A",CONCATENATE(I381," ",G381),"")</f>
        <v>d) 0</v>
      </c>
      <c r="D381" s="26"/>
      <c r="G381" s="38">
        <f>IF(J378="FIN","",LOOKUP(I377,DATOS!A:A,DATOS!O:O))</f>
        <v>0</v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ht="15.6" x14ac:dyDescent="0.25">
      <c r="A382" s="11"/>
      <c r="B382" s="30"/>
      <c r="C382" s="27"/>
      <c r="D382" s="28"/>
      <c r="J382" s="19"/>
    </row>
    <row r="383" spans="1:19" ht="15.6" x14ac:dyDescent="0.25">
      <c r="A383" s="11"/>
      <c r="B383" s="31"/>
      <c r="C383" s="23" t="str">
        <f ca="1">IF(PORTADA!$E$39="A",CONCATENATE(K383,".- ",G383),"")</f>
        <v xml:space="preserve">64.- TEORÍA DEL TIRO. </v>
      </c>
      <c r="D383" s="24"/>
      <c r="E383" s="11"/>
      <c r="F383" s="11"/>
      <c r="G383" s="40" t="str">
        <f>IF(J384="FIN","",LOOKUP(I383,DATOS!A:A,DATOS!F:F))</f>
        <v xml:space="preserve">TEORÍA DEL TIRO. </v>
      </c>
      <c r="H383" s="40">
        <f>IF(J384="FIN",0,LOOKUP(I383,DATOS!A:A,DATOS!P:P))</f>
        <v>0</v>
      </c>
      <c r="I383" s="35">
        <f>+I377+1</f>
        <v>1008</v>
      </c>
      <c r="J383" s="61">
        <f>IF(LOOKUP(I383,DATOS!A:A,DATOS!C:C)=0,J377,(LOOKUP(I383,DATOS!A:A,DATOS!C:C)))</f>
        <v>16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ht="15.6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>a) 0</v>
      </c>
      <c r="D384" s="26"/>
      <c r="G384" s="38">
        <f>IF(J384="FIN","",LOOKUP(I383,DATOS!A:A,DATOS!L:L))</f>
        <v>0</v>
      </c>
      <c r="I384" s="35" t="s">
        <v>127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ht="15.6" x14ac:dyDescent="0.25">
      <c r="A385" s="139"/>
      <c r="B385" s="29"/>
      <c r="C385" s="25" t="str">
        <f ca="1">IF(PORTADA!$E$39="A",CONCATENATE(I385," ",G385),"")</f>
        <v>b) 0</v>
      </c>
      <c r="D385" s="26"/>
      <c r="G385" s="38">
        <f>IF(J384="FIN","",LOOKUP(I383,DATOS!A:A,DATOS!M:M))</f>
        <v>0</v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ht="15.6" x14ac:dyDescent="0.25">
      <c r="A386" s="139"/>
      <c r="B386" s="29"/>
      <c r="C386" s="25" t="str">
        <f ca="1">IF(PORTADA!$E$39="A",CONCATENATE(I386," ",G386),"")</f>
        <v>c) 0</v>
      </c>
      <c r="D386" s="26"/>
      <c r="G386" s="38">
        <f>IF(J384="FIN","",LOOKUP(I383,DATOS!A:A,DATOS!N:N))</f>
        <v>0</v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ht="15.6" x14ac:dyDescent="0.25">
      <c r="A387" s="139"/>
      <c r="B387" s="29"/>
      <c r="C387" s="25" t="str">
        <f ca="1">IF(PORTADA!$E$39="A",CONCATENATE(I387," ",G387),"")</f>
        <v>d) 0</v>
      </c>
      <c r="D387" s="26"/>
      <c r="G387" s="38">
        <f>IF(J384="FIN","",LOOKUP(I383,DATOS!A:A,DATOS!O:O))</f>
        <v>0</v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ht="15.6" x14ac:dyDescent="0.25">
      <c r="A388" s="11"/>
      <c r="B388" s="30"/>
      <c r="C388" s="27"/>
      <c r="D388" s="28"/>
      <c r="J388" s="19"/>
    </row>
    <row r="389" spans="1:19" ht="15.6" x14ac:dyDescent="0.25">
      <c r="A389" s="11"/>
      <c r="B389" s="31"/>
      <c r="C389" s="23" t="str">
        <f ca="1">IF(PORTADA!$E$39="A",CONCATENATE(K389,".- ",G389),"")</f>
        <v xml:space="preserve">65.- TEORÍA DEL TIRO. </v>
      </c>
      <c r="D389" s="24"/>
      <c r="E389" s="11"/>
      <c r="F389" s="11"/>
      <c r="G389" s="40" t="str">
        <f>IF(J390="FIN","",LOOKUP(I389,DATOS!A:A,DATOS!F:F))</f>
        <v xml:space="preserve">TEORÍA DEL TIRO. </v>
      </c>
      <c r="H389" s="40">
        <f>IF(J390="FIN",0,LOOKUP(I389,DATOS!A:A,DATOS!P:P))</f>
        <v>0</v>
      </c>
      <c r="I389" s="35">
        <f>+I383+1</f>
        <v>1009</v>
      </c>
      <c r="J389" s="61">
        <f>IF(LOOKUP(I389,DATOS!A:A,DATOS!C:C)=0,J383,(LOOKUP(I389,DATOS!A:A,DATOS!C:C)))</f>
        <v>16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ht="15.6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>a) 0</v>
      </c>
      <c r="D390" s="26"/>
      <c r="G390" s="38">
        <f>IF(J390="FIN","",LOOKUP(I389,DATOS!A:A,DATOS!L:L))</f>
        <v>0</v>
      </c>
      <c r="I390" s="35" t="s">
        <v>127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ht="15.6" x14ac:dyDescent="0.25">
      <c r="A391" s="139"/>
      <c r="B391" s="29"/>
      <c r="C391" s="25" t="str">
        <f ca="1">IF(PORTADA!$E$39="A",CONCATENATE(I391," ",G391),"")</f>
        <v>b) 0</v>
      </c>
      <c r="D391" s="26"/>
      <c r="G391" s="38">
        <f>IF(J390="FIN","",LOOKUP(I389,DATOS!A:A,DATOS!M:M))</f>
        <v>0</v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ht="15.6" x14ac:dyDescent="0.25">
      <c r="A392" s="139"/>
      <c r="B392" s="29"/>
      <c r="C392" s="25" t="str">
        <f ca="1">IF(PORTADA!$E$39="A",CONCATENATE(I392," ",G392),"")</f>
        <v>c) 0</v>
      </c>
      <c r="D392" s="26"/>
      <c r="G392" s="38">
        <f>IF(J390="FIN","",LOOKUP(I389,DATOS!A:A,DATOS!N:N))</f>
        <v>0</v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ht="15.6" x14ac:dyDescent="0.25">
      <c r="A393" s="139"/>
      <c r="B393" s="29"/>
      <c r="C393" s="25" t="str">
        <f ca="1">IF(PORTADA!$E$39="A",CONCATENATE(I393," ",G393),"")</f>
        <v>d) 0</v>
      </c>
      <c r="D393" s="26"/>
      <c r="G393" s="38">
        <f>IF(J390="FIN","",LOOKUP(I389,DATOS!A:A,DATOS!O:O))</f>
        <v>0</v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ht="15.6" x14ac:dyDescent="0.25">
      <c r="A394" s="11"/>
      <c r="B394" s="30"/>
      <c r="C394" s="27"/>
      <c r="D394" s="28"/>
      <c r="J394" s="19"/>
    </row>
    <row r="395" spans="1:19" ht="15.6" x14ac:dyDescent="0.25">
      <c r="A395" s="11"/>
      <c r="B395" s="31"/>
      <c r="C395" s="23" t="str">
        <f ca="1">IF(PORTADA!$E$39="A",CONCATENATE(K395,".- ",G395),"")</f>
        <v xml:space="preserve">66.- TEORÍA DEL TIRO. </v>
      </c>
      <c r="D395" s="24"/>
      <c r="E395" s="11"/>
      <c r="F395" s="11"/>
      <c r="G395" s="40" t="str">
        <f>IF(J396="FIN","",LOOKUP(I395,DATOS!A:A,DATOS!F:F))</f>
        <v xml:space="preserve">TEORÍA DEL TIRO. </v>
      </c>
      <c r="H395" s="40">
        <f>IF(J396="FIN",0,LOOKUP(I395,DATOS!A:A,DATOS!P:P))</f>
        <v>0</v>
      </c>
      <c r="I395" s="35">
        <f>+I389+1</f>
        <v>1010</v>
      </c>
      <c r="J395" s="61">
        <f>IF(LOOKUP(I395,DATOS!A:A,DATOS!C:C)=0,J389,(LOOKUP(I395,DATOS!A:A,DATOS!C:C)))</f>
        <v>16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ht="15.6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>a) 0</v>
      </c>
      <c r="D396" s="26"/>
      <c r="G396" s="38">
        <f>IF(J396="FIN","",LOOKUP(I395,DATOS!A:A,DATOS!L:L))</f>
        <v>0</v>
      </c>
      <c r="I396" s="35" t="s">
        <v>127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ht="15.6" x14ac:dyDescent="0.25">
      <c r="A397" s="139"/>
      <c r="B397" s="29"/>
      <c r="C397" s="25" t="str">
        <f ca="1">IF(PORTADA!$E$39="A",CONCATENATE(I397," ",G397),"")</f>
        <v>b) 0</v>
      </c>
      <c r="D397" s="26"/>
      <c r="G397" s="38">
        <f>IF(J396="FIN","",LOOKUP(I395,DATOS!A:A,DATOS!M:M))</f>
        <v>0</v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ht="15.6" x14ac:dyDescent="0.25">
      <c r="A398" s="139"/>
      <c r="B398" s="29"/>
      <c r="C398" s="25" t="str">
        <f ca="1">IF(PORTADA!$E$39="A",CONCATENATE(I398," ",G398),"")</f>
        <v>c) 0</v>
      </c>
      <c r="D398" s="26"/>
      <c r="G398" s="38">
        <f>IF(J396="FIN","",LOOKUP(I395,DATOS!A:A,DATOS!N:N))</f>
        <v>0</v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ht="15.6" x14ac:dyDescent="0.25">
      <c r="A399" s="139"/>
      <c r="B399" s="29"/>
      <c r="C399" s="25" t="str">
        <f ca="1">IF(PORTADA!$E$39="A",CONCATENATE(I399," ",G399),"")</f>
        <v>d) 0</v>
      </c>
      <c r="D399" s="26"/>
      <c r="G399" s="38">
        <f>IF(J396="FIN","",LOOKUP(I395,DATOS!A:A,DATOS!O:O))</f>
        <v>0</v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ht="15.6" x14ac:dyDescent="0.25">
      <c r="A400" s="11"/>
      <c r="B400" s="30"/>
      <c r="C400" s="27"/>
      <c r="D400" s="28"/>
      <c r="J400" s="19"/>
    </row>
    <row r="401" spans="1:19" ht="15.6" x14ac:dyDescent="0.25">
      <c r="A401" s="11"/>
      <c r="B401" s="31"/>
      <c r="C401" s="23" t="str">
        <f ca="1">IF(PORTADA!$E$39="A",CONCATENATE(K401,".- ",G401),"")</f>
        <v xml:space="preserve">67.- TEORÍA DEL TIRO. </v>
      </c>
      <c r="D401" s="24"/>
      <c r="E401" s="11"/>
      <c r="F401" s="11"/>
      <c r="G401" s="40" t="str">
        <f>IF(J402="FIN","",LOOKUP(I401,DATOS!A:A,DATOS!F:F))</f>
        <v xml:space="preserve">TEORÍA DEL TIRO. </v>
      </c>
      <c r="H401" s="40">
        <f>IF(J402="FIN",0,LOOKUP(I401,DATOS!A:A,DATOS!P:P))</f>
        <v>0</v>
      </c>
      <c r="I401" s="35">
        <f>+I395+1</f>
        <v>1011</v>
      </c>
      <c r="J401" s="61">
        <f>IF(LOOKUP(I401,DATOS!A:A,DATOS!C:C)=0,J395,(LOOKUP(I401,DATOS!A:A,DATOS!C:C)))</f>
        <v>16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ht="15.6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>a) 0</v>
      </c>
      <c r="D402" s="26"/>
      <c r="G402" s="38">
        <f>IF(J402="FIN","",LOOKUP(I401,DATOS!A:A,DATOS!L:L))</f>
        <v>0</v>
      </c>
      <c r="I402" s="35" t="s">
        <v>127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ht="15.6" x14ac:dyDescent="0.25">
      <c r="A403" s="139"/>
      <c r="B403" s="29"/>
      <c r="C403" s="25" t="str">
        <f ca="1">IF(PORTADA!$E$39="A",CONCATENATE(I403," ",G403),"")</f>
        <v>b) 0</v>
      </c>
      <c r="D403" s="26"/>
      <c r="G403" s="38">
        <f>IF(J402="FIN","",LOOKUP(I401,DATOS!A:A,DATOS!M:M))</f>
        <v>0</v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ht="15.6" x14ac:dyDescent="0.25">
      <c r="A404" s="139"/>
      <c r="B404" s="29"/>
      <c r="C404" s="25" t="str">
        <f ca="1">IF(PORTADA!$E$39="A",CONCATENATE(I404," ",G404),"")</f>
        <v>c) 0</v>
      </c>
      <c r="D404" s="26"/>
      <c r="G404" s="38">
        <f>IF(J402="FIN","",LOOKUP(I401,DATOS!A:A,DATOS!N:N))</f>
        <v>0</v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ht="15.6" x14ac:dyDescent="0.25">
      <c r="A405" s="139"/>
      <c r="B405" s="29"/>
      <c r="C405" s="25" t="str">
        <f ca="1">IF(PORTADA!$E$39="A",CONCATENATE(I405," ",G405),"")</f>
        <v>d) 0</v>
      </c>
      <c r="D405" s="26"/>
      <c r="G405" s="38">
        <f>IF(J402="FIN","",LOOKUP(I401,DATOS!A:A,DATOS!O:O))</f>
        <v>0</v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ht="15.6" x14ac:dyDescent="0.25">
      <c r="A406" s="11"/>
      <c r="B406" s="30"/>
      <c r="C406" s="27"/>
      <c r="D406" s="28"/>
      <c r="J406" s="19"/>
    </row>
    <row r="407" spans="1:19" ht="15.6" x14ac:dyDescent="0.25">
      <c r="A407" s="11"/>
      <c r="B407" s="31"/>
      <c r="C407" s="23" t="str">
        <f ca="1">IF(PORTADA!$E$39="A",CONCATENATE(K407,".- ",G407),"")</f>
        <v xml:space="preserve">68.- TEORÍA DEL TIRO. </v>
      </c>
      <c r="D407" s="24"/>
      <c r="E407" s="11"/>
      <c r="F407" s="11"/>
      <c r="G407" s="40" t="str">
        <f>IF(J408="FIN","",LOOKUP(I407,DATOS!A:A,DATOS!F:F))</f>
        <v xml:space="preserve">TEORÍA DEL TIRO. </v>
      </c>
      <c r="H407" s="40">
        <f>IF(J408="FIN",0,LOOKUP(I407,DATOS!A:A,DATOS!P:P))</f>
        <v>0</v>
      </c>
      <c r="I407" s="35">
        <f>+I401+1</f>
        <v>1012</v>
      </c>
      <c r="J407" s="61">
        <f>IF(LOOKUP(I407,DATOS!A:A,DATOS!C:C)=0,J401,(LOOKUP(I407,DATOS!A:A,DATOS!C:C)))</f>
        <v>16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ht="15.6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>a) 0</v>
      </c>
      <c r="D408" s="26"/>
      <c r="G408" s="38">
        <f>IF(J408="FIN","",LOOKUP(I407,DATOS!A:A,DATOS!L:L))</f>
        <v>0</v>
      </c>
      <c r="I408" s="35" t="s">
        <v>127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ht="15.6" x14ac:dyDescent="0.25">
      <c r="A409" s="139"/>
      <c r="B409" s="29"/>
      <c r="C409" s="25" t="str">
        <f ca="1">IF(PORTADA!$E$39="A",CONCATENATE(I409," ",G409),"")</f>
        <v>b) 0</v>
      </c>
      <c r="D409" s="26"/>
      <c r="G409" s="38">
        <f>IF(J408="FIN","",LOOKUP(I407,DATOS!A:A,DATOS!M:M))</f>
        <v>0</v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ht="15.6" x14ac:dyDescent="0.25">
      <c r="A410" s="139"/>
      <c r="B410" s="29"/>
      <c r="C410" s="25" t="str">
        <f ca="1">IF(PORTADA!$E$39="A",CONCATENATE(I410," ",G410),"")</f>
        <v>c) 0</v>
      </c>
      <c r="D410" s="26"/>
      <c r="G410" s="38">
        <f>IF(J408="FIN","",LOOKUP(I407,DATOS!A:A,DATOS!N:N))</f>
        <v>0</v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ht="15.6" x14ac:dyDescent="0.25">
      <c r="A411" s="139"/>
      <c r="B411" s="29"/>
      <c r="C411" s="25" t="str">
        <f ca="1">IF(PORTADA!$E$39="A",CONCATENATE(I411," ",G411),"")</f>
        <v>d) 0</v>
      </c>
      <c r="D411" s="26"/>
      <c r="G411" s="38">
        <f>IF(J408="FIN","",LOOKUP(I407,DATOS!A:A,DATOS!O:O))</f>
        <v>0</v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ht="15.6" x14ac:dyDescent="0.25">
      <c r="A412" s="11"/>
      <c r="B412" s="30"/>
      <c r="C412" s="27"/>
      <c r="D412" s="28"/>
      <c r="J412" s="19"/>
    </row>
    <row r="413" spans="1:19" ht="15.6" x14ac:dyDescent="0.25">
      <c r="A413" s="11"/>
      <c r="B413" s="31"/>
      <c r="C413" s="23" t="str">
        <f ca="1">IF(PORTADA!$E$39="A",CONCATENATE(K413,".- ",G413),"")</f>
        <v xml:space="preserve">69.- TEORÍA DEL TIRO. </v>
      </c>
      <c r="D413" s="24"/>
      <c r="E413" s="11"/>
      <c r="F413" s="11"/>
      <c r="G413" s="40" t="str">
        <f>IF(J414="FIN","",LOOKUP(I413,DATOS!A:A,DATOS!F:F))</f>
        <v xml:space="preserve">TEORÍA DEL TIRO. </v>
      </c>
      <c r="H413" s="40">
        <f>IF(J414="FIN",0,LOOKUP(I413,DATOS!A:A,DATOS!P:P))</f>
        <v>0</v>
      </c>
      <c r="I413" s="35">
        <f>+I407+1</f>
        <v>1013</v>
      </c>
      <c r="J413" s="61">
        <f>IF(LOOKUP(I413,DATOS!A:A,DATOS!C:C)=0,J407,(LOOKUP(I413,DATOS!A:A,DATOS!C:C)))</f>
        <v>16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ht="15.6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>a) 0</v>
      </c>
      <c r="D414" s="26"/>
      <c r="G414" s="38">
        <f>IF(J414="FIN","",LOOKUP(I413,DATOS!A:A,DATOS!L:L))</f>
        <v>0</v>
      </c>
      <c r="I414" s="35" t="s">
        <v>127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ht="15.6" x14ac:dyDescent="0.25">
      <c r="A415" s="139"/>
      <c r="B415" s="29"/>
      <c r="C415" s="25" t="str">
        <f ca="1">IF(PORTADA!$E$39="A",CONCATENATE(I415," ",G415),"")</f>
        <v>b) 0</v>
      </c>
      <c r="D415" s="26"/>
      <c r="G415" s="38">
        <f>IF(J414="FIN","",LOOKUP(I413,DATOS!A:A,DATOS!M:M))</f>
        <v>0</v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ht="15.6" x14ac:dyDescent="0.25">
      <c r="A416" s="139"/>
      <c r="B416" s="29"/>
      <c r="C416" s="25" t="str">
        <f ca="1">IF(PORTADA!$E$39="A",CONCATENATE(I416," ",G416),"")</f>
        <v>c) 0</v>
      </c>
      <c r="D416" s="26"/>
      <c r="G416" s="38">
        <f>IF(J414="FIN","",LOOKUP(I413,DATOS!A:A,DATOS!N:N))</f>
        <v>0</v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ht="15.6" x14ac:dyDescent="0.25">
      <c r="A417" s="139"/>
      <c r="B417" s="29"/>
      <c r="C417" s="25" t="str">
        <f ca="1">IF(PORTADA!$E$39="A",CONCATENATE(I417," ",G417),"")</f>
        <v>d) 0</v>
      </c>
      <c r="D417" s="26"/>
      <c r="G417" s="38">
        <f>IF(J414="FIN","",LOOKUP(I413,DATOS!A:A,DATOS!O:O))</f>
        <v>0</v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ht="15.6" x14ac:dyDescent="0.25">
      <c r="A418" s="11"/>
      <c r="B418" s="30"/>
      <c r="C418" s="27"/>
      <c r="D418" s="28"/>
      <c r="J418" s="19"/>
    </row>
    <row r="419" spans="1:19" ht="15.6" x14ac:dyDescent="0.25">
      <c r="A419" s="11"/>
      <c r="B419" s="31"/>
      <c r="C419" s="23" t="str">
        <f ca="1">IF(PORTADA!$E$39="A",CONCATENATE(K419,".- ",G419),"")</f>
        <v xml:space="preserve">70.- TEORÍA DEL TIRO. </v>
      </c>
      <c r="D419" s="24"/>
      <c r="E419" s="11"/>
      <c r="F419" s="11"/>
      <c r="G419" s="40" t="str">
        <f>IF(J420="FIN","",LOOKUP(I419,DATOS!A:A,DATOS!F:F))</f>
        <v xml:space="preserve">TEORÍA DEL TIRO. </v>
      </c>
      <c r="H419" s="40">
        <f>IF(J420="FIN",0,LOOKUP(I419,DATOS!A:A,DATOS!P:P))</f>
        <v>0</v>
      </c>
      <c r="I419" s="35">
        <f>+I413+1</f>
        <v>1014</v>
      </c>
      <c r="J419" s="61">
        <f>IF(LOOKUP(I419,DATOS!A:A,DATOS!C:C)=0,J413,(LOOKUP(I419,DATOS!A:A,DATOS!C:C)))</f>
        <v>16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ht="15.6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>a) 0</v>
      </c>
      <c r="D420" s="26"/>
      <c r="G420" s="38">
        <f>IF(J420="FIN","",LOOKUP(I419,DATOS!A:A,DATOS!L:L))</f>
        <v>0</v>
      </c>
      <c r="I420" s="35" t="s">
        <v>127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ht="15.6" x14ac:dyDescent="0.25">
      <c r="A421" s="139"/>
      <c r="B421" s="29"/>
      <c r="C421" s="25" t="str">
        <f ca="1">IF(PORTADA!$E$39="A",CONCATENATE(I421," ",G421),"")</f>
        <v>b) 0</v>
      </c>
      <c r="D421" s="26"/>
      <c r="G421" s="38">
        <f>IF(J420="FIN","",LOOKUP(I419,DATOS!A:A,DATOS!M:M))</f>
        <v>0</v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ht="15.6" x14ac:dyDescent="0.25">
      <c r="A422" s="139"/>
      <c r="B422" s="29"/>
      <c r="C422" s="25" t="str">
        <f ca="1">IF(PORTADA!$E$39="A",CONCATENATE(I422," ",G422),"")</f>
        <v>c) 0</v>
      </c>
      <c r="D422" s="26"/>
      <c r="G422" s="38">
        <f>IF(J420="FIN","",LOOKUP(I419,DATOS!A:A,DATOS!N:N))</f>
        <v>0</v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ht="15.6" x14ac:dyDescent="0.25">
      <c r="A423" s="139"/>
      <c r="B423" s="29"/>
      <c r="C423" s="25" t="str">
        <f ca="1">IF(PORTADA!$E$39="A",CONCATENATE(I423," ",G423),"")</f>
        <v>d) 0</v>
      </c>
      <c r="D423" s="26"/>
      <c r="G423" s="38">
        <f>IF(J420="FIN","",LOOKUP(I419,DATOS!A:A,DATOS!O:O))</f>
        <v>0</v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ht="15.6" x14ac:dyDescent="0.25">
      <c r="A424" s="11"/>
      <c r="B424" s="30"/>
      <c r="C424" s="27"/>
      <c r="D424" s="28"/>
      <c r="J424" s="19"/>
    </row>
    <row r="425" spans="1:19" ht="15.6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1015</v>
      </c>
      <c r="J425" s="61">
        <f>IF(LOOKUP(I425,DATOS!A:A,DATOS!C:C)=0,J419,(LOOKUP(I425,DATOS!A:A,DATOS!C:C)))</f>
        <v>17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ht="15.6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ht="15.6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ht="15.6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ht="15.6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ht="15.6" x14ac:dyDescent="0.25">
      <c r="A430" s="11"/>
      <c r="B430" s="30"/>
      <c r="C430" s="27"/>
      <c r="D430" s="28"/>
      <c r="J430" s="19"/>
    </row>
    <row r="431" spans="1:19" ht="15.6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1016</v>
      </c>
      <c r="J431" s="61">
        <f>IF(LOOKUP(I431,DATOS!A:A,DATOS!C:C)=0,J425,(LOOKUP(I431,DATOS!A:A,DATOS!C:C)))</f>
        <v>17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ht="15.6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ht="15.6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ht="15.6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ht="15.6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ht="15.6" x14ac:dyDescent="0.25">
      <c r="A436" s="11"/>
      <c r="B436" s="30"/>
      <c r="C436" s="27"/>
      <c r="D436" s="28"/>
      <c r="J436" s="19"/>
    </row>
    <row r="437" spans="1:19" ht="15.6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1017</v>
      </c>
      <c r="J437" s="61">
        <f>IF(LOOKUP(I437,DATOS!A:A,DATOS!C:C)=0,J431,(LOOKUP(I437,DATOS!A:A,DATOS!C:C)))</f>
        <v>17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ht="15.6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ht="15.6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ht="15.6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ht="15.6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ht="15.6" x14ac:dyDescent="0.25">
      <c r="A442" s="11"/>
      <c r="B442" s="30"/>
      <c r="C442" s="27"/>
      <c r="D442" s="28"/>
      <c r="J442" s="19"/>
    </row>
    <row r="443" spans="1:19" ht="15.6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1018</v>
      </c>
      <c r="J443" s="61">
        <f>IF(LOOKUP(I443,DATOS!A:A,DATOS!C:C)=0,J437,(LOOKUP(I443,DATOS!A:A,DATOS!C:C)))</f>
        <v>17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ht="15.6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ht="15.6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ht="15.6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ht="15.6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ht="15.6" x14ac:dyDescent="0.25">
      <c r="A448" s="11"/>
      <c r="B448" s="30"/>
      <c r="C448" s="27"/>
      <c r="D448" s="28"/>
      <c r="J448" s="19"/>
    </row>
    <row r="449" spans="1:19" ht="15.6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1019</v>
      </c>
      <c r="J449" s="61">
        <f>IF(LOOKUP(I449,DATOS!A:A,DATOS!C:C)=0,J443,(LOOKUP(I449,DATOS!A:A,DATOS!C:C)))</f>
        <v>17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ht="15.6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ht="15.6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ht="15.6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ht="15.6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ht="15.6" x14ac:dyDescent="0.25">
      <c r="A454" s="11"/>
      <c r="B454" s="30"/>
      <c r="C454" s="27"/>
      <c r="D454" s="28"/>
      <c r="J454" s="19"/>
    </row>
    <row r="455" spans="1:19" ht="15.6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1020</v>
      </c>
      <c r="J455" s="61">
        <f>IF(LOOKUP(I455,DATOS!A:A,DATOS!C:C)=0,J449,(LOOKUP(I455,DATOS!A:A,DATOS!C:C)))</f>
        <v>17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ht="15.6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ht="15.6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ht="15.6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ht="15.6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ht="15.6" x14ac:dyDescent="0.25">
      <c r="A460" s="11"/>
      <c r="B460" s="30"/>
      <c r="C460" s="27"/>
      <c r="D460" s="28"/>
      <c r="J460" s="19"/>
    </row>
    <row r="461" spans="1:19" ht="15.6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1021</v>
      </c>
      <c r="J461" s="61">
        <f>IF(LOOKUP(I461,DATOS!A:A,DATOS!C:C)=0,J455,(LOOKUP(I461,DATOS!A:A,DATOS!C:C)))</f>
        <v>17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ht="15.6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ht="15.6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ht="15.6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ht="15.6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ht="15.6" x14ac:dyDescent="0.25">
      <c r="A466" s="11"/>
      <c r="B466" s="30"/>
      <c r="C466" s="27"/>
      <c r="D466" s="28"/>
      <c r="J466" s="19"/>
    </row>
    <row r="467" spans="1:19" ht="15.6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1022</v>
      </c>
      <c r="J467" s="61">
        <f>IF(LOOKUP(I467,DATOS!A:A,DATOS!C:C)=0,J461,(LOOKUP(I467,DATOS!A:A,DATOS!C:C)))</f>
        <v>17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ht="15.6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ht="15.6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ht="15.6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ht="15.6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ht="15.6" x14ac:dyDescent="0.25">
      <c r="A472" s="11"/>
      <c r="B472" s="30"/>
      <c r="C472" s="27"/>
      <c r="D472" s="28"/>
      <c r="J472" s="19"/>
    </row>
    <row r="473" spans="1:19" ht="15.6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1023</v>
      </c>
      <c r="J473" s="61">
        <f>IF(LOOKUP(I473,DATOS!A:A,DATOS!C:C)=0,J467,(LOOKUP(I473,DATOS!A:A,DATOS!C:C)))</f>
        <v>17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ht="15.6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ht="15.6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ht="15.6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ht="15.6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ht="15.6" x14ac:dyDescent="0.25">
      <c r="A478" s="11"/>
      <c r="B478" s="30"/>
      <c r="C478" s="27"/>
      <c r="D478" s="28"/>
      <c r="J478" s="19"/>
    </row>
    <row r="479" spans="1:19" ht="15.6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1024</v>
      </c>
      <c r="J479" s="61">
        <f>IF(LOOKUP(I479,DATOS!A:A,DATOS!C:C)=0,J473,(LOOKUP(I479,DATOS!A:A,DATOS!C:C)))</f>
        <v>17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ht="15.6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ht="15.6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ht="15.6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ht="15.6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ht="15.6" x14ac:dyDescent="0.25">
      <c r="A484" s="11"/>
      <c r="B484" s="30"/>
      <c r="C484" s="27"/>
      <c r="D484" s="28"/>
      <c r="J484" s="19"/>
    </row>
    <row r="485" spans="1:19" ht="15.6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1025</v>
      </c>
      <c r="J485" s="61">
        <f>IF(LOOKUP(I485,DATOS!A:A,DATOS!C:C)=0,J479,(LOOKUP(I485,DATOS!A:A,DATOS!C:C)))</f>
        <v>17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ht="15.6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ht="15.6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ht="15.6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ht="15.6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ht="15.6" x14ac:dyDescent="0.25">
      <c r="A490" s="11"/>
      <c r="B490" s="30"/>
      <c r="C490" s="27"/>
      <c r="D490" s="28"/>
      <c r="J490" s="19"/>
    </row>
    <row r="491" spans="1:19" ht="15.6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1026</v>
      </c>
      <c r="J491" s="61">
        <f>IF(LOOKUP(I491,DATOS!A:A,DATOS!C:C)=0,J485,(LOOKUP(I491,DATOS!A:A,DATOS!C:C)))</f>
        <v>17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ht="15.6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ht="15.6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ht="15.6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ht="15.6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ht="15.6" x14ac:dyDescent="0.25">
      <c r="A496" s="11"/>
      <c r="B496" s="30"/>
      <c r="C496" s="27"/>
      <c r="D496" s="28"/>
      <c r="J496" s="19"/>
    </row>
    <row r="497" spans="1:19" ht="15.6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1027</v>
      </c>
      <c r="J497" s="61">
        <f>IF(LOOKUP(I497,DATOS!A:A,DATOS!C:C)=0,J491,(LOOKUP(I497,DATOS!A:A,DATOS!C:C)))</f>
        <v>17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ht="15.6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ht="15.6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ht="15.6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ht="15.6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ht="15.6" x14ac:dyDescent="0.25">
      <c r="A502" s="11"/>
      <c r="B502" s="30"/>
      <c r="C502" s="27"/>
      <c r="D502" s="28"/>
      <c r="J502" s="19"/>
    </row>
    <row r="503" spans="1:19" ht="15.6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1028</v>
      </c>
      <c r="J503" s="61">
        <f>IF(LOOKUP(I503,DATOS!A:A,DATOS!C:C)=0,J497,(LOOKUP(I503,DATOS!A:A,DATOS!C:C)))</f>
        <v>17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ht="15.6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ht="15.6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ht="15.6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ht="15.6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ht="15.6" x14ac:dyDescent="0.25">
      <c r="A508" s="11"/>
      <c r="B508" s="30"/>
      <c r="C508" s="27"/>
      <c r="D508" s="28"/>
      <c r="J508" s="19"/>
    </row>
    <row r="509" spans="1:19" ht="15.6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1029</v>
      </c>
      <c r="J509" s="61">
        <f>IF(LOOKUP(I509,DATOS!A:A,DATOS!C:C)=0,J503,(LOOKUP(I509,DATOS!A:A,DATOS!C:C)))</f>
        <v>17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ht="15.6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ht="15.6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ht="15.6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ht="15.6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ht="15.6" x14ac:dyDescent="0.25">
      <c r="A514" s="11"/>
      <c r="B514" s="30"/>
      <c r="C514" s="27"/>
      <c r="D514" s="28"/>
      <c r="J514" s="19"/>
    </row>
    <row r="515" spans="1:19" ht="15.6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1030</v>
      </c>
      <c r="J515" s="61">
        <f>IF(LOOKUP(I515,DATOS!A:A,DATOS!C:C)=0,J509,(LOOKUP(I515,DATOS!A:A,DATOS!C:C)))</f>
        <v>17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ht="15.6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ht="15.6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ht="15.6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ht="15.6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ht="15.6" x14ac:dyDescent="0.25">
      <c r="A520" s="11"/>
      <c r="B520" s="30"/>
      <c r="C520" s="27"/>
      <c r="D520" s="28"/>
      <c r="J520" s="19"/>
    </row>
    <row r="521" spans="1:19" ht="15.6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1031</v>
      </c>
      <c r="J521" s="61">
        <f>IF(LOOKUP(I521,DATOS!A:A,DATOS!C:C)=0,J515,(LOOKUP(I521,DATOS!A:A,DATOS!C:C)))</f>
        <v>17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ht="15.6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ht="15.6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ht="15.6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ht="15.6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ht="15.6" x14ac:dyDescent="0.25">
      <c r="A526" s="11"/>
      <c r="B526" s="30"/>
      <c r="C526" s="27"/>
      <c r="D526" s="28"/>
      <c r="J526" s="19"/>
    </row>
    <row r="527" spans="1:19" ht="15.6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1032</v>
      </c>
      <c r="J527" s="61">
        <f>IF(LOOKUP(I527,DATOS!A:A,DATOS!C:C)=0,J521,(LOOKUP(I527,DATOS!A:A,DATOS!C:C)))</f>
        <v>17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ht="15.6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ht="15.6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ht="15.6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ht="15.6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ht="15.6" x14ac:dyDescent="0.25">
      <c r="A532" s="11"/>
      <c r="B532" s="30"/>
      <c r="C532" s="27"/>
      <c r="D532" s="28"/>
      <c r="J532" s="19"/>
    </row>
    <row r="533" spans="1:19" ht="15.6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1033</v>
      </c>
      <c r="J533" s="61">
        <f>IF(LOOKUP(I533,DATOS!A:A,DATOS!C:C)=0,J527,(LOOKUP(I533,DATOS!A:A,DATOS!C:C)))</f>
        <v>17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ht="15.6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ht="15.6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ht="15.6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ht="15.6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ht="15.6" x14ac:dyDescent="0.25">
      <c r="A538" s="11"/>
      <c r="B538" s="30"/>
      <c r="C538" s="27"/>
      <c r="D538" s="28"/>
      <c r="J538" s="19"/>
    </row>
    <row r="539" spans="1:19" ht="15.6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1034</v>
      </c>
      <c r="J539" s="61">
        <f>IF(LOOKUP(I539,DATOS!A:A,DATOS!C:C)=0,J533,(LOOKUP(I539,DATOS!A:A,DATOS!C:C)))</f>
        <v>17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ht="15.6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ht="15.6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ht="15.6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ht="15.6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ht="15.6" x14ac:dyDescent="0.25">
      <c r="A544" s="11"/>
      <c r="B544" s="30"/>
      <c r="C544" s="27"/>
      <c r="D544" s="28"/>
      <c r="J544" s="19"/>
    </row>
    <row r="545" spans="1:19" ht="15.6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1035</v>
      </c>
      <c r="J545" s="61">
        <f>IF(LOOKUP(I545,DATOS!A:A,DATOS!C:C)=0,J539,(LOOKUP(I545,DATOS!A:A,DATOS!C:C)))</f>
        <v>17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ht="15.6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ht="15.6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ht="15.6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ht="15.6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ht="15.6" x14ac:dyDescent="0.25">
      <c r="A550" s="11"/>
      <c r="B550" s="30"/>
      <c r="C550" s="27"/>
      <c r="D550" s="28"/>
      <c r="J550" s="19"/>
    </row>
    <row r="551" spans="1:19" ht="15.6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1036</v>
      </c>
      <c r="J551" s="61">
        <f>IF(LOOKUP(I551,DATOS!A:A,DATOS!C:C)=0,J545,(LOOKUP(I551,DATOS!A:A,DATOS!C:C)))</f>
        <v>17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ht="15.6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ht="15.6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ht="15.6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ht="15.6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ht="15.6" x14ac:dyDescent="0.25">
      <c r="A556" s="11"/>
      <c r="B556" s="30"/>
      <c r="C556" s="27"/>
      <c r="D556" s="28"/>
      <c r="J556" s="19"/>
    </row>
    <row r="557" spans="1:19" ht="15.6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1037</v>
      </c>
      <c r="J557" s="61">
        <f>IF(LOOKUP(I557,DATOS!A:A,DATOS!C:C)=0,J551,(LOOKUP(I557,DATOS!A:A,DATOS!C:C)))</f>
        <v>17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ht="15.6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ht="15.6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ht="15.6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ht="15.6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ht="15.6" x14ac:dyDescent="0.25">
      <c r="A562" s="11"/>
      <c r="B562" s="30"/>
      <c r="C562" s="27"/>
      <c r="D562" s="28"/>
      <c r="J562" s="19"/>
    </row>
    <row r="563" spans="1:19" ht="15.6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1038</v>
      </c>
      <c r="J563" s="61">
        <f>IF(LOOKUP(I563,DATOS!A:A,DATOS!C:C)=0,J557,(LOOKUP(I563,DATOS!A:A,DATOS!C:C)))</f>
        <v>17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ht="15.6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ht="15.6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ht="15.6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ht="15.6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ht="15.6" x14ac:dyDescent="0.25">
      <c r="A568" s="11"/>
      <c r="B568" s="30"/>
      <c r="C568" s="27"/>
      <c r="D568" s="28"/>
      <c r="J568" s="19"/>
    </row>
    <row r="569" spans="1:19" ht="15.6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1039</v>
      </c>
      <c r="J569" s="61">
        <f>IF(LOOKUP(I569,DATOS!A:A,DATOS!C:C)=0,J563,(LOOKUP(I569,DATOS!A:A,DATOS!C:C)))</f>
        <v>17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ht="15.6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ht="15.6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ht="15.6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ht="15.6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ht="15.6" x14ac:dyDescent="0.25">
      <c r="A574" s="11"/>
      <c r="B574" s="30"/>
      <c r="C574" s="27"/>
      <c r="D574" s="28"/>
      <c r="J574" s="19"/>
    </row>
    <row r="575" spans="1:19" ht="15.6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1040</v>
      </c>
      <c r="J575" s="61">
        <f>IF(LOOKUP(I575,DATOS!A:A,DATOS!C:C)=0,J569,(LOOKUP(I575,DATOS!A:A,DATOS!C:C)))</f>
        <v>17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ht="15.6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ht="15.6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ht="15.6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ht="15.6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ht="15.6" x14ac:dyDescent="0.25">
      <c r="A580" s="11"/>
      <c r="B580" s="30"/>
      <c r="C580" s="27"/>
      <c r="D580" s="28"/>
      <c r="J580" s="19"/>
    </row>
    <row r="581" spans="1:19" ht="15.6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1041</v>
      </c>
      <c r="J581" s="61">
        <f>IF(LOOKUP(I581,DATOS!A:A,DATOS!C:C)=0,J575,(LOOKUP(I581,DATOS!A:A,DATOS!C:C)))</f>
        <v>17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ht="15.6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ht="15.6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ht="15.6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ht="15.6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ht="15.6" x14ac:dyDescent="0.25">
      <c r="A586" s="11"/>
      <c r="B586" s="30"/>
      <c r="C586" s="27"/>
      <c r="D586" s="28"/>
      <c r="J586" s="19"/>
    </row>
    <row r="587" spans="1:19" ht="15.6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1042</v>
      </c>
      <c r="J587" s="61">
        <f>IF(LOOKUP(I587,DATOS!A:A,DATOS!C:C)=0,J581,(LOOKUP(I587,DATOS!A:A,DATOS!C:C)))</f>
        <v>17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ht="15.6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ht="15.6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ht="15.6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ht="15.6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ht="15.6" x14ac:dyDescent="0.25">
      <c r="A592" s="11"/>
      <c r="B592" s="30"/>
      <c r="C592" s="27"/>
      <c r="D592" s="28"/>
      <c r="J592" s="19"/>
    </row>
    <row r="593" spans="1:19" ht="15.6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1043</v>
      </c>
      <c r="J593" s="61">
        <f>IF(LOOKUP(I593,DATOS!A:A,DATOS!C:C)=0,J587,(LOOKUP(I593,DATOS!A:A,DATOS!C:C)))</f>
        <v>17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ht="15.6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ht="15.6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ht="15.6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ht="15.6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ht="15.6" x14ac:dyDescent="0.25">
      <c r="A598" s="11"/>
      <c r="B598" s="30"/>
      <c r="C598" s="27"/>
      <c r="D598" s="28"/>
      <c r="J598" s="19"/>
    </row>
    <row r="599" spans="1:19" ht="15.6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1044</v>
      </c>
      <c r="J599" s="61">
        <f>IF(LOOKUP(I599,DATOS!A:A,DATOS!C:C)=0,J593,(LOOKUP(I599,DATOS!A:A,DATOS!C:C)))</f>
        <v>17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ht="15.6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ht="15.6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ht="15.6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ht="15.6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ht="15.6" x14ac:dyDescent="0.25">
      <c r="A604" s="11"/>
      <c r="B604" s="30"/>
      <c r="C604" s="27"/>
      <c r="D604" s="28"/>
      <c r="J604" s="19"/>
    </row>
    <row r="605" spans="1:19" ht="15.6" hidden="1" x14ac:dyDescent="0.25"/>
    <row r="606" spans="1:19" ht="15.6" hidden="1" x14ac:dyDescent="0.25"/>
    <row r="607" spans="1:19" ht="15.6" hidden="1" x14ac:dyDescent="0.25"/>
    <row r="608" spans="1:19" ht="15.6" hidden="1" x14ac:dyDescent="0.25"/>
    <row r="609" ht="15.6" hidden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</sheetData>
  <sheetProtection password="CC7D" sheet="1" objects="1" scenarios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390" priority="28" stopIfTrue="1" operator="lessThan">
      <formula>2</formula>
    </cfRule>
    <cfRule type="cellIs" dxfId="389" priority="29" stopIfTrue="1" operator="equal">
      <formula>2</formula>
    </cfRule>
    <cfRule type="cellIs" dxfId="38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387" priority="25" stopIfTrue="1" operator="lessThan">
      <formula>2</formula>
    </cfRule>
    <cfRule type="cellIs" dxfId="386" priority="26" stopIfTrue="1" operator="equal">
      <formula>2</formula>
    </cfRule>
    <cfRule type="cellIs" dxfId="385" priority="27" stopIfTrue="1" operator="greaterThan">
      <formula>2</formula>
    </cfRule>
  </conditionalFormatting>
  <conditionalFormatting sqref="A72:A75 A78:A81 A84:A87 A90:A93 A96:A99 A102:A105 A108:A111 A114:A117 A120:A123 A126:A129">
    <cfRule type="cellIs" dxfId="384" priority="22" stopIfTrue="1" operator="lessThan">
      <formula>2</formula>
    </cfRule>
    <cfRule type="cellIs" dxfId="383" priority="23" stopIfTrue="1" operator="equal">
      <formula>2</formula>
    </cfRule>
    <cfRule type="cellIs" dxfId="382" priority="24" stopIfTrue="1" operator="greaterThan">
      <formula>2</formula>
    </cfRule>
  </conditionalFormatting>
  <conditionalFormatting sqref="A132:A135 A138:A141 A144:A147 A150:A153 A156:A159 A162:A165 A168:A171 A174:A177 A180:A183 A186:A189">
    <cfRule type="cellIs" dxfId="381" priority="19" stopIfTrue="1" operator="lessThan">
      <formula>2</formula>
    </cfRule>
    <cfRule type="cellIs" dxfId="380" priority="20" stopIfTrue="1" operator="equal">
      <formula>2</formula>
    </cfRule>
    <cfRule type="cellIs" dxfId="379" priority="21" stopIfTrue="1" operator="greaterThan">
      <formula>2</formula>
    </cfRule>
  </conditionalFormatting>
  <conditionalFormatting sqref="A192:A195 A198:A201 A204:A207 A210:A213 A216:A219 A222:A225 A228:A231 A234:A237 A240:A243 A246:A249">
    <cfRule type="cellIs" dxfId="378" priority="16" stopIfTrue="1" operator="lessThan">
      <formula>2</formula>
    </cfRule>
    <cfRule type="cellIs" dxfId="377" priority="17" stopIfTrue="1" operator="equal">
      <formula>2</formula>
    </cfRule>
    <cfRule type="cellIs" dxfId="376" priority="18" stopIfTrue="1" operator="greaterThan">
      <formula>2</formula>
    </cfRule>
  </conditionalFormatting>
  <conditionalFormatting sqref="A252:A255 A258:A261 A264:A267 A270:A273 A276:A279 A282:A285 A288:A291 A294:A297 A300:A303 A306:A309">
    <cfRule type="cellIs" dxfId="375" priority="13" stopIfTrue="1" operator="lessThan">
      <formula>2</formula>
    </cfRule>
    <cfRule type="cellIs" dxfId="374" priority="14" stopIfTrue="1" operator="equal">
      <formula>2</formula>
    </cfRule>
    <cfRule type="cellIs" dxfId="373" priority="15" stopIfTrue="1" operator="greaterThan">
      <formula>2</formula>
    </cfRule>
  </conditionalFormatting>
  <conditionalFormatting sqref="A312:A315 A318:A321 A324:A327 A330:A333 A336:A339 A342:A345 A348:A351 A354:A357 A360:A363 A366:A369">
    <cfRule type="cellIs" dxfId="372" priority="10" stopIfTrue="1" operator="lessThan">
      <formula>2</formula>
    </cfRule>
    <cfRule type="cellIs" dxfId="371" priority="11" stopIfTrue="1" operator="equal">
      <formula>2</formula>
    </cfRule>
    <cfRule type="cellIs" dxfId="370" priority="12" stopIfTrue="1" operator="greaterThan">
      <formula>2</formula>
    </cfRule>
  </conditionalFormatting>
  <conditionalFormatting sqref="A372:A375 A378:A381 A384:A387 A390:A393 A396:A399 A402:A405 A408:A411 A414:A417 A420:A423 A426:A429">
    <cfRule type="cellIs" dxfId="369" priority="7" stopIfTrue="1" operator="lessThan">
      <formula>2</formula>
    </cfRule>
    <cfRule type="cellIs" dxfId="368" priority="8" stopIfTrue="1" operator="equal">
      <formula>2</formula>
    </cfRule>
    <cfRule type="cellIs" dxfId="367" priority="9" stopIfTrue="1" operator="greaterThan">
      <formula>2</formula>
    </cfRule>
  </conditionalFormatting>
  <conditionalFormatting sqref="A432:A435 A438:A441 A444:A447 A450:A453 A456:A459 A462:A465 A468:A471 A474:A477 A480:A483 A486:A489">
    <cfRule type="cellIs" dxfId="366" priority="4" stopIfTrue="1" operator="lessThan">
      <formula>2</formula>
    </cfRule>
    <cfRule type="cellIs" dxfId="365" priority="5" stopIfTrue="1" operator="equal">
      <formula>2</formula>
    </cfRule>
    <cfRule type="cellIs" dxfId="364" priority="6" stopIfTrue="1" operator="greaterThan">
      <formula>2</formula>
    </cfRule>
  </conditionalFormatting>
  <conditionalFormatting sqref="A492:A495 A498:A501 A504:A507 A510:A513 A516:A519 A522:A525 A528:A531 A534:A537 A540:A543 A546:A549">
    <cfRule type="cellIs" dxfId="363" priority="1" stopIfTrue="1" operator="lessThan">
      <formula>2</formula>
    </cfRule>
    <cfRule type="cellIs" dxfId="362" priority="2" stopIfTrue="1" operator="equal">
      <formula>2</formula>
    </cfRule>
    <cfRule type="cellIs" dxfId="361" priority="3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AI819"/>
  <sheetViews>
    <sheetView zoomScale="90" zoomScaleNormal="90" workbookViewId="0">
      <pane ySplit="2" topLeftCell="A3" activePane="bottomLeft" state="frozen"/>
      <selection activeCell="C1" sqref="C1:C1048576"/>
      <selection pane="bottomLeft" activeCell="C1" sqref="C1:C1048576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2.441406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IF(PORTADA!$E$39="A",G1,PORTADA!$E$40)</f>
        <v>Boque 4 - TRANSMISIONES I</v>
      </c>
      <c r="D1" s="3"/>
      <c r="E1" s="4" t="e">
        <f>ROUND(Q2/K2*10,2)</f>
        <v>#DIV/0!</v>
      </c>
      <c r="F1" s="4"/>
      <c r="G1" s="38" t="str">
        <f>LOOKUP(I5,DATOS!A:A,DATOS!E:E)</f>
        <v>Boque 4 - TRANSMISIONES I</v>
      </c>
      <c r="I1" s="39">
        <v>17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e">
        <f ca="1">IF(PORTADA!$E$39="A",X2,"")</f>
        <v>#DIV/0!</v>
      </c>
      <c r="D2" s="3"/>
      <c r="E2" s="9"/>
      <c r="F2" s="10"/>
      <c r="I2" s="35" t="str">
        <f ca="1">IF(PORTADA!$E$39="A", LOOKUP(I5,DATOS!A:A,DATOS!E:E),PORTADA!$E$40)</f>
        <v>Boque 4 - TRANSMISIONES 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2</v>
      </c>
      <c r="N2" s="18">
        <f>SUM(N3:N52)</f>
        <v>0</v>
      </c>
      <c r="O2" s="18">
        <f>L2+M2</f>
        <v>2</v>
      </c>
      <c r="P2" s="18" t="e">
        <f>+O2/K2</f>
        <v>#DIV/0!</v>
      </c>
      <c r="Q2" s="18">
        <f>+L2+N2</f>
        <v>0</v>
      </c>
      <c r="R2" s="18">
        <f>ROUND(Q2/(L2+M2)*10,2)</f>
        <v>0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e">
        <f>IF(E2="X",V2,IF(O2&gt;0,U2,V2))</f>
        <v>#DIV/0!</v>
      </c>
      <c r="X2" s="18" t="e">
        <f ca="1">IF(PORTADA!E39="A",W2,V2)</f>
        <v>#DIV/0!</v>
      </c>
    </row>
    <row r="3" spans="1:24" ht="15.6" x14ac:dyDescent="0.25">
      <c r="A3" s="11"/>
      <c r="B3" s="12"/>
      <c r="C3" s="13"/>
      <c r="J3" s="19"/>
    </row>
    <row r="4" spans="1:24" ht="15.6" x14ac:dyDescent="0.25">
      <c r="A4" s="11"/>
      <c r="B4" s="12"/>
      <c r="C4" s="13"/>
      <c r="J4" s="19"/>
    </row>
    <row r="5" spans="1:24" ht="15.6" x14ac:dyDescent="0.25">
      <c r="A5" s="11"/>
      <c r="B5" s="31"/>
      <c r="C5" s="23" t="str">
        <f ca="1">IF(PORTADA!$E$39="A",CONCATENATE(K5,".- ",G5),"")</f>
        <v xml:space="preserve">1.- CONCEPTOS BÁSICOS PARA TRANSMITIR. </v>
      </c>
      <c r="D5" s="24"/>
      <c r="E5" s="11"/>
      <c r="F5" s="11"/>
      <c r="G5" s="40" t="str">
        <f>LOOKUP(I5,DATOS!A:A,DATOS!F:F)</f>
        <v xml:space="preserve">CONCEPTOS BÁSICOS PARA TRANSMITIR. </v>
      </c>
      <c r="H5" s="40">
        <f>LOOKUP(I5,DATOS!A:A,DATOS!P:P)</f>
        <v>0</v>
      </c>
      <c r="I5" s="35">
        <f>LOOKUP(I1,DATOS!C:C,DATOS!A:A)</f>
        <v>1015</v>
      </c>
      <c r="J5" s="61">
        <f>LOOKUP(I5,DATOS!A:A,DATOS!C:C)</f>
        <v>17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ht="15.6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ht="15.6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ht="15.6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ht="15.6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ht="15.6" x14ac:dyDescent="0.25">
      <c r="A10" s="11"/>
      <c r="B10" s="30"/>
      <c r="C10" s="27"/>
      <c r="D10" s="28"/>
      <c r="J10" s="19"/>
    </row>
    <row r="11" spans="1:24" ht="15.6" x14ac:dyDescent="0.25">
      <c r="A11" s="11"/>
      <c r="B11" s="31"/>
      <c r="C11" s="23" t="str">
        <f ca="1">IF(PORTADA!$E$39="A",CONCATENATE(K11,".- ",G11),"")</f>
        <v xml:space="preserve">2.- CONCEPTOS BÁSICOS PARA TRANSMITIR. </v>
      </c>
      <c r="D11" s="24"/>
      <c r="E11" s="11"/>
      <c r="F11" s="11"/>
      <c r="G11" s="40" t="str">
        <f>IF(J12="FIN","",LOOKUP(I11,DATOS!A:A,DATOS!F:F))</f>
        <v xml:space="preserve">CONCEPTOS BÁSICOS PARA TRANSMITIR. </v>
      </c>
      <c r="H11" s="40">
        <f>IF(J12="FIN",0,LOOKUP(I11,DATOS!A:A,DATOS!P:P))</f>
        <v>0</v>
      </c>
      <c r="I11" s="35">
        <f>+I5+1</f>
        <v>1016</v>
      </c>
      <c r="J11" s="61">
        <f>IF(LOOKUP(I11,DATOS!A:A,DATOS!C:C)=0,J5,(LOOKUP(I11,DATOS!A:A,DATOS!C:C)))</f>
        <v>17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ht="15.6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ht="15.6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ht="15.6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ht="15.6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ht="15.6" x14ac:dyDescent="0.25">
      <c r="A16" s="11"/>
      <c r="B16" s="30"/>
      <c r="C16" s="27"/>
      <c r="D16" s="28"/>
      <c r="J16" s="19"/>
    </row>
    <row r="17" spans="1:19" ht="15.6" x14ac:dyDescent="0.25">
      <c r="A17" s="11"/>
      <c r="B17" s="31"/>
      <c r="C17" s="23" t="str">
        <f ca="1">IF(PORTADA!$E$39="A",CONCATENATE(K17,".- ",G17),"")</f>
        <v xml:space="preserve">3.- CONCEPTOS BÁSICOS PARA TRANSMITIR. </v>
      </c>
      <c r="D17" s="24"/>
      <c r="E17" s="11"/>
      <c r="F17" s="11"/>
      <c r="G17" s="40" t="str">
        <f>IF(J18="FIN","",LOOKUP(I17,DATOS!A:A,DATOS!F:F))</f>
        <v xml:space="preserve">CONCEPTOS BÁSICOS PARA TRANSMITIR. </v>
      </c>
      <c r="H17" s="40">
        <f>IF(J18="FIN",0,LOOKUP(I17,DATOS!A:A,DATOS!P:P))</f>
        <v>0</v>
      </c>
      <c r="I17" s="35">
        <f>+I11+1</f>
        <v>1017</v>
      </c>
      <c r="J17" s="61">
        <f>IF(LOOKUP(I17,DATOS!A:A,DATOS!C:C)=0,J11,(LOOKUP(I17,DATOS!A:A,DATOS!C:C)))</f>
        <v>17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ht="15.6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ht="15.6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ht="15.6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ht="15.6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ht="15.6" x14ac:dyDescent="0.25">
      <c r="A22" s="11"/>
      <c r="B22" s="30"/>
      <c r="C22" s="27"/>
      <c r="D22" s="28"/>
      <c r="J22" s="19"/>
    </row>
    <row r="23" spans="1:19" ht="15.6" x14ac:dyDescent="0.25">
      <c r="A23" s="11"/>
      <c r="B23" s="31"/>
      <c r="C23" s="23" t="str">
        <f ca="1">IF(PORTADA!$E$39="A",CONCATENATE(K23,".- ",G23),"")</f>
        <v xml:space="preserve">4.- CONCEPTOS BÁSICOS PARA TRANSMITIR. </v>
      </c>
      <c r="D23" s="24"/>
      <c r="E23" s="11"/>
      <c r="F23" s="11"/>
      <c r="G23" s="40" t="str">
        <f>IF(J24="FIN","",LOOKUP(I23,DATOS!A:A,DATOS!F:F))</f>
        <v xml:space="preserve">CONCEPTOS BÁSICOS PARA TRANSMITIR. </v>
      </c>
      <c r="H23" s="40">
        <f>IF(J24="FIN",0,LOOKUP(I23,DATOS!A:A,DATOS!P:P))</f>
        <v>0</v>
      </c>
      <c r="I23" s="35">
        <f>+I17+1</f>
        <v>1018</v>
      </c>
      <c r="J23" s="61">
        <f>IF(LOOKUP(I23,DATOS!A:A,DATOS!C:C)=0,J17,(LOOKUP(I23,DATOS!A:A,DATOS!C:C)))</f>
        <v>17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ht="15.6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ht="15.6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ht="15.6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ht="15.6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ht="15.6" x14ac:dyDescent="0.25">
      <c r="A28" s="11"/>
      <c r="B28" s="30"/>
      <c r="C28" s="27"/>
      <c r="D28" s="28"/>
      <c r="J28" s="19"/>
    </row>
    <row r="29" spans="1:19" ht="15.6" x14ac:dyDescent="0.25">
      <c r="A29" s="11"/>
      <c r="B29" s="31"/>
      <c r="C29" s="23" t="str">
        <f ca="1">IF(PORTADA!$E$39="A",CONCATENATE(K29,".- ",G29),"")</f>
        <v xml:space="preserve">5.- CONCEPTOS BÁSICOS PARA TRANSMITIR. </v>
      </c>
      <c r="D29" s="24"/>
      <c r="E29" s="11"/>
      <c r="F29" s="11"/>
      <c r="G29" s="40" t="str">
        <f>IF(J30="FIN","",LOOKUP(I29,DATOS!A:A,DATOS!F:F))</f>
        <v xml:space="preserve">CONCEPTOS BÁSICOS PARA TRANSMITIR. </v>
      </c>
      <c r="H29" s="40">
        <f>IF(J30="FIN",0,LOOKUP(I29,DATOS!A:A,DATOS!P:P))</f>
        <v>0</v>
      </c>
      <c r="I29" s="35">
        <f>+I23+1</f>
        <v>1019</v>
      </c>
      <c r="J29" s="61">
        <f>IF(LOOKUP(I29,DATOS!A:A,DATOS!C:C)=0,J23,(LOOKUP(I29,DATOS!A:A,DATOS!C:C)))</f>
        <v>17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ht="15.6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15.6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15.6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15.6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ht="15.6" x14ac:dyDescent="0.25">
      <c r="A34" s="11"/>
      <c r="B34" s="30"/>
      <c r="C34" s="27"/>
      <c r="D34" s="28"/>
      <c r="J34" s="19"/>
    </row>
    <row r="35" spans="1:19" ht="15.6" x14ac:dyDescent="0.25">
      <c r="A35" s="11"/>
      <c r="B35" s="31"/>
      <c r="C35" s="23" t="str">
        <f ca="1">IF(PORTADA!$E$39="A",CONCATENATE(K35,".- ",G35),"")</f>
        <v xml:space="preserve">6.- CONCEPTOS BÁSICOS PARA TRANSMITIR. </v>
      </c>
      <c r="D35" s="24"/>
      <c r="E35" s="11"/>
      <c r="F35" s="11"/>
      <c r="G35" s="40" t="str">
        <f>IF(J36="FIN","",LOOKUP(I35,DATOS!A:A,DATOS!F:F))</f>
        <v xml:space="preserve">CONCEPTOS BÁSICOS PARA TRANSMITIR. </v>
      </c>
      <c r="H35" s="40">
        <f>IF(J36="FIN",0,LOOKUP(I35,DATOS!A:A,DATOS!P:P))</f>
        <v>0</v>
      </c>
      <c r="I35" s="35">
        <f>+I29+1</f>
        <v>1020</v>
      </c>
      <c r="J35" s="61">
        <f>IF(LOOKUP(I35,DATOS!A:A,DATOS!C:C)=0,J29,(LOOKUP(I35,DATOS!A:A,DATOS!C:C)))</f>
        <v>17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ht="15.6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ht="15.6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ht="15.6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ht="15.6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ht="15.6" x14ac:dyDescent="0.25">
      <c r="A40" s="11"/>
      <c r="B40" s="30"/>
      <c r="C40" s="27"/>
      <c r="D40" s="28"/>
      <c r="J40" s="19"/>
    </row>
    <row r="41" spans="1:19" ht="15.6" x14ac:dyDescent="0.25">
      <c r="A41" s="11"/>
      <c r="B41" s="31"/>
      <c r="C41" s="23" t="str">
        <f ca="1">IF(PORTADA!$E$39="A",CONCATENATE(K41,".- ",G41),"")</f>
        <v xml:space="preserve">7.- CONCEPTOS BÁSICOS PARA TRANSMITIR. </v>
      </c>
      <c r="D41" s="24"/>
      <c r="E41" s="11"/>
      <c r="F41" s="11"/>
      <c r="G41" s="40" t="str">
        <f>IF(J42="FIN","",LOOKUP(I41,DATOS!A:A,DATOS!F:F))</f>
        <v xml:space="preserve">CONCEPTOS BÁSICOS PARA TRANSMITIR. </v>
      </c>
      <c r="H41" s="40">
        <f>IF(J42="FIN",0,LOOKUP(I41,DATOS!A:A,DATOS!P:P))</f>
        <v>0</v>
      </c>
      <c r="I41" s="35">
        <f>+I35+1</f>
        <v>1021</v>
      </c>
      <c r="J41" s="61">
        <f>IF(LOOKUP(I41,DATOS!A:A,DATOS!C:C)=0,J35,(LOOKUP(I41,DATOS!A:A,DATOS!C:C)))</f>
        <v>17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ht="15.6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ht="15.6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ht="15.6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ht="15.6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ht="15.6" x14ac:dyDescent="0.25">
      <c r="A46" s="11"/>
      <c r="B46" s="30"/>
      <c r="C46" s="27"/>
      <c r="D46" s="28"/>
      <c r="J46" s="19"/>
    </row>
    <row r="47" spans="1:19" ht="15.6" x14ac:dyDescent="0.25">
      <c r="A47" s="11"/>
      <c r="B47" s="31"/>
      <c r="C47" s="23" t="str">
        <f ca="1">IF(PORTADA!$E$39="A",CONCATENATE(K47,".- ",G47),"")</f>
        <v xml:space="preserve">8.- CONCEPTOS BÁSICOS PARA TRANSMITIR. </v>
      </c>
      <c r="D47" s="24"/>
      <c r="E47" s="11"/>
      <c r="F47" s="11"/>
      <c r="G47" s="40" t="str">
        <f>IF(J48="FIN","",LOOKUP(I47,DATOS!A:A,DATOS!F:F))</f>
        <v xml:space="preserve">CONCEPTOS BÁSICOS PARA TRANSMITIR. </v>
      </c>
      <c r="H47" s="40">
        <f>IF(J48="FIN",0,LOOKUP(I47,DATOS!A:A,DATOS!P:P))</f>
        <v>0</v>
      </c>
      <c r="I47" s="35">
        <f>+I41+1</f>
        <v>1022</v>
      </c>
      <c r="J47" s="61">
        <f>IF(LOOKUP(I47,DATOS!A:A,DATOS!C:C)=0,J41,(LOOKUP(I47,DATOS!A:A,DATOS!C:C)))</f>
        <v>17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ht="15.6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15.6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ht="15.6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ht="15.6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ht="15.6" x14ac:dyDescent="0.25">
      <c r="A52" s="11"/>
      <c r="B52" s="30"/>
      <c r="C52" s="27"/>
      <c r="D52" s="28"/>
      <c r="J52" s="19"/>
    </row>
    <row r="53" spans="1:19" ht="15.6" x14ac:dyDescent="0.25">
      <c r="A53" s="11"/>
      <c r="B53" s="31"/>
      <c r="C53" s="23" t="str">
        <f ca="1">IF(PORTADA!$E$39="A",CONCATENATE(K53,".- ",G53),"")</f>
        <v xml:space="preserve">9.- CONCEPTOS BÁSICOS PARA TRANSMITIR. </v>
      </c>
      <c r="D53" s="24"/>
      <c r="E53" s="11"/>
      <c r="F53" s="11"/>
      <c r="G53" s="40" t="str">
        <f>IF(J54="FIN","",LOOKUP(I53,DATOS!A:A,DATOS!F:F))</f>
        <v xml:space="preserve">CONCEPTOS BÁSICOS PARA TRANSMITIR. </v>
      </c>
      <c r="H53" s="40">
        <f>IF(J54="FIN",0,LOOKUP(I53,DATOS!A:A,DATOS!P:P))</f>
        <v>0</v>
      </c>
      <c r="I53" s="35">
        <f>+I47+1</f>
        <v>1023</v>
      </c>
      <c r="J53" s="61">
        <f>IF(LOOKUP(I53,DATOS!A:A,DATOS!C:C)=0,J47,(LOOKUP(I53,DATOS!A:A,DATOS!C:C)))</f>
        <v>17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ht="15.6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ht="15.6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ht="15.6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ht="15.6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ht="15.6" x14ac:dyDescent="0.25">
      <c r="A58" s="11"/>
      <c r="B58" s="30"/>
      <c r="C58" s="27"/>
      <c r="D58" s="28"/>
      <c r="J58" s="19"/>
    </row>
    <row r="59" spans="1:19" ht="15.6" x14ac:dyDescent="0.25">
      <c r="A59" s="11"/>
      <c r="B59" s="31"/>
      <c r="C59" s="23" t="str">
        <f ca="1">IF(PORTADA!$E$39="A",CONCATENATE(K59,".- ",G59),"")</f>
        <v xml:space="preserve">10.- CONCEPTOS BÁSICOS PARA TRANSMITIR. </v>
      </c>
      <c r="D59" s="24"/>
      <c r="E59" s="11"/>
      <c r="F59" s="11"/>
      <c r="G59" s="40" t="str">
        <f>IF(J60="FIN","",LOOKUP(I59,DATOS!A:A,DATOS!F:F))</f>
        <v xml:space="preserve">CONCEPTOS BÁSICOS PARA TRANSMITIR. </v>
      </c>
      <c r="H59" s="40">
        <f>IF(J60="FIN",0,LOOKUP(I59,DATOS!A:A,DATOS!P:P))</f>
        <v>0</v>
      </c>
      <c r="I59" s="35">
        <f>+I53+1</f>
        <v>1024</v>
      </c>
      <c r="J59" s="61">
        <f>IF(LOOKUP(I59,DATOS!A:A,DATOS!C:C)=0,J53,(LOOKUP(I59,DATOS!A:A,DATOS!C:C)))</f>
        <v>17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ht="15.6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ht="15.6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ht="15.6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ht="15.6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ht="15.6" x14ac:dyDescent="0.25">
      <c r="A64" s="11"/>
      <c r="B64" s="30"/>
      <c r="C64" s="27"/>
      <c r="D64" s="28"/>
      <c r="J64" s="19"/>
    </row>
    <row r="65" spans="1:19" ht="15.6" x14ac:dyDescent="0.25">
      <c r="A65" s="11"/>
      <c r="B65" s="31"/>
      <c r="C65" s="23" t="str">
        <f ca="1">IF(PORTADA!$E$39="A",CONCATENATE(K65,".- ",G65),"")</f>
        <v xml:space="preserve">11.- CONCEPTOS BÁSICOS PARA TRANSMITIR. </v>
      </c>
      <c r="D65" s="24"/>
      <c r="E65" s="11"/>
      <c r="F65" s="11"/>
      <c r="G65" s="40" t="str">
        <f>IF(J66="FIN","",LOOKUP(I65,DATOS!A:A,DATOS!F:F))</f>
        <v xml:space="preserve">CONCEPTOS BÁSICOS PARA TRANSMITIR. </v>
      </c>
      <c r="H65" s="40">
        <f>IF(J66="FIN",0,LOOKUP(I65,DATOS!A:A,DATOS!P:P))</f>
        <v>0</v>
      </c>
      <c r="I65" s="35">
        <f>+I59+1</f>
        <v>1025</v>
      </c>
      <c r="J65" s="61">
        <f>IF(LOOKUP(I65,DATOS!A:A,DATOS!C:C)=0,J59,(LOOKUP(I65,DATOS!A:A,DATOS!C:C)))</f>
        <v>17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ht="15.6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ht="15.6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ht="15.6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ht="15.6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ht="15.6" x14ac:dyDescent="0.25">
      <c r="A70" s="11"/>
      <c r="B70" s="30"/>
      <c r="C70" s="27"/>
      <c r="D70" s="28"/>
      <c r="J70" s="19"/>
    </row>
    <row r="71" spans="1:19" ht="15.6" x14ac:dyDescent="0.25">
      <c r="A71" s="11"/>
      <c r="B71" s="31"/>
      <c r="C71" s="23" t="str">
        <f ca="1">IF(PORTADA!$E$39="A",CONCATENATE(K71,".- ",G71),"")</f>
        <v xml:space="preserve">12.- CONCEPTOS BÁSICOS PARA TRANSMITIR. </v>
      </c>
      <c r="D71" s="24"/>
      <c r="E71" s="11"/>
      <c r="F71" s="11"/>
      <c r="G71" s="40" t="str">
        <f>IF(J72="FIN","",LOOKUP(I71,DATOS!A:A,DATOS!F:F))</f>
        <v xml:space="preserve">CONCEPTOS BÁSICOS PARA TRANSMITIR. </v>
      </c>
      <c r="H71" s="40">
        <f>IF(J72="FIN",0,LOOKUP(I71,DATOS!A:A,DATOS!P:P))</f>
        <v>0</v>
      </c>
      <c r="I71" s="35">
        <f>+I65+1</f>
        <v>1026</v>
      </c>
      <c r="J71" s="61">
        <f>IF(LOOKUP(I71,DATOS!A:A,DATOS!C:C)=0,J65,(LOOKUP(I71,DATOS!A:A,DATOS!C:C)))</f>
        <v>17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ht="15.6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ht="15.6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ht="15.6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ht="15.6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ht="15.6" x14ac:dyDescent="0.25">
      <c r="A76" s="11"/>
      <c r="B76" s="30"/>
      <c r="C76" s="27"/>
      <c r="D76" s="28"/>
      <c r="J76" s="19"/>
    </row>
    <row r="77" spans="1:19" ht="15.6" x14ac:dyDescent="0.25">
      <c r="A77" s="11"/>
      <c r="B77" s="31"/>
      <c r="C77" s="23" t="str">
        <f ca="1">IF(PORTADA!$E$39="A",CONCATENATE(K77,".- ",G77),"")</f>
        <v xml:space="preserve">13.- CONCEPTOS BÁSICOS PARA TRANSMITIR. </v>
      </c>
      <c r="D77" s="24"/>
      <c r="E77" s="11"/>
      <c r="F77" s="11"/>
      <c r="G77" s="40" t="str">
        <f>IF(J78="FIN","",LOOKUP(I77,DATOS!A:A,DATOS!F:F))</f>
        <v xml:space="preserve">CONCEPTOS BÁSICOS PARA TRANSMITIR. </v>
      </c>
      <c r="H77" s="40">
        <f>IF(J78="FIN",0,LOOKUP(I77,DATOS!A:A,DATOS!P:P))</f>
        <v>0</v>
      </c>
      <c r="I77" s="35">
        <f>+I71+1</f>
        <v>1027</v>
      </c>
      <c r="J77" s="61">
        <f>IF(LOOKUP(I77,DATOS!A:A,DATOS!C:C)=0,J71,(LOOKUP(I77,DATOS!A:A,DATOS!C:C)))</f>
        <v>17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ht="15.6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ht="15.6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ht="15.6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ht="15.6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ht="15.6" x14ac:dyDescent="0.25">
      <c r="A82" s="11"/>
      <c r="B82" s="30"/>
      <c r="C82" s="27"/>
      <c r="D82" s="28"/>
      <c r="J82" s="19"/>
    </row>
    <row r="83" spans="1:19" ht="15.6" x14ac:dyDescent="0.25">
      <c r="A83" s="11"/>
      <c r="B83" s="31"/>
      <c r="C83" s="23" t="str">
        <f ca="1">IF(PORTADA!$E$39="A",CONCATENATE(K83,".- ",G83),"")</f>
        <v xml:space="preserve">14.- CONCEPTOS BÁSICOS PARA TRANSMITIR. </v>
      </c>
      <c r="D83" s="24"/>
      <c r="E83" s="11"/>
      <c r="F83" s="11"/>
      <c r="G83" s="40" t="str">
        <f>IF(J84="FIN","",LOOKUP(I83,DATOS!A:A,DATOS!F:F))</f>
        <v xml:space="preserve">CONCEPTOS BÁSICOS PARA TRANSMITIR. </v>
      </c>
      <c r="H83" s="40">
        <f>IF(J84="FIN",0,LOOKUP(I83,DATOS!A:A,DATOS!P:P))</f>
        <v>0</v>
      </c>
      <c r="I83" s="35">
        <f>+I77+1</f>
        <v>1028</v>
      </c>
      <c r="J83" s="61">
        <f>IF(LOOKUP(I83,DATOS!A:A,DATOS!C:C)=0,J77,(LOOKUP(I83,DATOS!A:A,DATOS!C:C)))</f>
        <v>17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ht="15.6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ht="15.6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ht="15.6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ht="15.6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ht="15.6" x14ac:dyDescent="0.25">
      <c r="A88" s="11"/>
      <c r="B88" s="30"/>
      <c r="C88" s="27"/>
      <c r="D88" s="28"/>
      <c r="J88" s="19"/>
    </row>
    <row r="89" spans="1:19" ht="15.6" x14ac:dyDescent="0.25">
      <c r="A89" s="11"/>
      <c r="B89" s="31"/>
      <c r="C89" s="23" t="str">
        <f ca="1">IF(PORTADA!$E$39="A",CONCATENATE(K89,".- ",G89),"")</f>
        <v xml:space="preserve">15.- CONCEPTOS BÁSICOS PARA TRANSMITIR. </v>
      </c>
      <c r="D89" s="24"/>
      <c r="E89" s="11"/>
      <c r="F89" s="11"/>
      <c r="G89" s="40" t="str">
        <f>IF(J90="FIN","",LOOKUP(I89,DATOS!A:A,DATOS!F:F))</f>
        <v xml:space="preserve">CONCEPTOS BÁSICOS PARA TRANSMITIR. </v>
      </c>
      <c r="H89" s="40">
        <f>IF(J90="FIN",0,LOOKUP(I89,DATOS!A:A,DATOS!P:P))</f>
        <v>0</v>
      </c>
      <c r="I89" s="35">
        <f>+I83+1</f>
        <v>1029</v>
      </c>
      <c r="J89" s="61">
        <f>IF(LOOKUP(I89,DATOS!A:A,DATOS!C:C)=0,J83,(LOOKUP(I89,DATOS!A:A,DATOS!C:C)))</f>
        <v>17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ht="15.6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ht="15.6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ht="15.6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ht="15.6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ht="15.6" x14ac:dyDescent="0.25">
      <c r="A94" s="11"/>
      <c r="B94" s="30"/>
      <c r="C94" s="27"/>
      <c r="D94" s="28"/>
      <c r="J94" s="19"/>
    </row>
    <row r="95" spans="1:19" ht="15.6" x14ac:dyDescent="0.25">
      <c r="A95" s="11"/>
      <c r="B95" s="31"/>
      <c r="C95" s="23" t="str">
        <f ca="1">IF(PORTADA!$E$39="A",CONCATENATE(K95,".- ",G95),"")</f>
        <v xml:space="preserve">16.- CONCEPTOS BÁSICOS PARA TRANSMITIR. </v>
      </c>
      <c r="D95" s="24"/>
      <c r="E95" s="11"/>
      <c r="F95" s="11"/>
      <c r="G95" s="40" t="str">
        <f>IF(J96="FIN","",LOOKUP(I95,DATOS!A:A,DATOS!F:F))</f>
        <v xml:space="preserve">CONCEPTOS BÁSICOS PARA TRANSMITIR. </v>
      </c>
      <c r="H95" s="40">
        <f>IF(J96="FIN",0,LOOKUP(I95,DATOS!A:A,DATOS!P:P))</f>
        <v>0</v>
      </c>
      <c r="I95" s="35">
        <f>+I89+1</f>
        <v>1030</v>
      </c>
      <c r="J95" s="61">
        <f>IF(LOOKUP(I95,DATOS!A:A,DATOS!C:C)=0,J89,(LOOKUP(I95,DATOS!A:A,DATOS!C:C)))</f>
        <v>17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ht="15.6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ht="15.6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ht="15.6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ht="15.6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ht="15.6" x14ac:dyDescent="0.25">
      <c r="A100" s="11"/>
      <c r="B100" s="30"/>
      <c r="C100" s="27"/>
      <c r="D100" s="28"/>
      <c r="J100" s="19"/>
    </row>
    <row r="101" spans="1:19" ht="15.6" x14ac:dyDescent="0.25">
      <c r="A101" s="11"/>
      <c r="B101" s="31"/>
      <c r="C101" s="23" t="str">
        <f ca="1">IF(PORTADA!$E$39="A",CONCATENATE(K101,".- ",G101),"")</f>
        <v xml:space="preserve">17.- CONCEPTOS BÁSICOS PARA TRANSMITIR. </v>
      </c>
      <c r="D101" s="24"/>
      <c r="E101" s="11"/>
      <c r="F101" s="11"/>
      <c r="G101" s="40" t="str">
        <f>IF(J102="FIN","",LOOKUP(I101,DATOS!A:A,DATOS!F:F))</f>
        <v xml:space="preserve">CONCEPTOS BÁSICOS PARA TRANSMITIR. </v>
      </c>
      <c r="H101" s="40">
        <f>IF(J102="FIN",0,LOOKUP(I101,DATOS!A:A,DATOS!P:P))</f>
        <v>0</v>
      </c>
      <c r="I101" s="35">
        <f>+I95+1</f>
        <v>1031</v>
      </c>
      <c r="J101" s="61">
        <f>IF(LOOKUP(I101,DATOS!A:A,DATOS!C:C)=0,J95,(LOOKUP(I101,DATOS!A:A,DATOS!C:C)))</f>
        <v>17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ht="15.6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ht="15.6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ht="15.6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ht="15.6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ht="15.6" x14ac:dyDescent="0.25">
      <c r="A106" s="11"/>
      <c r="B106" s="30"/>
      <c r="C106" s="27"/>
      <c r="D106" s="28"/>
      <c r="J106" s="19"/>
    </row>
    <row r="107" spans="1:19" ht="15.6" x14ac:dyDescent="0.25">
      <c r="A107" s="11"/>
      <c r="B107" s="31"/>
      <c r="C107" s="23" t="str">
        <f ca="1">IF(PORTADA!$E$39="A",CONCATENATE(K107,".- ",G107),"")</f>
        <v xml:space="preserve">18.- CONCEPTOS BÁSICOS PARA TRANSMITIR. </v>
      </c>
      <c r="D107" s="24"/>
      <c r="E107" s="11"/>
      <c r="F107" s="11"/>
      <c r="G107" s="40" t="str">
        <f>IF(J108="FIN","",LOOKUP(I107,DATOS!A:A,DATOS!F:F))</f>
        <v xml:space="preserve">CONCEPTOS BÁSICOS PARA TRANSMITIR. </v>
      </c>
      <c r="H107" s="40">
        <f>IF(J108="FIN",0,LOOKUP(I107,DATOS!A:A,DATOS!P:P))</f>
        <v>0</v>
      </c>
      <c r="I107" s="35">
        <f>+I101+1</f>
        <v>1032</v>
      </c>
      <c r="J107" s="61">
        <f>IF(LOOKUP(I107,DATOS!A:A,DATOS!C:C)=0,J101,(LOOKUP(I107,DATOS!A:A,DATOS!C:C)))</f>
        <v>17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ht="15.6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ht="15.6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ht="15.6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ht="15.6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ht="15.6" x14ac:dyDescent="0.25">
      <c r="A112" s="11"/>
      <c r="B112" s="30"/>
      <c r="C112" s="27"/>
      <c r="D112" s="28"/>
      <c r="J112" s="19"/>
    </row>
    <row r="113" spans="1:19" ht="15.6" x14ac:dyDescent="0.25">
      <c r="A113" s="11"/>
      <c r="B113" s="31"/>
      <c r="C113" s="23" t="str">
        <f ca="1">IF(PORTADA!$E$39="A",CONCATENATE(K113,".- ",G113),"")</f>
        <v xml:space="preserve">19.- CONCEPTOS BÁSICOS PARA TRANSMITIR. </v>
      </c>
      <c r="D113" s="24"/>
      <c r="E113" s="11"/>
      <c r="F113" s="11"/>
      <c r="G113" s="40" t="str">
        <f>IF(J114="FIN","",LOOKUP(I113,DATOS!A:A,DATOS!F:F))</f>
        <v xml:space="preserve">CONCEPTOS BÁSICOS PARA TRANSMITIR. </v>
      </c>
      <c r="H113" s="40">
        <f>IF(J114="FIN",0,LOOKUP(I113,DATOS!A:A,DATOS!P:P))</f>
        <v>0</v>
      </c>
      <c r="I113" s="35">
        <f>+I107+1</f>
        <v>1033</v>
      </c>
      <c r="J113" s="61">
        <f>IF(LOOKUP(I113,DATOS!A:A,DATOS!C:C)=0,J107,(LOOKUP(I113,DATOS!A:A,DATOS!C:C)))</f>
        <v>17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ht="15.6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ht="15.6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ht="15.6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ht="15.6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ht="15.6" x14ac:dyDescent="0.25">
      <c r="A118" s="11"/>
      <c r="B118" s="30"/>
      <c r="C118" s="27"/>
      <c r="D118" s="28"/>
      <c r="J118" s="19"/>
    </row>
    <row r="119" spans="1:19" ht="15.6" x14ac:dyDescent="0.25">
      <c r="A119" s="11"/>
      <c r="B119" s="31"/>
      <c r="C119" s="23" t="str">
        <f ca="1">IF(PORTADA!$E$39="A",CONCATENATE(K119,".- ",G119),"")</f>
        <v xml:space="preserve">20.- CONCEPTOS BÁSICOS PARA TRANSMITIR. </v>
      </c>
      <c r="D119" s="24"/>
      <c r="E119" s="11"/>
      <c r="F119" s="11"/>
      <c r="G119" s="40" t="str">
        <f>IF(J120="FIN","",LOOKUP(I119,DATOS!A:A,DATOS!F:F))</f>
        <v xml:space="preserve">CONCEPTOS BÁSICOS PARA TRANSMITIR. </v>
      </c>
      <c r="H119" s="40">
        <f>IF(J120="FIN",0,LOOKUP(I119,DATOS!A:A,DATOS!P:P))</f>
        <v>0</v>
      </c>
      <c r="I119" s="35">
        <f>+I113+1</f>
        <v>1034</v>
      </c>
      <c r="J119" s="61">
        <f>IF(LOOKUP(I119,DATOS!A:A,DATOS!C:C)=0,J113,(LOOKUP(I119,DATOS!A:A,DATOS!C:C)))</f>
        <v>17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ht="15.6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ht="15.6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ht="15.6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ht="15.6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ht="15.6" x14ac:dyDescent="0.25">
      <c r="A124" s="11"/>
      <c r="B124" s="30"/>
      <c r="C124" s="27"/>
      <c r="D124" s="28"/>
      <c r="J124" s="19"/>
    </row>
    <row r="125" spans="1:19" ht="15.6" x14ac:dyDescent="0.25">
      <c r="A125" s="11"/>
      <c r="B125" s="31"/>
      <c r="C125" s="23" t="str">
        <f ca="1">IF(PORTADA!$E$39="A",CONCATENATE(K125,".- ",G125),"")</f>
        <v xml:space="preserve">21.- CONCEPTOS BÁSICOS PARA TRANSMITIR. </v>
      </c>
      <c r="D125" s="24"/>
      <c r="E125" s="11"/>
      <c r="F125" s="11"/>
      <c r="G125" s="40" t="str">
        <f>IF(J126="FIN","",LOOKUP(I125,DATOS!A:A,DATOS!F:F))</f>
        <v xml:space="preserve">CONCEPTOS BÁSICOS PARA TRANSMITIR. </v>
      </c>
      <c r="H125" s="40">
        <f>IF(J126="FIN",0,LOOKUP(I125,DATOS!A:A,DATOS!P:P))</f>
        <v>0</v>
      </c>
      <c r="I125" s="35">
        <f>+I119+1</f>
        <v>1035</v>
      </c>
      <c r="J125" s="61">
        <f>IF(LOOKUP(I125,DATOS!A:A,DATOS!C:C)=0,J119,(LOOKUP(I125,DATOS!A:A,DATOS!C:C)))</f>
        <v>17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ht="15.6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ht="15.6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ht="15.6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ht="15.6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ht="15.6" x14ac:dyDescent="0.25">
      <c r="A130" s="11"/>
      <c r="B130" s="30"/>
      <c r="C130" s="27"/>
      <c r="D130" s="28"/>
      <c r="J130" s="19"/>
    </row>
    <row r="131" spans="1:19" ht="15.6" x14ac:dyDescent="0.25">
      <c r="A131" s="11"/>
      <c r="B131" s="31"/>
      <c r="C131" s="23" t="str">
        <f ca="1">IF(PORTADA!$E$39="A",CONCATENATE(K131,".- ",G131),"")</f>
        <v xml:space="preserve">22.- CONCEPTOS BÁSICOS PARA TRANSMITIR. </v>
      </c>
      <c r="D131" s="24"/>
      <c r="E131" s="11"/>
      <c r="F131" s="11"/>
      <c r="G131" s="40" t="str">
        <f>IF(J132="FIN","",LOOKUP(I131,DATOS!A:A,DATOS!F:F))</f>
        <v xml:space="preserve">CONCEPTOS BÁSICOS PARA TRANSMITIR. </v>
      </c>
      <c r="H131" s="40">
        <f>IF(J132="FIN",0,LOOKUP(I131,DATOS!A:A,DATOS!P:P))</f>
        <v>0</v>
      </c>
      <c r="I131" s="35">
        <f>+I125+1</f>
        <v>1036</v>
      </c>
      <c r="J131" s="61">
        <f>IF(LOOKUP(I131,DATOS!A:A,DATOS!C:C)=0,J125,(LOOKUP(I131,DATOS!A:A,DATOS!C:C)))</f>
        <v>17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ht="15.6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ht="15.6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ht="15.6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ht="15.6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ht="15.6" x14ac:dyDescent="0.25">
      <c r="A136" s="11"/>
      <c r="B136" s="30"/>
      <c r="C136" s="27"/>
      <c r="D136" s="28"/>
      <c r="J136" s="19"/>
    </row>
    <row r="137" spans="1:19" ht="15.6" x14ac:dyDescent="0.25">
      <c r="A137" s="11"/>
      <c r="B137" s="31"/>
      <c r="C137" s="23" t="str">
        <f ca="1">IF(PORTADA!$E$39="A",CONCATENATE(K137,".- ",G137),"")</f>
        <v xml:space="preserve">23.- CONCEPTOS BÁSICOS PARA TRANSMITIR. </v>
      </c>
      <c r="D137" s="24"/>
      <c r="E137" s="11"/>
      <c r="F137" s="11"/>
      <c r="G137" s="40" t="str">
        <f>IF(J138="FIN","",LOOKUP(I137,DATOS!A:A,DATOS!F:F))</f>
        <v xml:space="preserve">CONCEPTOS BÁSICOS PARA TRANSMITIR. </v>
      </c>
      <c r="H137" s="40">
        <f>IF(J138="FIN",0,LOOKUP(I137,DATOS!A:A,DATOS!P:P))</f>
        <v>0</v>
      </c>
      <c r="I137" s="35">
        <f>+I131+1</f>
        <v>1037</v>
      </c>
      <c r="J137" s="61">
        <f>IF(LOOKUP(I137,DATOS!A:A,DATOS!C:C)=0,J131,(LOOKUP(I137,DATOS!A:A,DATOS!C:C)))</f>
        <v>17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ht="15.6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ht="15.6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ht="15.6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ht="15.6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ht="15.6" x14ac:dyDescent="0.25">
      <c r="A142" s="11"/>
      <c r="B142" s="30"/>
      <c r="C142" s="27"/>
      <c r="D142" s="28"/>
      <c r="J142" s="19"/>
    </row>
    <row r="143" spans="1:19" ht="15.6" x14ac:dyDescent="0.25">
      <c r="A143" s="11"/>
      <c r="B143" s="31"/>
      <c r="C143" s="23" t="str">
        <f ca="1">IF(PORTADA!$E$39="A",CONCATENATE(K143,".- ",G143),"")</f>
        <v xml:space="preserve">24.- CONCEPTOS BÁSICOS PARA TRANSMITIR. </v>
      </c>
      <c r="D143" s="24"/>
      <c r="E143" s="11"/>
      <c r="F143" s="11"/>
      <c r="G143" s="40" t="str">
        <f>IF(J144="FIN","",LOOKUP(I143,DATOS!A:A,DATOS!F:F))</f>
        <v xml:space="preserve">CONCEPTOS BÁSICOS PARA TRANSMITIR. </v>
      </c>
      <c r="H143" s="40">
        <f>IF(J144="FIN",0,LOOKUP(I143,DATOS!A:A,DATOS!P:P))</f>
        <v>0</v>
      </c>
      <c r="I143" s="35">
        <f>+I137+1</f>
        <v>1038</v>
      </c>
      <c r="J143" s="61">
        <f>IF(LOOKUP(I143,DATOS!A:A,DATOS!C:C)=0,J137,(LOOKUP(I143,DATOS!A:A,DATOS!C:C)))</f>
        <v>17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ht="15.6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ht="15.6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ht="15.6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ht="15.6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ht="15.6" x14ac:dyDescent="0.25">
      <c r="A148" s="11"/>
      <c r="B148" s="30"/>
      <c r="C148" s="27"/>
      <c r="D148" s="28"/>
      <c r="J148" s="19"/>
    </row>
    <row r="149" spans="1:19" ht="15.6" x14ac:dyDescent="0.25">
      <c r="A149" s="11"/>
      <c r="B149" s="31"/>
      <c r="C149" s="23" t="str">
        <f ca="1">IF(PORTADA!$E$39="A",CONCATENATE(K149,".- ",G149),"")</f>
        <v xml:space="preserve">25.- CONCEPTOS BÁSICOS PARA TRANSMITIR. </v>
      </c>
      <c r="D149" s="24"/>
      <c r="E149" s="11"/>
      <c r="F149" s="11"/>
      <c r="G149" s="40" t="str">
        <f>IF(J150="FIN","",LOOKUP(I149,DATOS!A:A,DATOS!F:F))</f>
        <v xml:space="preserve">CONCEPTOS BÁSICOS PARA TRANSMITIR. </v>
      </c>
      <c r="H149" s="40">
        <f>IF(J150="FIN",0,LOOKUP(I149,DATOS!A:A,DATOS!P:P))</f>
        <v>0</v>
      </c>
      <c r="I149" s="35">
        <f>+I143+1</f>
        <v>1039</v>
      </c>
      <c r="J149" s="61">
        <f>IF(LOOKUP(I149,DATOS!A:A,DATOS!C:C)=0,J143,(LOOKUP(I149,DATOS!A:A,DATOS!C:C)))</f>
        <v>17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ht="15.6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ht="15.6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ht="15.6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ht="15.6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ht="15.6" x14ac:dyDescent="0.25">
      <c r="A154" s="11"/>
      <c r="B154" s="30"/>
      <c r="C154" s="27"/>
      <c r="D154" s="28"/>
      <c r="J154" s="19"/>
    </row>
    <row r="155" spans="1:19" ht="15.6" x14ac:dyDescent="0.25">
      <c r="A155" s="11"/>
      <c r="B155" s="31"/>
      <c r="C155" s="23" t="str">
        <f ca="1">IF(PORTADA!$E$39="A",CONCATENATE(K155,".- ",G155),"")</f>
        <v xml:space="preserve">26.- CONCEPTOS BÁSICOS PARA TRANSMITIR. </v>
      </c>
      <c r="D155" s="24"/>
      <c r="E155" s="11"/>
      <c r="F155" s="11"/>
      <c r="G155" s="40" t="str">
        <f>IF(J156="FIN","",LOOKUP(I155,DATOS!A:A,DATOS!F:F))</f>
        <v xml:space="preserve">CONCEPTOS BÁSICOS PARA TRANSMITIR. </v>
      </c>
      <c r="H155" s="40">
        <f>IF(J156="FIN",0,LOOKUP(I155,DATOS!A:A,DATOS!P:P))</f>
        <v>0</v>
      </c>
      <c r="I155" s="35">
        <f>+I149+1</f>
        <v>1040</v>
      </c>
      <c r="J155" s="61">
        <f>IF(LOOKUP(I155,DATOS!A:A,DATOS!C:C)=0,J149,(LOOKUP(I155,DATOS!A:A,DATOS!C:C)))</f>
        <v>17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ht="15.6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ht="15.6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ht="15.6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ht="15.6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ht="15.6" x14ac:dyDescent="0.25">
      <c r="A160" s="11"/>
      <c r="B160" s="30"/>
      <c r="C160" s="27"/>
      <c r="D160" s="28"/>
      <c r="J160" s="19"/>
    </row>
    <row r="161" spans="1:19" ht="15.6" x14ac:dyDescent="0.25">
      <c r="A161" s="11"/>
      <c r="B161" s="31"/>
      <c r="C161" s="23" t="str">
        <f ca="1">IF(PORTADA!$E$39="A",CONCATENATE(K161,".- ",G161),"")</f>
        <v xml:space="preserve">27.- CONCEPTOS BÁSICOS PARA TRANSMITIR. </v>
      </c>
      <c r="D161" s="24"/>
      <c r="E161" s="11"/>
      <c r="F161" s="11"/>
      <c r="G161" s="40" t="str">
        <f>IF(J162="FIN","",LOOKUP(I161,DATOS!A:A,DATOS!F:F))</f>
        <v xml:space="preserve">CONCEPTOS BÁSICOS PARA TRANSMITIR. </v>
      </c>
      <c r="H161" s="40">
        <f>IF(J162="FIN",0,LOOKUP(I161,DATOS!A:A,DATOS!P:P))</f>
        <v>0</v>
      </c>
      <c r="I161" s="35">
        <f>+I155+1</f>
        <v>1041</v>
      </c>
      <c r="J161" s="61">
        <f>IF(LOOKUP(I161,DATOS!A:A,DATOS!C:C)=0,J155,(LOOKUP(I161,DATOS!A:A,DATOS!C:C)))</f>
        <v>17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ht="15.6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ht="15.6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ht="15.6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ht="15.6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ht="15.6" x14ac:dyDescent="0.25">
      <c r="A166" s="11"/>
      <c r="B166" s="30"/>
      <c r="C166" s="27"/>
      <c r="D166" s="28"/>
      <c r="J166" s="19"/>
    </row>
    <row r="167" spans="1:19" ht="15.6" x14ac:dyDescent="0.25">
      <c r="A167" s="11"/>
      <c r="B167" s="31"/>
      <c r="C167" s="23" t="str">
        <f ca="1">IF(PORTADA!$E$39="A",CONCATENATE(K167,".- ",G167),"")</f>
        <v xml:space="preserve">28.- CONCEPTOS BÁSICOS PARA TRANSMITIR. </v>
      </c>
      <c r="D167" s="24"/>
      <c r="E167" s="11"/>
      <c r="F167" s="11"/>
      <c r="G167" s="40" t="str">
        <f>IF(J168="FIN","",LOOKUP(I167,DATOS!A:A,DATOS!F:F))</f>
        <v xml:space="preserve">CONCEPTOS BÁSICOS PARA TRANSMITIR. </v>
      </c>
      <c r="H167" s="40">
        <f>IF(J168="FIN",0,LOOKUP(I167,DATOS!A:A,DATOS!P:P))</f>
        <v>0</v>
      </c>
      <c r="I167" s="35">
        <f>+I161+1</f>
        <v>1042</v>
      </c>
      <c r="J167" s="61">
        <f>IF(LOOKUP(I167,DATOS!A:A,DATOS!C:C)=0,J161,(LOOKUP(I167,DATOS!A:A,DATOS!C:C)))</f>
        <v>17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ht="15.6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ht="15.6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ht="15.6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ht="15.6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ht="15.6" x14ac:dyDescent="0.25">
      <c r="A172" s="11"/>
      <c r="B172" s="30"/>
      <c r="C172" s="27"/>
      <c r="D172" s="28"/>
      <c r="J172" s="19"/>
    </row>
    <row r="173" spans="1:19" ht="15.6" x14ac:dyDescent="0.25">
      <c r="A173" s="11"/>
      <c r="B173" s="31"/>
      <c r="C173" s="23" t="str">
        <f ca="1">IF(PORTADA!$E$39="A",CONCATENATE(K173,".- ",G173),"")</f>
        <v xml:space="preserve">29.- CONCEPTOS BÁSICOS PARA TRANSMITIR. </v>
      </c>
      <c r="D173" s="24"/>
      <c r="E173" s="11"/>
      <c r="F173" s="11"/>
      <c r="G173" s="40" t="str">
        <f>IF(J174="FIN","",LOOKUP(I173,DATOS!A:A,DATOS!F:F))</f>
        <v xml:space="preserve">CONCEPTOS BÁSICOS PARA TRANSMITIR. </v>
      </c>
      <c r="H173" s="40">
        <f>IF(J174="FIN",0,LOOKUP(I173,DATOS!A:A,DATOS!P:P))</f>
        <v>0</v>
      </c>
      <c r="I173" s="35">
        <f>+I167+1</f>
        <v>1043</v>
      </c>
      <c r="J173" s="61">
        <f>IF(LOOKUP(I173,DATOS!A:A,DATOS!C:C)=0,J167,(LOOKUP(I173,DATOS!A:A,DATOS!C:C)))</f>
        <v>17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ht="15.6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ht="15.6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ht="15.6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ht="15.6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ht="15.6" x14ac:dyDescent="0.25">
      <c r="A178" s="11"/>
      <c r="B178" s="30"/>
      <c r="C178" s="27"/>
      <c r="D178" s="28"/>
      <c r="J178" s="19"/>
    </row>
    <row r="179" spans="1:19" ht="15.6" x14ac:dyDescent="0.25">
      <c r="A179" s="11"/>
      <c r="B179" s="31"/>
      <c r="C179" s="23" t="str">
        <f ca="1">IF(PORTADA!$E$39="A",CONCATENATE(K179,".- ",G179),"")</f>
        <v xml:space="preserve">30.- CONCEPTOS BÁSICOS PARA TRANSMITIR. </v>
      </c>
      <c r="D179" s="24"/>
      <c r="E179" s="11"/>
      <c r="F179" s="11"/>
      <c r="G179" s="40" t="str">
        <f>IF(J180="FIN","",LOOKUP(I179,DATOS!A:A,DATOS!F:F))</f>
        <v xml:space="preserve">CONCEPTOS BÁSICOS PARA TRANSMITIR. </v>
      </c>
      <c r="H179" s="40">
        <f>IF(J180="FIN",0,LOOKUP(I179,DATOS!A:A,DATOS!P:P))</f>
        <v>0</v>
      </c>
      <c r="I179" s="35">
        <f>+I173+1</f>
        <v>1044</v>
      </c>
      <c r="J179" s="61">
        <f>IF(LOOKUP(I179,DATOS!A:A,DATOS!C:C)=0,J173,(LOOKUP(I179,DATOS!A:A,DATOS!C:C)))</f>
        <v>17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ht="15.6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ht="15.6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ht="15.6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ht="15.6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ht="15.6" x14ac:dyDescent="0.25">
      <c r="A184" s="11"/>
      <c r="B184" s="30"/>
      <c r="C184" s="27"/>
      <c r="D184" s="28"/>
      <c r="J184" s="19"/>
    </row>
    <row r="185" spans="1:19" ht="15.6" x14ac:dyDescent="0.25">
      <c r="A185" s="11"/>
      <c r="B185" s="31"/>
      <c r="C185" s="23" t="str">
        <f ca="1">IF(PORTADA!$E$39="A",CONCATENATE(K185,".- ",G185),"")</f>
        <v xml:space="preserve">31.- PR4G. </v>
      </c>
      <c r="D185" s="24"/>
      <c r="E185" s="11"/>
      <c r="F185" s="11"/>
      <c r="G185" s="40" t="str">
        <f>IF(J186="FIN","",LOOKUP(I185,DATOS!A:A,DATOS!F:F))</f>
        <v xml:space="preserve">PR4G. </v>
      </c>
      <c r="H185" s="40">
        <f>IF(J186="FIN",0,LOOKUP(I185,DATOS!A:A,DATOS!P:P))</f>
        <v>0</v>
      </c>
      <c r="I185" s="35">
        <f>+I179+1</f>
        <v>1045</v>
      </c>
      <c r="J185" s="61">
        <f>IF(LOOKUP(I185,DATOS!A:A,DATOS!C:C)=0,J179,(LOOKUP(I185,DATOS!A:A,DATOS!C:C)))</f>
        <v>17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ht="15.6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ht="15.6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ht="15.6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ht="15.6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ht="15.6" x14ac:dyDescent="0.25">
      <c r="A190" s="11"/>
      <c r="B190" s="30"/>
      <c r="C190" s="27"/>
      <c r="D190" s="28"/>
      <c r="J190" s="19"/>
    </row>
    <row r="191" spans="1:19" ht="15.6" x14ac:dyDescent="0.25">
      <c r="A191" s="11"/>
      <c r="B191" s="31"/>
      <c r="C191" s="23" t="str">
        <f ca="1">IF(PORTADA!$E$39="A",CONCATENATE(K191,".- ",G191),"")</f>
        <v xml:space="preserve">32.- PR4G. </v>
      </c>
      <c r="D191" s="24"/>
      <c r="E191" s="11"/>
      <c r="F191" s="11"/>
      <c r="G191" s="40" t="str">
        <f>IF(J192="FIN","",LOOKUP(I191,DATOS!A:A,DATOS!F:F))</f>
        <v xml:space="preserve">PR4G. </v>
      </c>
      <c r="H191" s="40">
        <f>IF(J192="FIN",0,LOOKUP(I191,DATOS!A:A,DATOS!P:P))</f>
        <v>0</v>
      </c>
      <c r="I191" s="35">
        <f>+I185+1</f>
        <v>1046</v>
      </c>
      <c r="J191" s="61">
        <f>IF(LOOKUP(I191,DATOS!A:A,DATOS!C:C)=0,J185,(LOOKUP(I191,DATOS!A:A,DATOS!C:C)))</f>
        <v>17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ht="15.6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ht="15.6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ht="15.6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ht="15.6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ht="15.6" x14ac:dyDescent="0.25">
      <c r="A196" s="11"/>
      <c r="B196" s="30"/>
      <c r="C196" s="27"/>
      <c r="D196" s="28"/>
      <c r="J196" s="19"/>
    </row>
    <row r="197" spans="1:19" ht="15.6" x14ac:dyDescent="0.25">
      <c r="A197" s="11"/>
      <c r="B197" s="31"/>
      <c r="C197" s="23" t="str">
        <f ca="1">IF(PORTADA!$E$39="A",CONCATENATE(K197,".- ",G197),"")</f>
        <v xml:space="preserve">33.- PR4G. </v>
      </c>
      <c r="D197" s="24"/>
      <c r="E197" s="11"/>
      <c r="F197" s="11"/>
      <c r="G197" s="40" t="str">
        <f>IF(J198="FIN","",LOOKUP(I197,DATOS!A:A,DATOS!F:F))</f>
        <v xml:space="preserve">PR4G. </v>
      </c>
      <c r="H197" s="40">
        <f>IF(J198="FIN",0,LOOKUP(I197,DATOS!A:A,DATOS!P:P))</f>
        <v>0</v>
      </c>
      <c r="I197" s="35">
        <f>+I191+1</f>
        <v>1047</v>
      </c>
      <c r="J197" s="61">
        <f>IF(LOOKUP(I197,DATOS!A:A,DATOS!C:C)=0,J191,(LOOKUP(I197,DATOS!A:A,DATOS!C:C)))</f>
        <v>17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ht="15.6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ht="15.6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ht="15.6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ht="15.6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ht="15.6" x14ac:dyDescent="0.25">
      <c r="A202" s="11"/>
      <c r="B202" s="30"/>
      <c r="C202" s="27"/>
      <c r="D202" s="28"/>
      <c r="J202" s="19"/>
    </row>
    <row r="203" spans="1:19" ht="15.6" x14ac:dyDescent="0.25">
      <c r="A203" s="11"/>
      <c r="B203" s="31"/>
      <c r="C203" s="23" t="str">
        <f ca="1">IF(PORTADA!$E$39="A",CONCATENATE(K203,".- ",G203),"")</f>
        <v xml:space="preserve">34.- PR4G. </v>
      </c>
      <c r="D203" s="24"/>
      <c r="E203" s="11"/>
      <c r="F203" s="11"/>
      <c r="G203" s="40" t="str">
        <f>IF(J204="FIN","",LOOKUP(I203,DATOS!A:A,DATOS!F:F))</f>
        <v xml:space="preserve">PR4G. </v>
      </c>
      <c r="H203" s="40">
        <f>IF(J204="FIN",0,LOOKUP(I203,DATOS!A:A,DATOS!P:P))</f>
        <v>0</v>
      </c>
      <c r="I203" s="35">
        <f>+I197+1</f>
        <v>1048</v>
      </c>
      <c r="J203" s="61">
        <f>IF(LOOKUP(I203,DATOS!A:A,DATOS!C:C)=0,J197,(LOOKUP(I203,DATOS!A:A,DATOS!C:C)))</f>
        <v>17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ht="15.6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ht="15.6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ht="15.6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ht="15.6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ht="15.6" x14ac:dyDescent="0.25">
      <c r="A208" s="11"/>
      <c r="B208" s="30"/>
      <c r="C208" s="27"/>
      <c r="D208" s="28"/>
      <c r="J208" s="19"/>
    </row>
    <row r="209" spans="1:19" ht="15.6" x14ac:dyDescent="0.25">
      <c r="A209" s="11"/>
      <c r="B209" s="31"/>
      <c r="C209" s="23" t="str">
        <f ca="1">IF(PORTADA!$E$39="A",CONCATENATE(K209,".- ",G209),"")</f>
        <v xml:space="preserve">35.- PR4G. </v>
      </c>
      <c r="D209" s="24"/>
      <c r="E209" s="11"/>
      <c r="F209" s="11"/>
      <c r="G209" s="40" t="str">
        <f>IF(J210="FIN","",LOOKUP(I209,DATOS!A:A,DATOS!F:F))</f>
        <v xml:space="preserve">PR4G. </v>
      </c>
      <c r="H209" s="40">
        <f>IF(J210="FIN",0,LOOKUP(I209,DATOS!A:A,DATOS!P:P))</f>
        <v>0</v>
      </c>
      <c r="I209" s="35">
        <f>+I203+1</f>
        <v>1049</v>
      </c>
      <c r="J209" s="61">
        <f>IF(LOOKUP(I209,DATOS!A:A,DATOS!C:C)=0,J203,(LOOKUP(I209,DATOS!A:A,DATOS!C:C)))</f>
        <v>17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ht="15.6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ht="15.6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ht="15.6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ht="15.6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ht="15.6" x14ac:dyDescent="0.25">
      <c r="A214" s="11"/>
      <c r="B214" s="30"/>
      <c r="C214" s="27"/>
      <c r="D214" s="28"/>
      <c r="J214" s="19"/>
    </row>
    <row r="215" spans="1:19" ht="15.6" x14ac:dyDescent="0.25">
      <c r="A215" s="11"/>
      <c r="B215" s="31"/>
      <c r="C215" s="23" t="str">
        <f ca="1">IF(PORTADA!$E$39="A",CONCATENATE(K215,".- ",G215),"")</f>
        <v xml:space="preserve">36.- PR4G. </v>
      </c>
      <c r="D215" s="24"/>
      <c r="E215" s="11"/>
      <c r="F215" s="11"/>
      <c r="G215" s="40" t="str">
        <f>IF(J216="FIN","",LOOKUP(I215,DATOS!A:A,DATOS!F:F))</f>
        <v xml:space="preserve">PR4G. </v>
      </c>
      <c r="H215" s="40">
        <f>IF(J216="FIN",0,LOOKUP(I215,DATOS!A:A,DATOS!P:P))</f>
        <v>0</v>
      </c>
      <c r="I215" s="35">
        <f>+I209+1</f>
        <v>1050</v>
      </c>
      <c r="J215" s="61">
        <f>IF(LOOKUP(I215,DATOS!A:A,DATOS!C:C)=0,J209,(LOOKUP(I215,DATOS!A:A,DATOS!C:C)))</f>
        <v>17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ht="15.6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ht="15.6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ht="15.6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ht="15.6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ht="15.6" x14ac:dyDescent="0.25">
      <c r="A220" s="11"/>
      <c r="B220" s="30"/>
      <c r="C220" s="27"/>
      <c r="D220" s="28"/>
      <c r="J220" s="19"/>
    </row>
    <row r="221" spans="1:19" ht="15.6" x14ac:dyDescent="0.25">
      <c r="A221" s="11"/>
      <c r="B221" s="31"/>
      <c r="C221" s="23" t="str">
        <f ca="1">IF(PORTADA!$E$39="A",CONCATENATE(K221,".- ",G221),"")</f>
        <v xml:space="preserve">37.- PR4G. </v>
      </c>
      <c r="D221" s="24"/>
      <c r="E221" s="11"/>
      <c r="F221" s="11"/>
      <c r="G221" s="40" t="str">
        <f>IF(J222="FIN","",LOOKUP(I221,DATOS!A:A,DATOS!F:F))</f>
        <v xml:space="preserve">PR4G. </v>
      </c>
      <c r="H221" s="40">
        <f>IF(J222="FIN",0,LOOKUP(I221,DATOS!A:A,DATOS!P:P))</f>
        <v>0</v>
      </c>
      <c r="I221" s="35">
        <f>+I215+1</f>
        <v>1051</v>
      </c>
      <c r="J221" s="61">
        <f>IF(LOOKUP(I221,DATOS!A:A,DATOS!C:C)=0,J215,(LOOKUP(I221,DATOS!A:A,DATOS!C:C)))</f>
        <v>17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ht="15.6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ht="15.6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ht="15.6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ht="15.6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ht="15.6" x14ac:dyDescent="0.25">
      <c r="A226" s="11"/>
      <c r="B226" s="30"/>
      <c r="C226" s="27"/>
      <c r="D226" s="28"/>
      <c r="J226" s="19"/>
    </row>
    <row r="227" spans="1:19" ht="15.6" x14ac:dyDescent="0.25">
      <c r="A227" s="11"/>
      <c r="B227" s="31"/>
      <c r="C227" s="23" t="str">
        <f ca="1">IF(PORTADA!$E$39="A",CONCATENATE(K227,".- ",G227),"")</f>
        <v xml:space="preserve">38.- PR4G. </v>
      </c>
      <c r="D227" s="24"/>
      <c r="E227" s="11"/>
      <c r="F227" s="11"/>
      <c r="G227" s="40" t="str">
        <f>IF(J228="FIN","",LOOKUP(I227,DATOS!A:A,DATOS!F:F))</f>
        <v xml:space="preserve">PR4G. </v>
      </c>
      <c r="H227" s="40">
        <f>IF(J228="FIN",0,LOOKUP(I227,DATOS!A:A,DATOS!P:P))</f>
        <v>0</v>
      </c>
      <c r="I227" s="35">
        <f>+I221+1</f>
        <v>1052</v>
      </c>
      <c r="J227" s="61">
        <f>IF(LOOKUP(I227,DATOS!A:A,DATOS!C:C)=0,J221,(LOOKUP(I227,DATOS!A:A,DATOS!C:C)))</f>
        <v>17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ht="15.6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ht="15.6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ht="15.6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ht="15.6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ht="15.6" x14ac:dyDescent="0.25">
      <c r="A232" s="11"/>
      <c r="B232" s="30"/>
      <c r="C232" s="27"/>
      <c r="D232" s="28"/>
      <c r="J232" s="19"/>
    </row>
    <row r="233" spans="1:19" ht="15.6" x14ac:dyDescent="0.25">
      <c r="A233" s="11"/>
      <c r="B233" s="31"/>
      <c r="C233" s="23" t="str">
        <f ca="1">IF(PORTADA!$E$39="A",CONCATENATE(K233,".- ",G233),"")</f>
        <v xml:space="preserve">39.- PR4G. </v>
      </c>
      <c r="D233" s="24"/>
      <c r="E233" s="11"/>
      <c r="F233" s="11"/>
      <c r="G233" s="40" t="str">
        <f>IF(J234="FIN","",LOOKUP(I233,DATOS!A:A,DATOS!F:F))</f>
        <v xml:space="preserve">PR4G. </v>
      </c>
      <c r="H233" s="40">
        <f>IF(J234="FIN",0,LOOKUP(I233,DATOS!A:A,DATOS!P:P))</f>
        <v>0</v>
      </c>
      <c r="I233" s="35">
        <f>+I227+1</f>
        <v>1053</v>
      </c>
      <c r="J233" s="61">
        <f>IF(LOOKUP(I233,DATOS!A:A,DATOS!C:C)=0,J227,(LOOKUP(I233,DATOS!A:A,DATOS!C:C)))</f>
        <v>17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ht="15.6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ht="15.6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ht="15.6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ht="15.6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ht="15.6" x14ac:dyDescent="0.25">
      <c r="A238" s="11"/>
      <c r="B238" s="30"/>
      <c r="C238" s="27"/>
      <c r="D238" s="28"/>
      <c r="J238" s="19"/>
    </row>
    <row r="239" spans="1:19" ht="15.6" x14ac:dyDescent="0.25">
      <c r="A239" s="11"/>
      <c r="B239" s="31"/>
      <c r="C239" s="23" t="str">
        <f ca="1">IF(PORTADA!$E$39="A",CONCATENATE(K239,".- ",G239),"")</f>
        <v xml:space="preserve">40.- PR4G. </v>
      </c>
      <c r="D239" s="24"/>
      <c r="E239" s="11"/>
      <c r="F239" s="11"/>
      <c r="G239" s="40" t="str">
        <f>IF(J240="FIN","",LOOKUP(I239,DATOS!A:A,DATOS!F:F))</f>
        <v xml:space="preserve">PR4G. </v>
      </c>
      <c r="H239" s="40">
        <f>IF(J240="FIN",0,LOOKUP(I239,DATOS!A:A,DATOS!P:P))</f>
        <v>0</v>
      </c>
      <c r="I239" s="35">
        <f>+I233+1</f>
        <v>1054</v>
      </c>
      <c r="J239" s="61">
        <f>IF(LOOKUP(I239,DATOS!A:A,DATOS!C:C)=0,J233,(LOOKUP(I239,DATOS!A:A,DATOS!C:C)))</f>
        <v>17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ht="15.6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ht="15.6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ht="15.6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ht="15.6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ht="15.6" x14ac:dyDescent="0.25">
      <c r="A244" s="11"/>
      <c r="B244" s="30"/>
      <c r="C244" s="27"/>
      <c r="D244" s="28"/>
      <c r="J244" s="19"/>
    </row>
    <row r="245" spans="1:19" ht="15.6" x14ac:dyDescent="0.25">
      <c r="A245" s="11"/>
      <c r="B245" s="31"/>
      <c r="C245" s="23" t="str">
        <f ca="1">IF(PORTADA!$E$39="A",CONCATENATE(K245,".- ",G245),"")</f>
        <v xml:space="preserve">41.- PR4G. </v>
      </c>
      <c r="D245" s="24"/>
      <c r="E245" s="11"/>
      <c r="F245" s="11"/>
      <c r="G245" s="40" t="str">
        <f>IF(J246="FIN","",LOOKUP(I245,DATOS!A:A,DATOS!F:F))</f>
        <v xml:space="preserve">PR4G. </v>
      </c>
      <c r="H245" s="40">
        <f>IF(J246="FIN",0,LOOKUP(I245,DATOS!A:A,DATOS!P:P))</f>
        <v>0</v>
      </c>
      <c r="I245" s="35">
        <f>+I239+1</f>
        <v>1055</v>
      </c>
      <c r="J245" s="61">
        <f>IF(LOOKUP(I245,DATOS!A:A,DATOS!C:C)=0,J239,(LOOKUP(I245,DATOS!A:A,DATOS!C:C)))</f>
        <v>17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ht="15.6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ht="15.6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ht="15.6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ht="15.6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ht="15.6" x14ac:dyDescent="0.25">
      <c r="A250" s="11"/>
      <c r="B250" s="30"/>
      <c r="C250" s="27"/>
      <c r="D250" s="28"/>
      <c r="J250" s="19"/>
    </row>
    <row r="251" spans="1:19" ht="15.6" x14ac:dyDescent="0.25">
      <c r="A251" s="11"/>
      <c r="B251" s="31"/>
      <c r="C251" s="23" t="str">
        <f ca="1">IF(PORTADA!$E$39="A",CONCATENATE(K251,".- ",G251),"")</f>
        <v xml:space="preserve">42.- PR4G. </v>
      </c>
      <c r="D251" s="24"/>
      <c r="E251" s="11"/>
      <c r="F251" s="11"/>
      <c r="G251" s="40" t="str">
        <f>IF(J252="FIN","",LOOKUP(I251,DATOS!A:A,DATOS!F:F))</f>
        <v xml:space="preserve">PR4G. </v>
      </c>
      <c r="H251" s="40">
        <f>IF(J252="FIN",0,LOOKUP(I251,DATOS!A:A,DATOS!P:P))</f>
        <v>0</v>
      </c>
      <c r="I251" s="35">
        <f>+I245+1</f>
        <v>1056</v>
      </c>
      <c r="J251" s="61">
        <f>IF(LOOKUP(I251,DATOS!A:A,DATOS!C:C)=0,J245,(LOOKUP(I251,DATOS!A:A,DATOS!C:C)))</f>
        <v>17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ht="15.6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ht="15.6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ht="15.6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ht="15.6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ht="15.6" x14ac:dyDescent="0.25">
      <c r="A256" s="11"/>
      <c r="B256" s="30"/>
      <c r="C256" s="27"/>
      <c r="D256" s="28"/>
      <c r="J256" s="19"/>
    </row>
    <row r="257" spans="1:19" ht="15.6" x14ac:dyDescent="0.25">
      <c r="A257" s="11"/>
      <c r="B257" s="31"/>
      <c r="C257" s="23" t="str">
        <f ca="1">IF(PORTADA!$E$39="A",CONCATENATE(K257,".- ",G257),"")</f>
        <v xml:space="preserve">43.- PR4G. </v>
      </c>
      <c r="D257" s="24"/>
      <c r="E257" s="11"/>
      <c r="F257" s="11"/>
      <c r="G257" s="40" t="str">
        <f>IF(J258="FIN","",LOOKUP(I257,DATOS!A:A,DATOS!F:F))</f>
        <v xml:space="preserve">PR4G. </v>
      </c>
      <c r="H257" s="40">
        <f>IF(J258="FIN",0,LOOKUP(I257,DATOS!A:A,DATOS!P:P))</f>
        <v>0</v>
      </c>
      <c r="I257" s="35">
        <f>+I251+1</f>
        <v>1057</v>
      </c>
      <c r="J257" s="61">
        <f>IF(LOOKUP(I257,DATOS!A:A,DATOS!C:C)=0,J251,(LOOKUP(I257,DATOS!A:A,DATOS!C:C)))</f>
        <v>17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ht="15.6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ht="15.6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ht="15.6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ht="15.6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ht="15.6" x14ac:dyDescent="0.25">
      <c r="A262" s="11"/>
      <c r="B262" s="30"/>
      <c r="C262" s="27"/>
      <c r="D262" s="28"/>
      <c r="J262" s="19"/>
    </row>
    <row r="263" spans="1:19" ht="15.6" x14ac:dyDescent="0.25">
      <c r="A263" s="11"/>
      <c r="B263" s="31"/>
      <c r="C263" s="23" t="str">
        <f ca="1">IF(PORTADA!$E$39="A",CONCATENATE(K263,".- ",G263),"")</f>
        <v xml:space="preserve">44.- PR4G. </v>
      </c>
      <c r="D263" s="24"/>
      <c r="E263" s="11"/>
      <c r="F263" s="11"/>
      <c r="G263" s="40" t="str">
        <f>IF(J264="FIN","",LOOKUP(I263,DATOS!A:A,DATOS!F:F))</f>
        <v xml:space="preserve">PR4G. </v>
      </c>
      <c r="H263" s="40">
        <f>IF(J264="FIN",0,LOOKUP(I263,DATOS!A:A,DATOS!P:P))</f>
        <v>0</v>
      </c>
      <c r="I263" s="35">
        <f>+I257+1</f>
        <v>1058</v>
      </c>
      <c r="J263" s="61">
        <f>IF(LOOKUP(I263,DATOS!A:A,DATOS!C:C)=0,J257,(LOOKUP(I263,DATOS!A:A,DATOS!C:C)))</f>
        <v>17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ht="15.6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ht="15.6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ht="15.6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ht="15.6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ht="15.6" x14ac:dyDescent="0.25">
      <c r="A268" s="11"/>
      <c r="B268" s="30"/>
      <c r="C268" s="27"/>
      <c r="D268" s="28"/>
      <c r="J268" s="19"/>
    </row>
    <row r="269" spans="1:19" ht="15.6" x14ac:dyDescent="0.25">
      <c r="A269" s="11"/>
      <c r="B269" s="31"/>
      <c r="C269" s="23" t="str">
        <f ca="1">IF(PORTADA!$E$39="A",CONCATENATE(K269,".- ",G269),"")</f>
        <v xml:space="preserve">45.- PR4G. </v>
      </c>
      <c r="D269" s="24"/>
      <c r="E269" s="11"/>
      <c r="F269" s="11"/>
      <c r="G269" s="40" t="str">
        <f>IF(J270="FIN","",LOOKUP(I269,DATOS!A:A,DATOS!F:F))</f>
        <v xml:space="preserve">PR4G. </v>
      </c>
      <c r="H269" s="40">
        <f>IF(J270="FIN",0,LOOKUP(I269,DATOS!A:A,DATOS!P:P))</f>
        <v>0</v>
      </c>
      <c r="I269" s="35">
        <f>+I263+1</f>
        <v>1059</v>
      </c>
      <c r="J269" s="61">
        <f>IF(LOOKUP(I269,DATOS!A:A,DATOS!C:C)=0,J263,(LOOKUP(I269,DATOS!A:A,DATOS!C:C)))</f>
        <v>17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ht="15.6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ht="15.6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ht="15.6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ht="15.6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ht="15.6" x14ac:dyDescent="0.25">
      <c r="A274" s="11"/>
      <c r="B274" s="30"/>
      <c r="C274" s="27"/>
      <c r="D274" s="28"/>
      <c r="J274" s="19"/>
    </row>
    <row r="275" spans="1:19" ht="15.6" x14ac:dyDescent="0.25">
      <c r="A275" s="11"/>
      <c r="B275" s="31"/>
      <c r="C275" s="23" t="str">
        <f ca="1">IF(PORTADA!$E$39="A",CONCATENATE(K275,".- ",G275),"")</f>
        <v xml:space="preserve">46.- PR4G. </v>
      </c>
      <c r="D275" s="24"/>
      <c r="E275" s="11"/>
      <c r="F275" s="11"/>
      <c r="G275" s="40" t="str">
        <f>IF(J276="FIN","",LOOKUP(I275,DATOS!A:A,DATOS!F:F))</f>
        <v xml:space="preserve">PR4G. </v>
      </c>
      <c r="H275" s="40">
        <f>IF(J276="FIN",0,LOOKUP(I275,DATOS!A:A,DATOS!P:P))</f>
        <v>0</v>
      </c>
      <c r="I275" s="35">
        <f>+I269+1</f>
        <v>1060</v>
      </c>
      <c r="J275" s="61">
        <f>IF(LOOKUP(I275,DATOS!A:A,DATOS!C:C)=0,J269,(LOOKUP(I275,DATOS!A:A,DATOS!C:C)))</f>
        <v>17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ht="15.6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ht="15.6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ht="15.6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ht="15.6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ht="15.6" x14ac:dyDescent="0.25">
      <c r="A280" s="11"/>
      <c r="B280" s="30"/>
      <c r="C280" s="27"/>
      <c r="D280" s="28"/>
      <c r="J280" s="19"/>
    </row>
    <row r="281" spans="1:19" ht="15.6" x14ac:dyDescent="0.25">
      <c r="A281" s="11"/>
      <c r="B281" s="31"/>
      <c r="C281" s="23" t="str">
        <f ca="1">IF(PORTADA!$E$39="A",CONCATENATE(K281,".- ",G281),"")</f>
        <v xml:space="preserve">47.- PR4G. </v>
      </c>
      <c r="D281" s="24"/>
      <c r="E281" s="11"/>
      <c r="F281" s="11"/>
      <c r="G281" s="40" t="str">
        <f>IF(J282="FIN","",LOOKUP(I281,DATOS!A:A,DATOS!F:F))</f>
        <v xml:space="preserve">PR4G. </v>
      </c>
      <c r="H281" s="40">
        <f>IF(J282="FIN",0,LOOKUP(I281,DATOS!A:A,DATOS!P:P))</f>
        <v>0</v>
      </c>
      <c r="I281" s="35">
        <f>+I275+1</f>
        <v>1061</v>
      </c>
      <c r="J281" s="61">
        <f>IF(LOOKUP(I281,DATOS!A:A,DATOS!C:C)=0,J275,(LOOKUP(I281,DATOS!A:A,DATOS!C:C)))</f>
        <v>17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ht="15.6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ht="15.6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ht="15.6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ht="15.6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ht="15.6" x14ac:dyDescent="0.25">
      <c r="A286" s="11"/>
      <c r="B286" s="30"/>
      <c r="C286" s="27"/>
      <c r="D286" s="28"/>
      <c r="J286" s="19"/>
    </row>
    <row r="287" spans="1:19" ht="15.6" x14ac:dyDescent="0.25">
      <c r="A287" s="11"/>
      <c r="B287" s="31"/>
      <c r="C287" s="23" t="str">
        <f ca="1">IF(PORTADA!$E$39="A",CONCATENATE(K287,".- ",G287),"")</f>
        <v xml:space="preserve">48.- PR4G. </v>
      </c>
      <c r="D287" s="24"/>
      <c r="E287" s="11"/>
      <c r="F287" s="11"/>
      <c r="G287" s="40" t="str">
        <f>IF(J288="FIN","",LOOKUP(I287,DATOS!A:A,DATOS!F:F))</f>
        <v xml:space="preserve">PR4G. </v>
      </c>
      <c r="H287" s="40">
        <f>IF(J288="FIN",0,LOOKUP(I287,DATOS!A:A,DATOS!P:P))</f>
        <v>0</v>
      </c>
      <c r="I287" s="35">
        <f>+I281+1</f>
        <v>1062</v>
      </c>
      <c r="J287" s="61">
        <f>IF(LOOKUP(I287,DATOS!A:A,DATOS!C:C)=0,J281,(LOOKUP(I287,DATOS!A:A,DATOS!C:C)))</f>
        <v>17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ht="15.6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ht="15.6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ht="15.6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ht="15.6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ht="15.6" x14ac:dyDescent="0.25">
      <c r="A292" s="11"/>
      <c r="B292" s="30"/>
      <c r="C292" s="27"/>
      <c r="D292" s="28"/>
      <c r="J292" s="19"/>
    </row>
    <row r="293" spans="1:19" ht="15.6" x14ac:dyDescent="0.25">
      <c r="A293" s="11"/>
      <c r="B293" s="31"/>
      <c r="C293" s="23" t="str">
        <f ca="1">IF(PORTADA!$E$39="A",CONCATENATE(K293,".- ",G293),"")</f>
        <v xml:space="preserve">49.- PR4G. </v>
      </c>
      <c r="D293" s="24"/>
      <c r="E293" s="11"/>
      <c r="F293" s="11"/>
      <c r="G293" s="40" t="str">
        <f>IF(J294="FIN","",LOOKUP(I293,DATOS!A:A,DATOS!F:F))</f>
        <v xml:space="preserve">PR4G. </v>
      </c>
      <c r="H293" s="40">
        <f>IF(J294="FIN",0,LOOKUP(I293,DATOS!A:A,DATOS!P:P))</f>
        <v>0</v>
      </c>
      <c r="I293" s="35">
        <f>+I287+1</f>
        <v>1063</v>
      </c>
      <c r="J293" s="61">
        <f>IF(LOOKUP(I293,DATOS!A:A,DATOS!C:C)=0,J287,(LOOKUP(I293,DATOS!A:A,DATOS!C:C)))</f>
        <v>17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ht="15.6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ht="15.6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ht="15.6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ht="15.6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ht="15.6" x14ac:dyDescent="0.25">
      <c r="A298" s="11"/>
      <c r="B298" s="30"/>
      <c r="C298" s="27"/>
      <c r="D298" s="28"/>
      <c r="J298" s="19"/>
    </row>
    <row r="299" spans="1:19" ht="15.6" x14ac:dyDescent="0.25">
      <c r="A299" s="11"/>
      <c r="B299" s="31"/>
      <c r="C299" s="23" t="str">
        <f ca="1">IF(PORTADA!$E$39="A",CONCATENATE(K299,".- ",G299),"")</f>
        <v xml:space="preserve">50.- PR4G. </v>
      </c>
      <c r="D299" s="24"/>
      <c r="E299" s="11"/>
      <c r="F299" s="11"/>
      <c r="G299" s="40" t="str">
        <f>IF(J300="FIN","",LOOKUP(I299,DATOS!A:A,DATOS!F:F))</f>
        <v xml:space="preserve">PR4G. </v>
      </c>
      <c r="H299" s="40">
        <f>IF(J300="FIN",0,LOOKUP(I299,DATOS!A:A,DATOS!P:P))</f>
        <v>0</v>
      </c>
      <c r="I299" s="35">
        <f>+I293+1</f>
        <v>1064</v>
      </c>
      <c r="J299" s="61">
        <f>IF(LOOKUP(I299,DATOS!A:A,DATOS!C:C)=0,J293,(LOOKUP(I299,DATOS!A:A,DATOS!C:C)))</f>
        <v>17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ht="15.6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ht="15.6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ht="15.6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ht="15.6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ht="15.6" x14ac:dyDescent="0.25">
      <c r="A304" s="11"/>
      <c r="B304" s="30"/>
      <c r="C304" s="27"/>
      <c r="D304" s="28"/>
      <c r="J304" s="19"/>
    </row>
    <row r="305" spans="1:19" ht="15.6" x14ac:dyDescent="0.25">
      <c r="A305" s="11"/>
      <c r="B305" s="31"/>
      <c r="C305" s="23" t="str">
        <f ca="1">IF(PORTADA!$E$39="A",CONCATENATE(K305,".- ",G305),"")</f>
        <v xml:space="preserve">51.- PR4G. </v>
      </c>
      <c r="D305" s="24"/>
      <c r="E305" s="11"/>
      <c r="F305" s="11"/>
      <c r="G305" s="40" t="str">
        <f>IF(J306="FIN","",LOOKUP(I305,DATOS!A:A,DATOS!F:F))</f>
        <v xml:space="preserve">PR4G. </v>
      </c>
      <c r="H305" s="40">
        <f>IF(J306="FIN",0,LOOKUP(I305,DATOS!A:A,DATOS!P:P))</f>
        <v>0</v>
      </c>
      <c r="I305" s="35">
        <f>+I299+1</f>
        <v>1065</v>
      </c>
      <c r="J305" s="61">
        <f>IF(LOOKUP(I305,DATOS!A:A,DATOS!C:C)=0,J299,(LOOKUP(I305,DATOS!A:A,DATOS!C:C)))</f>
        <v>17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ht="15.6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ht="15.6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ht="15.6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ht="15.6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ht="15.6" x14ac:dyDescent="0.25">
      <c r="A310" s="11"/>
      <c r="B310" s="30"/>
      <c r="C310" s="27"/>
      <c r="D310" s="28"/>
      <c r="J310" s="19"/>
    </row>
    <row r="311" spans="1:19" ht="15.6" x14ac:dyDescent="0.25">
      <c r="A311" s="11"/>
      <c r="B311" s="31"/>
      <c r="C311" s="23" t="str">
        <f ca="1">IF(PORTADA!$E$39="A",CONCATENATE(K311,".- ",G311),"")</f>
        <v xml:space="preserve">52.- PR4G. </v>
      </c>
      <c r="D311" s="24"/>
      <c r="E311" s="11"/>
      <c r="F311" s="11"/>
      <c r="G311" s="40" t="str">
        <f>IF(J312="FIN","",LOOKUP(I311,DATOS!A:A,DATOS!F:F))</f>
        <v xml:space="preserve">PR4G. </v>
      </c>
      <c r="H311" s="40">
        <f>IF(J312="FIN",0,LOOKUP(I311,DATOS!A:A,DATOS!P:P))</f>
        <v>0</v>
      </c>
      <c r="I311" s="35">
        <f>+I305+1</f>
        <v>1066</v>
      </c>
      <c r="J311" s="61">
        <f>IF(LOOKUP(I311,DATOS!A:A,DATOS!C:C)=0,J305,(LOOKUP(I311,DATOS!A:A,DATOS!C:C)))</f>
        <v>17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ht="15.6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ht="15.6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ht="15.6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ht="15.6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ht="15.6" x14ac:dyDescent="0.25">
      <c r="A316" s="11"/>
      <c r="B316" s="30"/>
      <c r="C316" s="27"/>
      <c r="D316" s="28"/>
      <c r="J316" s="19"/>
    </row>
    <row r="317" spans="1:19" ht="15.6" x14ac:dyDescent="0.25">
      <c r="A317" s="11"/>
      <c r="B317" s="31"/>
      <c r="C317" s="23" t="str">
        <f ca="1">IF(PORTADA!$E$39="A",CONCATENATE(K317,".- ",G317),"")</f>
        <v xml:space="preserve">53.- PR4G. </v>
      </c>
      <c r="D317" s="24"/>
      <c r="E317" s="11"/>
      <c r="F317" s="11"/>
      <c r="G317" s="40" t="str">
        <f>IF(J318="FIN","",LOOKUP(I317,DATOS!A:A,DATOS!F:F))</f>
        <v xml:space="preserve">PR4G. </v>
      </c>
      <c r="H317" s="40">
        <f>IF(J318="FIN",0,LOOKUP(I317,DATOS!A:A,DATOS!P:P))</f>
        <v>0</v>
      </c>
      <c r="I317" s="35">
        <f>+I311+1</f>
        <v>1067</v>
      </c>
      <c r="J317" s="61">
        <f>IF(LOOKUP(I317,DATOS!A:A,DATOS!C:C)=0,J311,(LOOKUP(I317,DATOS!A:A,DATOS!C:C)))</f>
        <v>17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ht="15.6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ht="15.6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ht="15.6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ht="15.6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ht="15.6" x14ac:dyDescent="0.25">
      <c r="A322" s="11"/>
      <c r="B322" s="30"/>
      <c r="C322" s="27"/>
      <c r="D322" s="28"/>
      <c r="J322" s="19"/>
    </row>
    <row r="323" spans="1:19" ht="15.6" x14ac:dyDescent="0.25">
      <c r="A323" s="11"/>
      <c r="B323" s="31"/>
      <c r="C323" s="23" t="str">
        <f ca="1">IF(PORTADA!$E$39="A",CONCATENATE(K323,".- ",G323),"")</f>
        <v xml:space="preserve">54.- PR4G. </v>
      </c>
      <c r="D323" s="24"/>
      <c r="E323" s="11"/>
      <c r="F323" s="11"/>
      <c r="G323" s="40" t="str">
        <f>IF(J324="FIN","",LOOKUP(I323,DATOS!A:A,DATOS!F:F))</f>
        <v xml:space="preserve">PR4G. </v>
      </c>
      <c r="H323" s="40">
        <f>IF(J324="FIN",0,LOOKUP(I323,DATOS!A:A,DATOS!P:P))</f>
        <v>0</v>
      </c>
      <c r="I323" s="35">
        <f>+I317+1</f>
        <v>1068</v>
      </c>
      <c r="J323" s="61">
        <f>IF(LOOKUP(I323,DATOS!A:A,DATOS!C:C)=0,J317,(LOOKUP(I323,DATOS!A:A,DATOS!C:C)))</f>
        <v>17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ht="15.6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ht="15.6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ht="15.6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ht="15.6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ht="15.6" x14ac:dyDescent="0.25">
      <c r="A328" s="11"/>
      <c r="B328" s="30"/>
      <c r="C328" s="27"/>
      <c r="D328" s="28"/>
      <c r="J328" s="19"/>
    </row>
    <row r="329" spans="1:19" ht="15.6" x14ac:dyDescent="0.25">
      <c r="A329" s="11"/>
      <c r="B329" s="31"/>
      <c r="C329" s="23" t="str">
        <f ca="1">IF(PORTADA!$E$39="A",CONCATENATE(K329,".- ",G329),"")</f>
        <v xml:space="preserve">55.- PR4G. </v>
      </c>
      <c r="D329" s="24"/>
      <c r="E329" s="11"/>
      <c r="F329" s="11"/>
      <c r="G329" s="40" t="str">
        <f>IF(J330="FIN","",LOOKUP(I329,DATOS!A:A,DATOS!F:F))</f>
        <v xml:space="preserve">PR4G. </v>
      </c>
      <c r="H329" s="40">
        <f>IF(J330="FIN",0,LOOKUP(I329,DATOS!A:A,DATOS!P:P))</f>
        <v>0</v>
      </c>
      <c r="I329" s="35">
        <f>+I323+1</f>
        <v>1069</v>
      </c>
      <c r="J329" s="61">
        <f>IF(LOOKUP(I329,DATOS!A:A,DATOS!C:C)=0,J323,(LOOKUP(I329,DATOS!A:A,DATOS!C:C)))</f>
        <v>17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ht="15.6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ht="15.6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ht="15.6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ht="15.6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ht="15.6" x14ac:dyDescent="0.25">
      <c r="A334" s="11"/>
      <c r="B334" s="30"/>
      <c r="C334" s="27"/>
      <c r="D334" s="28"/>
      <c r="J334" s="19"/>
    </row>
    <row r="335" spans="1:19" ht="15.6" x14ac:dyDescent="0.25">
      <c r="A335" s="11"/>
      <c r="B335" s="31"/>
      <c r="C335" s="23" t="str">
        <f ca="1">IF(PORTADA!$E$39="A",CONCATENATE(K335,".- ",G335),"")</f>
        <v xml:space="preserve">56.- PR4G. </v>
      </c>
      <c r="D335" s="24"/>
      <c r="E335" s="11"/>
      <c r="F335" s="11"/>
      <c r="G335" s="40" t="str">
        <f>IF(J336="FIN","",LOOKUP(I335,DATOS!A:A,DATOS!F:F))</f>
        <v xml:space="preserve">PR4G. </v>
      </c>
      <c r="H335" s="40">
        <f>IF(J336="FIN",0,LOOKUP(I335,DATOS!A:A,DATOS!P:P))</f>
        <v>0</v>
      </c>
      <c r="I335" s="35">
        <f>+I329+1</f>
        <v>1070</v>
      </c>
      <c r="J335" s="61">
        <f>IF(LOOKUP(I335,DATOS!A:A,DATOS!C:C)=0,J329,(LOOKUP(I335,DATOS!A:A,DATOS!C:C)))</f>
        <v>17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ht="15.6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ht="15.6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ht="15.6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ht="15.6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ht="15.6" x14ac:dyDescent="0.25">
      <c r="A340" s="11"/>
      <c r="B340" s="30"/>
      <c r="C340" s="27"/>
      <c r="D340" s="28"/>
      <c r="J340" s="19"/>
    </row>
    <row r="341" spans="1:19" ht="15.6" x14ac:dyDescent="0.25">
      <c r="A341" s="11"/>
      <c r="B341" s="31"/>
      <c r="C341" s="23" t="str">
        <f ca="1">IF(PORTADA!$E$39="A",CONCATENATE(K341,".- ",G341),"")</f>
        <v xml:space="preserve">57.- PR4G. </v>
      </c>
      <c r="D341" s="24"/>
      <c r="E341" s="11"/>
      <c r="F341" s="11"/>
      <c r="G341" s="40" t="str">
        <f>IF(J342="FIN","",LOOKUP(I341,DATOS!A:A,DATOS!F:F))</f>
        <v xml:space="preserve">PR4G. </v>
      </c>
      <c r="H341" s="40">
        <f>IF(J342="FIN",0,LOOKUP(I341,DATOS!A:A,DATOS!P:P))</f>
        <v>0</v>
      </c>
      <c r="I341" s="35">
        <f>+I335+1</f>
        <v>1071</v>
      </c>
      <c r="J341" s="61">
        <f>IF(LOOKUP(I341,DATOS!A:A,DATOS!C:C)=0,J335,(LOOKUP(I341,DATOS!A:A,DATOS!C:C)))</f>
        <v>17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ht="15.6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>a) 0</v>
      </c>
      <c r="D342" s="26"/>
      <c r="G342" s="38">
        <f>IF(J342="FIN","",LOOKUP(I341,DATOS!A:A,DATOS!L:L))</f>
        <v>0</v>
      </c>
      <c r="I342" s="35" t="s">
        <v>127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ht="15.6" x14ac:dyDescent="0.25">
      <c r="A343" s="139"/>
      <c r="B343" s="29"/>
      <c r="C343" s="25" t="str">
        <f ca="1">IF(PORTADA!$E$39="A",CONCATENATE(I343," ",G343),"")</f>
        <v>b) 0</v>
      </c>
      <c r="D343" s="26"/>
      <c r="G343" s="38">
        <f>IF(J342="FIN","",LOOKUP(I341,DATOS!A:A,DATOS!M:M))</f>
        <v>0</v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ht="15.6" x14ac:dyDescent="0.25">
      <c r="A344" s="139"/>
      <c r="B344" s="29"/>
      <c r="C344" s="25" t="str">
        <f ca="1">IF(PORTADA!$E$39="A",CONCATENATE(I344," ",G344),"")</f>
        <v>c) 0</v>
      </c>
      <c r="D344" s="26"/>
      <c r="G344" s="38">
        <f>IF(J342="FIN","",LOOKUP(I341,DATOS!A:A,DATOS!N:N))</f>
        <v>0</v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ht="15.6" x14ac:dyDescent="0.25">
      <c r="A345" s="139"/>
      <c r="B345" s="29"/>
      <c r="C345" s="25" t="str">
        <f ca="1">IF(PORTADA!$E$39="A",CONCATENATE(I345," ",G345),"")</f>
        <v>d) 0</v>
      </c>
      <c r="D345" s="26"/>
      <c r="G345" s="38">
        <f>IF(J342="FIN","",LOOKUP(I341,DATOS!A:A,DATOS!O:O))</f>
        <v>0</v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ht="15.6" x14ac:dyDescent="0.25">
      <c r="A346" s="11"/>
      <c r="B346" s="30"/>
      <c r="C346" s="27"/>
      <c r="D346" s="28"/>
      <c r="J346" s="19"/>
    </row>
    <row r="347" spans="1:19" ht="15.6" x14ac:dyDescent="0.25">
      <c r="A347" s="11"/>
      <c r="B347" s="31"/>
      <c r="C347" s="23" t="str">
        <f ca="1">IF(PORTADA!$E$39="A",CONCATENATE(K347,".-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1072</v>
      </c>
      <c r="J347" s="61">
        <f>IF(LOOKUP(I347,DATOS!A:A,DATOS!C:C)=0,J341,(LOOKUP(I347,DATOS!A:A,DATOS!C:C)))</f>
        <v>18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ht="15.6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127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ht="15.6" x14ac:dyDescent="0.25">
      <c r="A349" s="139"/>
      <c r="B349" s="29"/>
      <c r="C349" s="25" t="str">
        <f ca="1">IF(PORTADA!$E$39="A",CONCATENATE(I349,"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ht="15.6" x14ac:dyDescent="0.25">
      <c r="A350" s="139"/>
      <c r="B350" s="29"/>
      <c r="C350" s="25" t="str">
        <f ca="1">IF(PORTADA!$E$39="A",CONCATENATE(I350,"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ht="15.6" x14ac:dyDescent="0.25">
      <c r="A351" s="139"/>
      <c r="B351" s="29"/>
      <c r="C351" s="25" t="str">
        <f ca="1">IF(PORTADA!$E$39="A",CONCATENATE(I351,"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ht="15.6" x14ac:dyDescent="0.25">
      <c r="A352" s="11"/>
      <c r="B352" s="30"/>
      <c r="C352" s="27"/>
      <c r="D352" s="28"/>
      <c r="J352" s="19"/>
    </row>
    <row r="353" spans="1:19" ht="15.6" x14ac:dyDescent="0.25">
      <c r="A353" s="11"/>
      <c r="B353" s="31"/>
      <c r="C353" s="23" t="str">
        <f ca="1">IF(PORTADA!$E$39="A",CONCATENATE(K353,".-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1073</v>
      </c>
      <c r="J353" s="61">
        <f>IF(LOOKUP(I353,DATOS!A:A,DATOS!C:C)=0,J347,(LOOKUP(I353,DATOS!A:A,DATOS!C:C)))</f>
        <v>18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ht="15.6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127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ht="15.6" x14ac:dyDescent="0.25">
      <c r="A355" s="139"/>
      <c r="B355" s="29"/>
      <c r="C355" s="25" t="str">
        <f ca="1">IF(PORTADA!$E$39="A",CONCATENATE(I355,"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ht="15.6" x14ac:dyDescent="0.25">
      <c r="A356" s="139"/>
      <c r="B356" s="29"/>
      <c r="C356" s="25" t="str">
        <f ca="1">IF(PORTADA!$E$39="A",CONCATENATE(I356,"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ht="15.6" x14ac:dyDescent="0.25">
      <c r="A357" s="139"/>
      <c r="B357" s="29"/>
      <c r="C357" s="25" t="str">
        <f ca="1">IF(PORTADA!$E$39="A",CONCATENATE(I357,"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ht="15.6" x14ac:dyDescent="0.25">
      <c r="A358" s="11"/>
      <c r="B358" s="30"/>
      <c r="C358" s="27"/>
      <c r="D358" s="28"/>
      <c r="J358" s="19"/>
    </row>
    <row r="359" spans="1:19" ht="15.6" x14ac:dyDescent="0.25">
      <c r="A359" s="11"/>
      <c r="B359" s="31"/>
      <c r="C359" s="23" t="str">
        <f ca="1">IF(PORTADA!$E$39="A",CONCATENATE(K359,".-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1074</v>
      </c>
      <c r="J359" s="61">
        <f>IF(LOOKUP(I359,DATOS!A:A,DATOS!C:C)=0,J353,(LOOKUP(I359,DATOS!A:A,DATOS!C:C)))</f>
        <v>18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ht="15.6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127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ht="15.6" x14ac:dyDescent="0.25">
      <c r="A361" s="139"/>
      <c r="B361" s="29"/>
      <c r="C361" s="25" t="str">
        <f ca="1">IF(PORTADA!$E$39="A",CONCATENATE(I361,"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ht="15.6" x14ac:dyDescent="0.25">
      <c r="A362" s="139"/>
      <c r="B362" s="29"/>
      <c r="C362" s="25" t="str">
        <f ca="1">IF(PORTADA!$E$39="A",CONCATENATE(I362,"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ht="15.6" x14ac:dyDescent="0.25">
      <c r="A363" s="139"/>
      <c r="B363" s="29"/>
      <c r="C363" s="25" t="str">
        <f ca="1">IF(PORTADA!$E$39="A",CONCATENATE(I363,"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ht="15.6" x14ac:dyDescent="0.25">
      <c r="A364" s="11"/>
      <c r="B364" s="30"/>
      <c r="C364" s="27"/>
      <c r="D364" s="28"/>
      <c r="J364" s="19"/>
    </row>
    <row r="365" spans="1:19" ht="15.6" x14ac:dyDescent="0.25">
      <c r="A365" s="11"/>
      <c r="B365" s="31"/>
      <c r="C365" s="23" t="str">
        <f ca="1">IF(PORTADA!$E$39="A",CONCATENATE(K365,".-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1075</v>
      </c>
      <c r="J365" s="61">
        <f>IF(LOOKUP(I365,DATOS!A:A,DATOS!C:C)=0,J359,(LOOKUP(I365,DATOS!A:A,DATOS!C:C)))</f>
        <v>18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ht="15.6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127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ht="15.6" x14ac:dyDescent="0.25">
      <c r="A367" s="139"/>
      <c r="B367" s="29"/>
      <c r="C367" s="25" t="str">
        <f ca="1">IF(PORTADA!$E$39="A",CONCATENATE(I367,"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ht="15.6" x14ac:dyDescent="0.25">
      <c r="A368" s="139"/>
      <c r="B368" s="29"/>
      <c r="C368" s="25" t="str">
        <f ca="1">IF(PORTADA!$E$39="A",CONCATENATE(I368,"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ht="15.6" x14ac:dyDescent="0.25">
      <c r="A369" s="139"/>
      <c r="B369" s="29"/>
      <c r="C369" s="25" t="str">
        <f ca="1">IF(PORTADA!$E$39="A",CONCATENATE(I369,"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ht="15.6" x14ac:dyDescent="0.25">
      <c r="A370" s="11"/>
      <c r="B370" s="30"/>
      <c r="C370" s="27"/>
      <c r="D370" s="28"/>
      <c r="J370" s="19"/>
    </row>
    <row r="371" spans="1:19" ht="15.6" x14ac:dyDescent="0.25">
      <c r="A371" s="11"/>
      <c r="B371" s="31"/>
      <c r="C371" s="23" t="str">
        <f ca="1">IF(PORTADA!$E$39="A",CONCATENATE(K371,".-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1076</v>
      </c>
      <c r="J371" s="61">
        <f>IF(LOOKUP(I371,DATOS!A:A,DATOS!C:C)=0,J365,(LOOKUP(I371,DATOS!A:A,DATOS!C:C)))</f>
        <v>18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ht="15.6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127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ht="15.6" x14ac:dyDescent="0.25">
      <c r="A373" s="139"/>
      <c r="B373" s="29"/>
      <c r="C373" s="25" t="str">
        <f ca="1">IF(PORTADA!$E$39="A",CONCATENATE(I373,"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ht="15.6" x14ac:dyDescent="0.25">
      <c r="A374" s="139"/>
      <c r="B374" s="29"/>
      <c r="C374" s="25" t="str">
        <f ca="1">IF(PORTADA!$E$39="A",CONCATENATE(I374,"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ht="15.6" x14ac:dyDescent="0.25">
      <c r="A375" s="139"/>
      <c r="B375" s="29"/>
      <c r="C375" s="25" t="str">
        <f ca="1">IF(PORTADA!$E$39="A",CONCATENATE(I375,"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ht="15.6" x14ac:dyDescent="0.25">
      <c r="A376" s="11"/>
      <c r="B376" s="30"/>
      <c r="C376" s="27"/>
      <c r="D376" s="28"/>
      <c r="J376" s="19"/>
    </row>
    <row r="377" spans="1:19" ht="15.6" x14ac:dyDescent="0.25">
      <c r="A377" s="11"/>
      <c r="B377" s="31"/>
      <c r="C377" s="23" t="str">
        <f ca="1">IF(PORTADA!$E$39="A",CONCATENATE(K377,".-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1077</v>
      </c>
      <c r="J377" s="61">
        <f>IF(LOOKUP(I377,DATOS!A:A,DATOS!C:C)=0,J371,(LOOKUP(I377,DATOS!A:A,DATOS!C:C)))</f>
        <v>18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ht="15.6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127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ht="15.6" x14ac:dyDescent="0.25">
      <c r="A379" s="139"/>
      <c r="B379" s="29"/>
      <c r="C379" s="25" t="str">
        <f ca="1">IF(PORTADA!$E$39="A",CONCATENATE(I379,"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ht="15.6" x14ac:dyDescent="0.25">
      <c r="A380" s="139"/>
      <c r="B380" s="29"/>
      <c r="C380" s="25" t="str">
        <f ca="1">IF(PORTADA!$E$39="A",CONCATENATE(I380,"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ht="15.6" x14ac:dyDescent="0.25">
      <c r="A381" s="139"/>
      <c r="B381" s="29"/>
      <c r="C381" s="25" t="str">
        <f ca="1">IF(PORTADA!$E$39="A",CONCATENATE(I381,"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ht="15.6" x14ac:dyDescent="0.25">
      <c r="A382" s="11"/>
      <c r="B382" s="30"/>
      <c r="C382" s="27"/>
      <c r="D382" s="28"/>
      <c r="J382" s="19"/>
    </row>
    <row r="383" spans="1:19" ht="15.6" x14ac:dyDescent="0.25">
      <c r="A383" s="11"/>
      <c r="B383" s="31"/>
      <c r="C383" s="23" t="str">
        <f ca="1">IF(PORTADA!$E$39="A",CONCATENATE(K383,".-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1078</v>
      </c>
      <c r="J383" s="61">
        <f>IF(LOOKUP(I383,DATOS!A:A,DATOS!C:C)=0,J377,(LOOKUP(I383,DATOS!A:A,DATOS!C:C)))</f>
        <v>18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ht="15.6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127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ht="15.6" x14ac:dyDescent="0.25">
      <c r="A385" s="139"/>
      <c r="B385" s="29"/>
      <c r="C385" s="25" t="str">
        <f ca="1">IF(PORTADA!$E$39="A",CONCATENATE(I385,"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ht="15.6" x14ac:dyDescent="0.25">
      <c r="A386" s="139"/>
      <c r="B386" s="29"/>
      <c r="C386" s="25" t="str">
        <f ca="1">IF(PORTADA!$E$39="A",CONCATENATE(I386,"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ht="15.6" x14ac:dyDescent="0.25">
      <c r="A387" s="139"/>
      <c r="B387" s="29"/>
      <c r="C387" s="25" t="str">
        <f ca="1">IF(PORTADA!$E$39="A",CONCATENATE(I387,"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ht="15.6" x14ac:dyDescent="0.25">
      <c r="A388" s="11"/>
      <c r="B388" s="30"/>
      <c r="C388" s="27"/>
      <c r="D388" s="28"/>
      <c r="J388" s="19"/>
    </row>
    <row r="389" spans="1:19" ht="15.6" x14ac:dyDescent="0.25">
      <c r="A389" s="11"/>
      <c r="B389" s="31"/>
      <c r="C389" s="23" t="str">
        <f ca="1">IF(PORTADA!$E$39="A",CONCATENATE(K389,".-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1079</v>
      </c>
      <c r="J389" s="61">
        <f>IF(LOOKUP(I389,DATOS!A:A,DATOS!C:C)=0,J383,(LOOKUP(I389,DATOS!A:A,DATOS!C:C)))</f>
        <v>18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ht="15.6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127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ht="15.6" x14ac:dyDescent="0.25">
      <c r="A391" s="139"/>
      <c r="B391" s="29"/>
      <c r="C391" s="25" t="str">
        <f ca="1">IF(PORTADA!$E$39="A",CONCATENATE(I391,"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ht="15.6" x14ac:dyDescent="0.25">
      <c r="A392" s="139"/>
      <c r="B392" s="29"/>
      <c r="C392" s="25" t="str">
        <f ca="1">IF(PORTADA!$E$39="A",CONCATENATE(I392,"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ht="15.6" x14ac:dyDescent="0.25">
      <c r="A393" s="139"/>
      <c r="B393" s="29"/>
      <c r="C393" s="25" t="str">
        <f ca="1">IF(PORTADA!$E$39="A",CONCATENATE(I393,"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ht="15.6" x14ac:dyDescent="0.25">
      <c r="A394" s="11"/>
      <c r="B394" s="30"/>
      <c r="C394" s="27"/>
      <c r="D394" s="28"/>
      <c r="J394" s="19"/>
    </row>
    <row r="395" spans="1:19" ht="15.6" x14ac:dyDescent="0.25">
      <c r="A395" s="11"/>
      <c r="B395" s="31"/>
      <c r="C395" s="23" t="str">
        <f ca="1">IF(PORTADA!$E$39="A",CONCATENATE(K395,".-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1080</v>
      </c>
      <c r="J395" s="61">
        <f>IF(LOOKUP(I395,DATOS!A:A,DATOS!C:C)=0,J389,(LOOKUP(I395,DATOS!A:A,DATOS!C:C)))</f>
        <v>18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ht="15.6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127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ht="15.6" x14ac:dyDescent="0.25">
      <c r="A397" s="139"/>
      <c r="B397" s="29"/>
      <c r="C397" s="25" t="str">
        <f ca="1">IF(PORTADA!$E$39="A",CONCATENATE(I397,"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ht="15.6" x14ac:dyDescent="0.25">
      <c r="A398" s="139"/>
      <c r="B398" s="29"/>
      <c r="C398" s="25" t="str">
        <f ca="1">IF(PORTADA!$E$39="A",CONCATENATE(I398,"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ht="15.6" x14ac:dyDescent="0.25">
      <c r="A399" s="139"/>
      <c r="B399" s="29"/>
      <c r="C399" s="25" t="str">
        <f ca="1">IF(PORTADA!$E$39="A",CONCATENATE(I399,"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ht="15.6" x14ac:dyDescent="0.25">
      <c r="A400" s="11"/>
      <c r="B400" s="30"/>
      <c r="C400" s="27"/>
      <c r="D400" s="28"/>
      <c r="J400" s="19"/>
    </row>
    <row r="401" spans="1:19" ht="15.6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1081</v>
      </c>
      <c r="J401" s="61">
        <f>IF(LOOKUP(I401,DATOS!A:A,DATOS!C:C)=0,J395,(LOOKUP(I401,DATOS!A:A,DATOS!C:C)))</f>
        <v>18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ht="15.6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ht="15.6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ht="15.6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ht="15.6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ht="15.6" x14ac:dyDescent="0.25">
      <c r="A406" s="11"/>
      <c r="B406" s="30"/>
      <c r="C406" s="27"/>
      <c r="D406" s="28"/>
      <c r="J406" s="19"/>
    </row>
    <row r="407" spans="1:19" ht="15.6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1082</v>
      </c>
      <c r="J407" s="61">
        <f>IF(LOOKUP(I407,DATOS!A:A,DATOS!C:C)=0,J401,(LOOKUP(I407,DATOS!A:A,DATOS!C:C)))</f>
        <v>18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ht="15.6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ht="15.6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ht="15.6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ht="15.6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ht="15.6" x14ac:dyDescent="0.25">
      <c r="A412" s="11"/>
      <c r="B412" s="30"/>
      <c r="C412" s="27"/>
      <c r="D412" s="28"/>
      <c r="J412" s="19"/>
    </row>
    <row r="413" spans="1:19" ht="15.6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1083</v>
      </c>
      <c r="J413" s="61">
        <f>IF(LOOKUP(I413,DATOS!A:A,DATOS!C:C)=0,J407,(LOOKUP(I413,DATOS!A:A,DATOS!C:C)))</f>
        <v>18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ht="15.6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ht="15.6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ht="15.6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ht="15.6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ht="15.6" x14ac:dyDescent="0.25">
      <c r="A418" s="11"/>
      <c r="B418" s="30"/>
      <c r="C418" s="27"/>
      <c r="D418" s="28"/>
      <c r="J418" s="19"/>
    </row>
    <row r="419" spans="1:19" ht="15.6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1084</v>
      </c>
      <c r="J419" s="61">
        <f>IF(LOOKUP(I419,DATOS!A:A,DATOS!C:C)=0,J413,(LOOKUP(I419,DATOS!A:A,DATOS!C:C)))</f>
        <v>18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ht="15.6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ht="15.6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ht="15.6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ht="15.6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ht="15.6" x14ac:dyDescent="0.25">
      <c r="A424" s="11"/>
      <c r="B424" s="30"/>
      <c r="C424" s="27"/>
      <c r="D424" s="28"/>
      <c r="J424" s="19"/>
    </row>
    <row r="425" spans="1:19" ht="15.6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1085</v>
      </c>
      <c r="J425" s="61">
        <f>IF(LOOKUP(I425,DATOS!A:A,DATOS!C:C)=0,J419,(LOOKUP(I425,DATOS!A:A,DATOS!C:C)))</f>
        <v>18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ht="15.6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ht="15.6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ht="15.6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ht="15.6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ht="15.6" x14ac:dyDescent="0.25">
      <c r="A430" s="11"/>
      <c r="B430" s="30"/>
      <c r="C430" s="27"/>
      <c r="D430" s="28"/>
      <c r="J430" s="19"/>
    </row>
    <row r="431" spans="1:19" ht="15.6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1086</v>
      </c>
      <c r="J431" s="61">
        <f>IF(LOOKUP(I431,DATOS!A:A,DATOS!C:C)=0,J425,(LOOKUP(I431,DATOS!A:A,DATOS!C:C)))</f>
        <v>18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ht="15.6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ht="15.6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ht="15.6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ht="15.6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ht="15.6" x14ac:dyDescent="0.25">
      <c r="A436" s="11"/>
      <c r="B436" s="30"/>
      <c r="C436" s="27"/>
      <c r="D436" s="28"/>
      <c r="J436" s="19"/>
    </row>
    <row r="437" spans="1:19" ht="15.6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1087</v>
      </c>
      <c r="J437" s="61">
        <f>IF(LOOKUP(I437,DATOS!A:A,DATOS!C:C)=0,J431,(LOOKUP(I437,DATOS!A:A,DATOS!C:C)))</f>
        <v>18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ht="15.6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ht="15.6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ht="15.6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ht="15.6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ht="15.6" x14ac:dyDescent="0.25">
      <c r="A442" s="11"/>
      <c r="B442" s="30"/>
      <c r="C442" s="27"/>
      <c r="D442" s="28"/>
      <c r="J442" s="19"/>
    </row>
    <row r="443" spans="1:19" ht="15.6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1088</v>
      </c>
      <c r="J443" s="61">
        <f>IF(LOOKUP(I443,DATOS!A:A,DATOS!C:C)=0,J437,(LOOKUP(I443,DATOS!A:A,DATOS!C:C)))</f>
        <v>18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ht="15.6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ht="15.6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ht="15.6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ht="15.6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ht="15.6" x14ac:dyDescent="0.25">
      <c r="A448" s="11"/>
      <c r="B448" s="30"/>
      <c r="C448" s="27"/>
      <c r="D448" s="28"/>
      <c r="J448" s="19"/>
    </row>
    <row r="449" spans="1:19" ht="15.6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1089</v>
      </c>
      <c r="J449" s="61">
        <f>IF(LOOKUP(I449,DATOS!A:A,DATOS!C:C)=0,J443,(LOOKUP(I449,DATOS!A:A,DATOS!C:C)))</f>
        <v>18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ht="15.6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ht="15.6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ht="15.6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ht="15.6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ht="15.6" x14ac:dyDescent="0.25">
      <c r="A454" s="11"/>
      <c r="B454" s="30"/>
      <c r="C454" s="27"/>
      <c r="D454" s="28"/>
      <c r="J454" s="19"/>
    </row>
    <row r="455" spans="1:19" ht="15.6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1090</v>
      </c>
      <c r="J455" s="61">
        <f>IF(LOOKUP(I455,DATOS!A:A,DATOS!C:C)=0,J449,(LOOKUP(I455,DATOS!A:A,DATOS!C:C)))</f>
        <v>18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ht="15.6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ht="15.6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ht="15.6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ht="15.6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ht="15.6" x14ac:dyDescent="0.25">
      <c r="A460" s="11"/>
      <c r="B460" s="30"/>
      <c r="C460" s="27"/>
      <c r="D460" s="28"/>
      <c r="J460" s="19"/>
    </row>
    <row r="461" spans="1:19" ht="15.6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1091</v>
      </c>
      <c r="J461" s="61">
        <f>IF(LOOKUP(I461,DATOS!A:A,DATOS!C:C)=0,J455,(LOOKUP(I461,DATOS!A:A,DATOS!C:C)))</f>
        <v>18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ht="15.6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ht="15.6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ht="15.6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ht="15.6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ht="15.6" x14ac:dyDescent="0.25">
      <c r="A466" s="11"/>
      <c r="B466" s="30"/>
      <c r="C466" s="27"/>
      <c r="D466" s="28"/>
      <c r="J466" s="19"/>
    </row>
    <row r="467" spans="1:19" ht="15.6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1092</v>
      </c>
      <c r="J467" s="61">
        <f>IF(LOOKUP(I467,DATOS!A:A,DATOS!C:C)=0,J461,(LOOKUP(I467,DATOS!A:A,DATOS!C:C)))</f>
        <v>18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ht="15.6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ht="15.6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ht="15.6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ht="15.6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ht="15.6" x14ac:dyDescent="0.25">
      <c r="A472" s="11"/>
      <c r="B472" s="30"/>
      <c r="C472" s="27"/>
      <c r="D472" s="28"/>
      <c r="J472" s="19"/>
    </row>
    <row r="473" spans="1:19" ht="15.6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1093</v>
      </c>
      <c r="J473" s="61">
        <f>IF(LOOKUP(I473,DATOS!A:A,DATOS!C:C)=0,J467,(LOOKUP(I473,DATOS!A:A,DATOS!C:C)))</f>
        <v>18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ht="15.6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ht="15.6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ht="15.6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ht="15.6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ht="15.6" x14ac:dyDescent="0.25">
      <c r="A478" s="11"/>
      <c r="B478" s="30"/>
      <c r="C478" s="27"/>
      <c r="D478" s="28"/>
      <c r="J478" s="19"/>
    </row>
    <row r="479" spans="1:19" ht="15.6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1094</v>
      </c>
      <c r="J479" s="61">
        <f>IF(LOOKUP(I479,DATOS!A:A,DATOS!C:C)=0,J473,(LOOKUP(I479,DATOS!A:A,DATOS!C:C)))</f>
        <v>18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ht="15.6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ht="15.6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ht="15.6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ht="15.6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ht="15.6" x14ac:dyDescent="0.25">
      <c r="A484" s="11"/>
      <c r="B484" s="30"/>
      <c r="C484" s="27"/>
      <c r="D484" s="28"/>
      <c r="J484" s="19"/>
    </row>
    <row r="485" spans="1:19" ht="15.6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1095</v>
      </c>
      <c r="J485" s="61">
        <f>IF(LOOKUP(I485,DATOS!A:A,DATOS!C:C)=0,J479,(LOOKUP(I485,DATOS!A:A,DATOS!C:C)))</f>
        <v>18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ht="15.6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ht="15.6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ht="15.6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ht="15.6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ht="15.6" x14ac:dyDescent="0.25">
      <c r="A490" s="11"/>
      <c r="B490" s="30"/>
      <c r="C490" s="27"/>
      <c r="D490" s="28"/>
      <c r="J490" s="19"/>
    </row>
    <row r="491" spans="1:19" ht="15.6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1096</v>
      </c>
      <c r="J491" s="61">
        <f>IF(LOOKUP(I491,DATOS!A:A,DATOS!C:C)=0,J485,(LOOKUP(I491,DATOS!A:A,DATOS!C:C)))</f>
        <v>18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ht="15.6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ht="15.6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ht="15.6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ht="15.6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ht="15.6" x14ac:dyDescent="0.25">
      <c r="A496" s="11"/>
      <c r="B496" s="30"/>
      <c r="C496" s="27"/>
      <c r="D496" s="28"/>
      <c r="J496" s="19"/>
    </row>
    <row r="497" spans="1:19" ht="15.6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1097</v>
      </c>
      <c r="J497" s="61">
        <f>IF(LOOKUP(I497,DATOS!A:A,DATOS!C:C)=0,J491,(LOOKUP(I497,DATOS!A:A,DATOS!C:C)))</f>
        <v>18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ht="15.6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ht="15.6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ht="15.6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ht="15.6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ht="15.6" x14ac:dyDescent="0.25">
      <c r="A502" s="11"/>
      <c r="B502" s="30"/>
      <c r="C502" s="27"/>
      <c r="D502" s="28"/>
      <c r="J502" s="19"/>
    </row>
    <row r="503" spans="1:19" ht="15.6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1098</v>
      </c>
      <c r="J503" s="61">
        <f>IF(LOOKUP(I503,DATOS!A:A,DATOS!C:C)=0,J497,(LOOKUP(I503,DATOS!A:A,DATOS!C:C)))</f>
        <v>18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ht="15.6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ht="15.6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ht="15.6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ht="15.6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ht="15.6" x14ac:dyDescent="0.25">
      <c r="A508" s="11"/>
      <c r="B508" s="30"/>
      <c r="C508" s="27"/>
      <c r="D508" s="28"/>
      <c r="J508" s="19"/>
    </row>
    <row r="509" spans="1:19" ht="15.6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1099</v>
      </c>
      <c r="J509" s="61">
        <f>IF(LOOKUP(I509,DATOS!A:A,DATOS!C:C)=0,J503,(LOOKUP(I509,DATOS!A:A,DATOS!C:C)))</f>
        <v>18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ht="15.6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ht="15.6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ht="15.6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ht="15.6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ht="15.6" x14ac:dyDescent="0.25">
      <c r="A514" s="11"/>
      <c r="B514" s="30"/>
      <c r="C514" s="27"/>
      <c r="D514" s="28"/>
      <c r="J514" s="19"/>
    </row>
    <row r="515" spans="1:19" ht="15.6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1100</v>
      </c>
      <c r="J515" s="61">
        <f>IF(LOOKUP(I515,DATOS!A:A,DATOS!C:C)=0,J509,(LOOKUP(I515,DATOS!A:A,DATOS!C:C)))</f>
        <v>18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ht="15.6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ht="15.6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ht="15.6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ht="15.6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ht="15.6" x14ac:dyDescent="0.25">
      <c r="A520" s="11"/>
      <c r="B520" s="30"/>
      <c r="C520" s="27"/>
      <c r="D520" s="28"/>
      <c r="J520" s="19"/>
    </row>
    <row r="521" spans="1:19" ht="15.6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1101</v>
      </c>
      <c r="J521" s="61">
        <f>IF(LOOKUP(I521,DATOS!A:A,DATOS!C:C)=0,J515,(LOOKUP(I521,DATOS!A:A,DATOS!C:C)))</f>
        <v>18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ht="15.6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ht="15.6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ht="15.6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ht="15.6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ht="15.6" x14ac:dyDescent="0.25">
      <c r="A526" s="11"/>
      <c r="B526" s="30"/>
      <c r="C526" s="27"/>
      <c r="D526" s="28"/>
      <c r="J526" s="19"/>
    </row>
    <row r="527" spans="1:19" ht="15.6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1102</v>
      </c>
      <c r="J527" s="61">
        <f>IF(LOOKUP(I527,DATOS!A:A,DATOS!C:C)=0,J521,(LOOKUP(I527,DATOS!A:A,DATOS!C:C)))</f>
        <v>18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ht="15.6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1</v>
      </c>
      <c r="N528" s="20">
        <f>IF(M528=1,-1/COUNTA(Q528:Q531),0)</f>
        <v>-0.25</v>
      </c>
      <c r="O528" s="20">
        <f>COUNTA(B528:B531)</f>
        <v>1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3</v>
      </c>
    </row>
    <row r="529" spans="1:19" ht="15.6" x14ac:dyDescent="0.25">
      <c r="A529" s="139"/>
      <c r="B529" s="29" t="s">
        <v>209</v>
      </c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3</v>
      </c>
      <c r="L529" s="20"/>
      <c r="M529" s="20"/>
      <c r="N529" s="20"/>
      <c r="O529" s="20"/>
      <c r="P529" s="20">
        <f>O528-P528</f>
        <v>1</v>
      </c>
      <c r="Q529" s="21" t="s">
        <v>1</v>
      </c>
      <c r="R529" s="20" t="str">
        <f>CONCATENATE(B529,Q529)</f>
        <v>xB</v>
      </c>
      <c r="S529" s="20"/>
    </row>
    <row r="530" spans="1:19" ht="15.6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ht="15.6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ht="15.6" x14ac:dyDescent="0.25">
      <c r="A532" s="11"/>
      <c r="B532" s="30"/>
      <c r="C532" s="27"/>
      <c r="D532" s="28"/>
      <c r="J532" s="19"/>
    </row>
    <row r="533" spans="1:19" ht="15.6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1103</v>
      </c>
      <c r="J533" s="61">
        <f>IF(LOOKUP(I533,DATOS!A:A,DATOS!C:C)=0,J527,(LOOKUP(I533,DATOS!A:A,DATOS!C:C)))</f>
        <v>18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ht="15.6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1</v>
      </c>
      <c r="N534" s="20">
        <f>IF(M534=1,-1/COUNTA(Q534:Q537),0)</f>
        <v>-0.25</v>
      </c>
      <c r="O534" s="20">
        <f>COUNTA(B534:B537)</f>
        <v>1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3</v>
      </c>
    </row>
    <row r="535" spans="1:19" ht="15.6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3</v>
      </c>
      <c r="L535" s="20"/>
      <c r="M535" s="20"/>
      <c r="N535" s="20"/>
      <c r="O535" s="20"/>
      <c r="P535" s="20">
        <f>O534-P534</f>
        <v>1</v>
      </c>
      <c r="Q535" s="21" t="s">
        <v>1</v>
      </c>
      <c r="R535" s="20" t="str">
        <f>CONCATENATE(B535,Q535)</f>
        <v>B</v>
      </c>
      <c r="S535" s="20"/>
    </row>
    <row r="536" spans="1:19" ht="15.6" x14ac:dyDescent="0.25">
      <c r="A536" s="139"/>
      <c r="B536" s="29" t="s">
        <v>209</v>
      </c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xC</v>
      </c>
      <c r="S536" s="20"/>
    </row>
    <row r="537" spans="1:19" ht="15.6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ht="15.6" x14ac:dyDescent="0.25">
      <c r="A538" s="11"/>
      <c r="B538" s="30"/>
      <c r="C538" s="27"/>
      <c r="D538" s="28"/>
      <c r="J538" s="19"/>
    </row>
    <row r="539" spans="1:19" ht="15.6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1104</v>
      </c>
      <c r="J539" s="61">
        <f>IF(LOOKUP(I539,DATOS!A:A,DATOS!C:C)=0,J533,(LOOKUP(I539,DATOS!A:A,DATOS!C:C)))</f>
        <v>18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ht="15.6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ht="15.6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ht="15.6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ht="15.6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ht="15.6" x14ac:dyDescent="0.25">
      <c r="A544" s="11"/>
      <c r="B544" s="30"/>
      <c r="C544" s="27"/>
      <c r="D544" s="28"/>
      <c r="J544" s="19"/>
    </row>
    <row r="545" spans="1:19" ht="15.6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1105</v>
      </c>
      <c r="J545" s="61">
        <f>IF(LOOKUP(I545,DATOS!A:A,DATOS!C:C)=0,J539,(LOOKUP(I545,DATOS!A:A,DATOS!C:C)))</f>
        <v>18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ht="15.6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ht="15.6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ht="15.6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ht="15.6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ht="15.6" x14ac:dyDescent="0.25">
      <c r="A550" s="11"/>
      <c r="B550" s="30"/>
      <c r="C550" s="27"/>
      <c r="D550" s="28"/>
      <c r="J550" s="19"/>
    </row>
    <row r="551" spans="1:19" ht="15.6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1106</v>
      </c>
      <c r="J551" s="61">
        <f>IF(LOOKUP(I551,DATOS!A:A,DATOS!C:C)=0,J545,(LOOKUP(I551,DATOS!A:A,DATOS!C:C)))</f>
        <v>18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ht="15.6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ht="15.6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ht="15.6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ht="15.6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ht="15.6" x14ac:dyDescent="0.25">
      <c r="A556" s="11"/>
      <c r="B556" s="30"/>
      <c r="C556" s="27"/>
      <c r="D556" s="28"/>
      <c r="J556" s="19"/>
    </row>
    <row r="557" spans="1:19" ht="15.6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1107</v>
      </c>
      <c r="J557" s="61">
        <f>IF(LOOKUP(I557,DATOS!A:A,DATOS!C:C)=0,J551,(LOOKUP(I557,DATOS!A:A,DATOS!C:C)))</f>
        <v>18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ht="15.6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ht="15.6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ht="15.6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ht="15.6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ht="15.6" x14ac:dyDescent="0.25">
      <c r="A562" s="11"/>
      <c r="B562" s="30"/>
      <c r="C562" s="27"/>
      <c r="D562" s="28"/>
      <c r="J562" s="19"/>
    </row>
    <row r="563" spans="1:19" ht="15.6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1108</v>
      </c>
      <c r="J563" s="61">
        <f>IF(LOOKUP(I563,DATOS!A:A,DATOS!C:C)=0,J557,(LOOKUP(I563,DATOS!A:A,DATOS!C:C)))</f>
        <v>18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ht="15.6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ht="15.6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ht="15.6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ht="15.6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ht="15.6" x14ac:dyDescent="0.25">
      <c r="A568" s="11"/>
      <c r="B568" s="30"/>
      <c r="C568" s="27"/>
      <c r="D568" s="28"/>
      <c r="J568" s="19"/>
    </row>
    <row r="569" spans="1:19" ht="15.6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1109</v>
      </c>
      <c r="J569" s="61">
        <f>IF(LOOKUP(I569,DATOS!A:A,DATOS!C:C)=0,J563,(LOOKUP(I569,DATOS!A:A,DATOS!C:C)))</f>
        <v>18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ht="15.6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ht="15.6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ht="15.6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ht="15.6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ht="15.6" x14ac:dyDescent="0.25">
      <c r="A574" s="11"/>
      <c r="B574" s="30"/>
      <c r="C574" s="27"/>
      <c r="D574" s="28"/>
      <c r="J574" s="19"/>
    </row>
    <row r="575" spans="1:19" ht="15.6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1110</v>
      </c>
      <c r="J575" s="61">
        <f>IF(LOOKUP(I575,DATOS!A:A,DATOS!C:C)=0,J569,(LOOKUP(I575,DATOS!A:A,DATOS!C:C)))</f>
        <v>18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ht="15.6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ht="15.6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ht="15.6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ht="15.6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ht="15.6" x14ac:dyDescent="0.25">
      <c r="A580" s="11"/>
      <c r="B580" s="30"/>
      <c r="C580" s="27"/>
      <c r="D580" s="28"/>
      <c r="J580" s="19"/>
    </row>
    <row r="581" spans="1:19" ht="15.6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1111</v>
      </c>
      <c r="J581" s="61">
        <f>IF(LOOKUP(I581,DATOS!A:A,DATOS!C:C)=0,J575,(LOOKUP(I581,DATOS!A:A,DATOS!C:C)))</f>
        <v>18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ht="15.6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ht="15.6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ht="15.6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ht="15.6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ht="15.6" x14ac:dyDescent="0.25">
      <c r="A586" s="11"/>
      <c r="B586" s="30"/>
      <c r="C586" s="27"/>
      <c r="D586" s="28"/>
      <c r="J586" s="19"/>
    </row>
    <row r="587" spans="1:19" ht="15.6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1112</v>
      </c>
      <c r="J587" s="61">
        <f>IF(LOOKUP(I587,DATOS!A:A,DATOS!C:C)=0,J581,(LOOKUP(I587,DATOS!A:A,DATOS!C:C)))</f>
        <v>18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ht="15.6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ht="15.6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ht="15.6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ht="15.6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ht="15.6" x14ac:dyDescent="0.25">
      <c r="A592" s="11"/>
      <c r="B592" s="30"/>
      <c r="C592" s="27"/>
      <c r="D592" s="28"/>
      <c r="J592" s="19"/>
    </row>
    <row r="593" spans="1:19" ht="15.6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1113</v>
      </c>
      <c r="J593" s="61">
        <f>IF(LOOKUP(I593,DATOS!A:A,DATOS!C:C)=0,J587,(LOOKUP(I593,DATOS!A:A,DATOS!C:C)))</f>
        <v>18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ht="15.6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ht="15.6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ht="15.6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ht="15.6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ht="15.6" x14ac:dyDescent="0.25">
      <c r="A598" s="11"/>
      <c r="B598" s="30"/>
      <c r="C598" s="27"/>
      <c r="D598" s="28"/>
      <c r="J598" s="19"/>
    </row>
    <row r="599" spans="1:19" ht="15.6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1114</v>
      </c>
      <c r="J599" s="61">
        <f>IF(LOOKUP(I599,DATOS!A:A,DATOS!C:C)=0,J593,(LOOKUP(I599,DATOS!A:A,DATOS!C:C)))</f>
        <v>18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ht="15.6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ht="15.6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ht="15.6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ht="15.6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ht="15.6" x14ac:dyDescent="0.25">
      <c r="A604" s="11"/>
      <c r="B604" s="30"/>
      <c r="C604" s="27"/>
      <c r="D604" s="28"/>
      <c r="J604" s="19"/>
    </row>
    <row r="605" spans="1:19" ht="15.6" hidden="1" x14ac:dyDescent="0.25"/>
    <row r="606" spans="1:19" ht="15.6" hidden="1" x14ac:dyDescent="0.25"/>
    <row r="607" spans="1:19" ht="15.6" hidden="1" x14ac:dyDescent="0.25"/>
    <row r="608" spans="1:19" ht="15.6" hidden="1" x14ac:dyDescent="0.25"/>
    <row r="609" ht="15.6" hidden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</sheetData>
  <sheetProtection password="CC7D" sheet="1" objects="1" scenarios="1" formatCells="0" formatColumn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">
    <cfRule type="cellIs" dxfId="360" priority="28" stopIfTrue="1" operator="lessThan">
      <formula>2</formula>
    </cfRule>
    <cfRule type="cellIs" dxfId="359" priority="29" stopIfTrue="1" operator="equal">
      <formula>2</formula>
    </cfRule>
    <cfRule type="cellIs" dxfId="35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357" priority="25" stopIfTrue="1" operator="lessThan">
      <formula>2</formula>
    </cfRule>
    <cfRule type="cellIs" dxfId="356" priority="26" stopIfTrue="1" operator="equal">
      <formula>2</formula>
    </cfRule>
    <cfRule type="cellIs" dxfId="355" priority="27" stopIfTrue="1" operator="greaterThan">
      <formula>2</formula>
    </cfRule>
  </conditionalFormatting>
  <conditionalFormatting sqref="A72:A75 A78:A81 A84:A87 A90:A93 A96:A99 A102:A105 A108:A111 A114:A117 A120:A123 A126:A129">
    <cfRule type="cellIs" dxfId="354" priority="22" stopIfTrue="1" operator="lessThan">
      <formula>2</formula>
    </cfRule>
    <cfRule type="cellIs" dxfId="353" priority="23" stopIfTrue="1" operator="equal">
      <formula>2</formula>
    </cfRule>
    <cfRule type="cellIs" dxfId="352" priority="24" stopIfTrue="1" operator="greaterThan">
      <formula>2</formula>
    </cfRule>
  </conditionalFormatting>
  <conditionalFormatting sqref="A132:A135 A138:A141 A144:A147 A150:A153 A156:A159 A162:A165 A168:A171 A174:A177 A180:A183 A186:A189">
    <cfRule type="cellIs" dxfId="351" priority="19" stopIfTrue="1" operator="lessThan">
      <formula>2</formula>
    </cfRule>
    <cfRule type="cellIs" dxfId="350" priority="20" stopIfTrue="1" operator="equal">
      <formula>2</formula>
    </cfRule>
    <cfRule type="cellIs" dxfId="349" priority="21" stopIfTrue="1" operator="greaterThan">
      <formula>2</formula>
    </cfRule>
  </conditionalFormatting>
  <conditionalFormatting sqref="A192:A195 A198:A201 A204:A207 A210:A213 A216:A219 A222:A225 A228:A231 A234:A237 A240:A243 A246:A249">
    <cfRule type="cellIs" dxfId="348" priority="16" stopIfTrue="1" operator="lessThan">
      <formula>2</formula>
    </cfRule>
    <cfRule type="cellIs" dxfId="347" priority="17" stopIfTrue="1" operator="equal">
      <formula>2</formula>
    </cfRule>
    <cfRule type="cellIs" dxfId="346" priority="18" stopIfTrue="1" operator="greaterThan">
      <formula>2</formula>
    </cfRule>
  </conditionalFormatting>
  <conditionalFormatting sqref="A252:A255 A258:A261 A264:A267 A270:A273 A276:A279 A282:A285 A288:A291 A294:A297 A300:A303 A306:A309">
    <cfRule type="cellIs" dxfId="345" priority="13" stopIfTrue="1" operator="lessThan">
      <formula>2</formula>
    </cfRule>
    <cfRule type="cellIs" dxfId="344" priority="14" stopIfTrue="1" operator="equal">
      <formula>2</formula>
    </cfRule>
    <cfRule type="cellIs" dxfId="343" priority="15" stopIfTrue="1" operator="greaterThan">
      <formula>2</formula>
    </cfRule>
  </conditionalFormatting>
  <conditionalFormatting sqref="A312:A315 A318:A321 A324:A327 A330:A333 A336:A339 A342:A345 A348:A351 A354:A357 A360:A363 A366:A369">
    <cfRule type="cellIs" dxfId="342" priority="10" stopIfTrue="1" operator="lessThan">
      <formula>2</formula>
    </cfRule>
    <cfRule type="cellIs" dxfId="341" priority="11" stopIfTrue="1" operator="equal">
      <formula>2</formula>
    </cfRule>
    <cfRule type="cellIs" dxfId="340" priority="12" stopIfTrue="1" operator="greaterThan">
      <formula>2</formula>
    </cfRule>
  </conditionalFormatting>
  <conditionalFormatting sqref="A372:A375 A378:A381 A384:A387 A390:A393 A396:A399 A402:A405 A408:A411 A414:A417 A420:A423 A426:A429">
    <cfRule type="cellIs" dxfId="339" priority="7" stopIfTrue="1" operator="lessThan">
      <formula>2</formula>
    </cfRule>
    <cfRule type="cellIs" dxfId="338" priority="8" stopIfTrue="1" operator="equal">
      <formula>2</formula>
    </cfRule>
    <cfRule type="cellIs" dxfId="337" priority="9" stopIfTrue="1" operator="greaterThan">
      <formula>2</formula>
    </cfRule>
  </conditionalFormatting>
  <conditionalFormatting sqref="A432:A435 A438:A441 A444:A447 A450:A453 A456:A459 A462:A465 A468:A471 A474:A477 A480:A483 A486:A489">
    <cfRule type="cellIs" dxfId="336" priority="4" stopIfTrue="1" operator="lessThan">
      <formula>2</formula>
    </cfRule>
    <cfRule type="cellIs" dxfId="335" priority="5" stopIfTrue="1" operator="equal">
      <formula>2</formula>
    </cfRule>
    <cfRule type="cellIs" dxfId="334" priority="6" stopIfTrue="1" operator="greaterThan">
      <formula>2</formula>
    </cfRule>
  </conditionalFormatting>
  <conditionalFormatting sqref="A492:A495 A498:A501 A504:A507 A510:A513 A516:A519 A522:A525 A528:A531 A534:A537 A540:A543 A546:A549">
    <cfRule type="cellIs" dxfId="333" priority="1" stopIfTrue="1" operator="lessThan">
      <formula>2</formula>
    </cfRule>
    <cfRule type="cellIs" dxfId="332" priority="2" stopIfTrue="1" operator="equal">
      <formula>2</formula>
    </cfRule>
    <cfRule type="cellIs" dxfId="331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I819"/>
  <sheetViews>
    <sheetView zoomScale="90" zoomScaleNormal="90" workbookViewId="0">
      <pane ySplit="2" topLeftCell="A3" activePane="bottomLeft" state="frozen"/>
      <selection activeCell="C1" sqref="C1:C1048576"/>
      <selection pane="bottomLeft" activeCell="C1" sqref="C1:C1048576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2.441406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IF(PORTADA!$E$39="A",G1,PORTADA!$E$40)</f>
        <v>Boque 4 - TRANSMISIONES II</v>
      </c>
      <c r="D1" s="3"/>
      <c r="E1" s="4" t="e">
        <f>ROUND(Q2/K2*10,2)</f>
        <v>#DIV/0!</v>
      </c>
      <c r="F1" s="4"/>
      <c r="G1" s="38" t="str">
        <f>LOOKUP(I5,DATOS!A:A,DATOS!E:E)</f>
        <v>Boque 4 - TRANSMISIONES II</v>
      </c>
      <c r="I1" s="39">
        <v>18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e">
        <f ca="1">IF(PORTADA!$E$39="A",X2,"")</f>
        <v>#DIV/0!</v>
      </c>
      <c r="D2" s="3"/>
      <c r="E2" s="9"/>
      <c r="F2" s="10"/>
      <c r="I2" s="35" t="str">
        <f ca="1">IF(PORTADA!$E$39="A", LOOKUP(I5,DATOS!A:A,DATOS!E:E),PORTADA!$E$40)</f>
        <v>Boque 4 - TRANSMISIONES 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2</v>
      </c>
      <c r="N2" s="18">
        <f>SUM(N3:N52)</f>
        <v>0</v>
      </c>
      <c r="O2" s="18">
        <f>L2+M2</f>
        <v>2</v>
      </c>
      <c r="P2" s="18" t="e">
        <f>+O2/K2</f>
        <v>#DIV/0!</v>
      </c>
      <c r="Q2" s="18">
        <f>+L2+N2</f>
        <v>0</v>
      </c>
      <c r="R2" s="18">
        <f>ROUND(Q2/(L2+M2)*10,2)</f>
        <v>0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e">
        <f>IF(E2="X",V2,IF(O2&gt;0,U2,V2))</f>
        <v>#DIV/0!</v>
      </c>
      <c r="X2" s="18" t="e">
        <f ca="1">IF(PORTADA!E39="A",W2,V2)</f>
        <v>#DIV/0!</v>
      </c>
    </row>
    <row r="3" spans="1:24" ht="15.6" x14ac:dyDescent="0.25">
      <c r="A3" s="11"/>
      <c r="B3" s="12"/>
      <c r="C3" s="13"/>
      <c r="J3" s="19"/>
    </row>
    <row r="4" spans="1:24" ht="15.6" x14ac:dyDescent="0.25">
      <c r="A4" s="11"/>
      <c r="B4" s="12"/>
      <c r="C4" s="13"/>
      <c r="J4" s="19"/>
    </row>
    <row r="5" spans="1:24" ht="15.6" x14ac:dyDescent="0.25">
      <c r="A5" s="11"/>
      <c r="B5" s="31"/>
      <c r="C5" s="23" t="str">
        <f ca="1">IF(PORTADA!$E$39="A",CONCATENATE(K5,".- ",G5),"")</f>
        <v xml:space="preserve">1.- TP-6N. </v>
      </c>
      <c r="D5" s="24"/>
      <c r="E5" s="11"/>
      <c r="F5" s="11"/>
      <c r="G5" s="40" t="str">
        <f>LOOKUP(I5,DATOS!A:A,DATOS!F:F)</f>
        <v xml:space="preserve">TP-6N. </v>
      </c>
      <c r="H5" s="40">
        <f>LOOKUP(I5,DATOS!A:A,DATOS!P:P)</f>
        <v>0</v>
      </c>
      <c r="I5" s="35">
        <f>LOOKUP(I1,DATOS!C:C,DATOS!A:A)</f>
        <v>1072</v>
      </c>
      <c r="J5" s="61">
        <f>LOOKUP(I5,DATOS!A:A,DATOS!C:C)</f>
        <v>18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ht="15.6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ht="15.6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ht="15.6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ht="15.6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ht="15.6" x14ac:dyDescent="0.25">
      <c r="A10" s="11"/>
      <c r="B10" s="30"/>
      <c r="C10" s="27"/>
      <c r="D10" s="28"/>
      <c r="J10" s="19"/>
    </row>
    <row r="11" spans="1:24" ht="15.6" x14ac:dyDescent="0.25">
      <c r="A11" s="11"/>
      <c r="B11" s="31"/>
      <c r="C11" s="23" t="str">
        <f ca="1">IF(PORTADA!$E$39="A",CONCATENATE(K11,".- ",G11),"")</f>
        <v xml:space="preserve">2.- TP-6N. </v>
      </c>
      <c r="D11" s="24"/>
      <c r="E11" s="11"/>
      <c r="F11" s="11"/>
      <c r="G11" s="40" t="str">
        <f>IF(J12="FIN","",LOOKUP(I11,DATOS!A:A,DATOS!F:F))</f>
        <v xml:space="preserve">TP-6N. </v>
      </c>
      <c r="H11" s="40">
        <f>IF(J12="FIN",0,LOOKUP(I11,DATOS!A:A,DATOS!P:P))</f>
        <v>0</v>
      </c>
      <c r="I11" s="35">
        <f>+I5+1</f>
        <v>1073</v>
      </c>
      <c r="J11" s="61">
        <f>IF(LOOKUP(I11,DATOS!A:A,DATOS!C:C)=0,J5,(LOOKUP(I11,DATOS!A:A,DATOS!C:C)))</f>
        <v>18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ht="15.6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ht="15.6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ht="15.6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ht="15.6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ht="15.6" x14ac:dyDescent="0.25">
      <c r="A16" s="11"/>
      <c r="B16" s="30"/>
      <c r="C16" s="27"/>
      <c r="D16" s="28"/>
      <c r="J16" s="19"/>
    </row>
    <row r="17" spans="1:19" ht="15.6" x14ac:dyDescent="0.25">
      <c r="A17" s="11"/>
      <c r="B17" s="31"/>
      <c r="C17" s="23" t="str">
        <f ca="1">IF(PORTADA!$E$39="A",CONCATENATE(K17,".- ",G17),"")</f>
        <v xml:space="preserve">3.- TP-6N. </v>
      </c>
      <c r="D17" s="24"/>
      <c r="E17" s="11"/>
      <c r="F17" s="11"/>
      <c r="G17" s="40" t="str">
        <f>IF(J18="FIN","",LOOKUP(I17,DATOS!A:A,DATOS!F:F))</f>
        <v xml:space="preserve">TP-6N. </v>
      </c>
      <c r="H17" s="40">
        <f>IF(J18="FIN",0,LOOKUP(I17,DATOS!A:A,DATOS!P:P))</f>
        <v>0</v>
      </c>
      <c r="I17" s="35">
        <f>+I11+1</f>
        <v>1074</v>
      </c>
      <c r="J17" s="61">
        <f>IF(LOOKUP(I17,DATOS!A:A,DATOS!C:C)=0,J11,(LOOKUP(I17,DATOS!A:A,DATOS!C:C)))</f>
        <v>18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ht="15.6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ht="15.6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ht="15.6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ht="15.6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ht="15.6" x14ac:dyDescent="0.25">
      <c r="A22" s="11"/>
      <c r="B22" s="30"/>
      <c r="C22" s="27"/>
      <c r="D22" s="28"/>
      <c r="J22" s="19"/>
    </row>
    <row r="23" spans="1:19" ht="15.6" x14ac:dyDescent="0.25">
      <c r="A23" s="11"/>
      <c r="B23" s="31"/>
      <c r="C23" s="23" t="str">
        <f ca="1">IF(PORTADA!$E$39="A",CONCATENATE(K23,".- ",G23),"")</f>
        <v xml:space="preserve">4.- TP-6N. </v>
      </c>
      <c r="D23" s="24"/>
      <c r="E23" s="11"/>
      <c r="F23" s="11"/>
      <c r="G23" s="40" t="str">
        <f>IF(J24="FIN","",LOOKUP(I23,DATOS!A:A,DATOS!F:F))</f>
        <v xml:space="preserve">TP-6N. </v>
      </c>
      <c r="H23" s="40">
        <f>IF(J24="FIN",0,LOOKUP(I23,DATOS!A:A,DATOS!P:P))</f>
        <v>0</v>
      </c>
      <c r="I23" s="35">
        <f>+I17+1</f>
        <v>1075</v>
      </c>
      <c r="J23" s="61">
        <f>IF(LOOKUP(I23,DATOS!A:A,DATOS!C:C)=0,J17,(LOOKUP(I23,DATOS!A:A,DATOS!C:C)))</f>
        <v>18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ht="15.6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ht="15.6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ht="15.6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ht="15.6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ht="15.6" x14ac:dyDescent="0.25">
      <c r="A28" s="11"/>
      <c r="B28" s="30"/>
      <c r="C28" s="27"/>
      <c r="D28" s="28"/>
      <c r="J28" s="19"/>
    </row>
    <row r="29" spans="1:19" ht="15.6" x14ac:dyDescent="0.25">
      <c r="A29" s="11"/>
      <c r="B29" s="31"/>
      <c r="C29" s="23" t="str">
        <f ca="1">IF(PORTADA!$E$39="A",CONCATENATE(K29,".- ",G29),"")</f>
        <v xml:space="preserve">5.- TP-6N. </v>
      </c>
      <c r="D29" s="24"/>
      <c r="E29" s="11"/>
      <c r="F29" s="11"/>
      <c r="G29" s="40" t="str">
        <f>IF(J30="FIN","",LOOKUP(I29,DATOS!A:A,DATOS!F:F))</f>
        <v xml:space="preserve">TP-6N. </v>
      </c>
      <c r="H29" s="40">
        <f>IF(J30="FIN",0,LOOKUP(I29,DATOS!A:A,DATOS!P:P))</f>
        <v>0</v>
      </c>
      <c r="I29" s="35">
        <f>+I23+1</f>
        <v>1076</v>
      </c>
      <c r="J29" s="61">
        <f>IF(LOOKUP(I29,DATOS!A:A,DATOS!C:C)=0,J23,(LOOKUP(I29,DATOS!A:A,DATOS!C:C)))</f>
        <v>18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ht="15.6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15.6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15.6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15.6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ht="15.6" x14ac:dyDescent="0.25">
      <c r="A34" s="11"/>
      <c r="B34" s="30"/>
      <c r="C34" s="27"/>
      <c r="D34" s="28"/>
      <c r="J34" s="19"/>
    </row>
    <row r="35" spans="1:19" ht="15.6" x14ac:dyDescent="0.25">
      <c r="A35" s="11"/>
      <c r="B35" s="31"/>
      <c r="C35" s="23" t="str">
        <f ca="1">IF(PORTADA!$E$39="A",CONCATENATE(K35,".- ",G35),"")</f>
        <v xml:space="preserve">6.- TP-6N. </v>
      </c>
      <c r="D35" s="24"/>
      <c r="E35" s="11"/>
      <c r="F35" s="11"/>
      <c r="G35" s="40" t="str">
        <f>IF(J36="FIN","",LOOKUP(I35,DATOS!A:A,DATOS!F:F))</f>
        <v xml:space="preserve">TP-6N. </v>
      </c>
      <c r="H35" s="40">
        <f>IF(J36="FIN",0,LOOKUP(I35,DATOS!A:A,DATOS!P:P))</f>
        <v>0</v>
      </c>
      <c r="I35" s="35">
        <f>+I29+1</f>
        <v>1077</v>
      </c>
      <c r="J35" s="61">
        <f>IF(LOOKUP(I35,DATOS!A:A,DATOS!C:C)=0,J29,(LOOKUP(I35,DATOS!A:A,DATOS!C:C)))</f>
        <v>18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ht="15.6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ht="15.6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ht="15.6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ht="15.6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ht="15.6" x14ac:dyDescent="0.25">
      <c r="A40" s="11"/>
      <c r="B40" s="30"/>
      <c r="C40" s="27"/>
      <c r="D40" s="28"/>
      <c r="J40" s="19"/>
    </row>
    <row r="41" spans="1:19" ht="15.6" x14ac:dyDescent="0.25">
      <c r="A41" s="11"/>
      <c r="B41" s="31"/>
      <c r="C41" s="23" t="str">
        <f ca="1">IF(PORTADA!$E$39="A",CONCATENATE(K41,".- ",G41),"")</f>
        <v xml:space="preserve">7.- TP-6N. </v>
      </c>
      <c r="D41" s="24"/>
      <c r="E41" s="11"/>
      <c r="F41" s="11"/>
      <c r="G41" s="40" t="str">
        <f>IF(J42="FIN","",LOOKUP(I41,DATOS!A:A,DATOS!F:F))</f>
        <v xml:space="preserve">TP-6N. </v>
      </c>
      <c r="H41" s="40">
        <f>IF(J42="FIN",0,LOOKUP(I41,DATOS!A:A,DATOS!P:P))</f>
        <v>0</v>
      </c>
      <c r="I41" s="35">
        <f>+I35+1</f>
        <v>1078</v>
      </c>
      <c r="J41" s="61">
        <f>IF(LOOKUP(I41,DATOS!A:A,DATOS!C:C)=0,J35,(LOOKUP(I41,DATOS!A:A,DATOS!C:C)))</f>
        <v>18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ht="15.6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ht="15.6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ht="15.6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ht="15.6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ht="15.6" x14ac:dyDescent="0.25">
      <c r="A46" s="11"/>
      <c r="B46" s="30"/>
      <c r="C46" s="27"/>
      <c r="D46" s="28"/>
      <c r="J46" s="19"/>
    </row>
    <row r="47" spans="1:19" ht="15.6" x14ac:dyDescent="0.25">
      <c r="A47" s="11"/>
      <c r="B47" s="31"/>
      <c r="C47" s="23" t="str">
        <f ca="1">IF(PORTADA!$E$39="A",CONCATENATE(K47,".- ",G47),"")</f>
        <v xml:space="preserve">8.- TP-6N. </v>
      </c>
      <c r="D47" s="24"/>
      <c r="E47" s="11"/>
      <c r="F47" s="11"/>
      <c r="G47" s="40" t="str">
        <f>IF(J48="FIN","",LOOKUP(I47,DATOS!A:A,DATOS!F:F))</f>
        <v xml:space="preserve">TP-6N. </v>
      </c>
      <c r="H47" s="40">
        <f>IF(J48="FIN",0,LOOKUP(I47,DATOS!A:A,DATOS!P:P))</f>
        <v>0</v>
      </c>
      <c r="I47" s="35">
        <f>+I41+1</f>
        <v>1079</v>
      </c>
      <c r="J47" s="61">
        <f>IF(LOOKUP(I47,DATOS!A:A,DATOS!C:C)=0,J41,(LOOKUP(I47,DATOS!A:A,DATOS!C:C)))</f>
        <v>18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ht="15.6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15.6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ht="15.6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ht="15.6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ht="15.6" x14ac:dyDescent="0.25">
      <c r="A52" s="11"/>
      <c r="B52" s="30"/>
      <c r="C52" s="27"/>
      <c r="D52" s="28"/>
      <c r="J52" s="19"/>
    </row>
    <row r="53" spans="1:19" ht="15.6" x14ac:dyDescent="0.25">
      <c r="A53" s="11"/>
      <c r="B53" s="31"/>
      <c r="C53" s="23" t="str">
        <f ca="1">IF(PORTADA!$E$39="A",CONCATENATE(K53,".- ",G53),"")</f>
        <v xml:space="preserve">9.- TP-6N. </v>
      </c>
      <c r="D53" s="24"/>
      <c r="E53" s="11"/>
      <c r="F53" s="11"/>
      <c r="G53" s="40" t="str">
        <f>IF(J54="FIN","",LOOKUP(I53,DATOS!A:A,DATOS!F:F))</f>
        <v xml:space="preserve">TP-6N. </v>
      </c>
      <c r="H53" s="40">
        <f>IF(J54="FIN",0,LOOKUP(I53,DATOS!A:A,DATOS!P:P))</f>
        <v>0</v>
      </c>
      <c r="I53" s="35">
        <f>+I47+1</f>
        <v>1080</v>
      </c>
      <c r="J53" s="61">
        <f>IF(LOOKUP(I53,DATOS!A:A,DATOS!C:C)=0,J47,(LOOKUP(I53,DATOS!A:A,DATOS!C:C)))</f>
        <v>18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ht="15.6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ht="15.6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ht="15.6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ht="15.6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ht="15.6" x14ac:dyDescent="0.25">
      <c r="A58" s="11"/>
      <c r="B58" s="30"/>
      <c r="C58" s="27"/>
      <c r="D58" s="28"/>
      <c r="J58" s="19"/>
    </row>
    <row r="59" spans="1:19" ht="15.6" x14ac:dyDescent="0.25">
      <c r="A59" s="11"/>
      <c r="B59" s="31"/>
      <c r="C59" s="23" t="str">
        <f ca="1">IF(PORTADA!$E$39="A",CONCATENATE(K59,".- ",G59),"")</f>
        <v xml:space="preserve">10.- TP-6N. </v>
      </c>
      <c r="D59" s="24"/>
      <c r="E59" s="11"/>
      <c r="F59" s="11"/>
      <c r="G59" s="40" t="str">
        <f>IF(J60="FIN","",LOOKUP(I59,DATOS!A:A,DATOS!F:F))</f>
        <v xml:space="preserve">TP-6N. </v>
      </c>
      <c r="H59" s="40">
        <f>IF(J60="FIN",0,LOOKUP(I59,DATOS!A:A,DATOS!P:P))</f>
        <v>0</v>
      </c>
      <c r="I59" s="35">
        <f>+I53+1</f>
        <v>1081</v>
      </c>
      <c r="J59" s="61">
        <f>IF(LOOKUP(I59,DATOS!A:A,DATOS!C:C)=0,J53,(LOOKUP(I59,DATOS!A:A,DATOS!C:C)))</f>
        <v>18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ht="15.6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ht="15.6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ht="15.6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ht="15.6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ht="15.6" x14ac:dyDescent="0.25">
      <c r="A64" s="11"/>
      <c r="B64" s="30"/>
      <c r="C64" s="27"/>
      <c r="D64" s="28"/>
      <c r="J64" s="19"/>
    </row>
    <row r="65" spans="1:19" ht="15.6" x14ac:dyDescent="0.25">
      <c r="A65" s="11"/>
      <c r="B65" s="31"/>
      <c r="C65" s="23" t="str">
        <f ca="1">IF(PORTADA!$E$39="A",CONCATENATE(K65,".- ",G65),"")</f>
        <v xml:space="preserve">11.- TP-6N. </v>
      </c>
      <c r="D65" s="24"/>
      <c r="E65" s="11"/>
      <c r="F65" s="11"/>
      <c r="G65" s="40" t="str">
        <f>IF(J66="FIN","",LOOKUP(I65,DATOS!A:A,DATOS!F:F))</f>
        <v xml:space="preserve">TP-6N. </v>
      </c>
      <c r="H65" s="40">
        <f>IF(J66="FIN",0,LOOKUP(I65,DATOS!A:A,DATOS!P:P))</f>
        <v>0</v>
      </c>
      <c r="I65" s="35">
        <f>+I59+1</f>
        <v>1082</v>
      </c>
      <c r="J65" s="61">
        <f>IF(LOOKUP(I65,DATOS!A:A,DATOS!C:C)=0,J59,(LOOKUP(I65,DATOS!A:A,DATOS!C:C)))</f>
        <v>18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ht="15.6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ht="15.6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ht="15.6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ht="15.6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ht="15.6" x14ac:dyDescent="0.25">
      <c r="A70" s="11"/>
      <c r="B70" s="30"/>
      <c r="C70" s="27"/>
      <c r="D70" s="28"/>
      <c r="J70" s="19"/>
    </row>
    <row r="71" spans="1:19" ht="15.6" x14ac:dyDescent="0.25">
      <c r="A71" s="11"/>
      <c r="B71" s="31"/>
      <c r="C71" s="23" t="str">
        <f ca="1">IF(PORTADA!$E$39="A",CONCATENATE(K71,".- ",G71),"")</f>
        <v xml:space="preserve">12.- TP-6N. </v>
      </c>
      <c r="D71" s="24"/>
      <c r="E71" s="11"/>
      <c r="F71" s="11"/>
      <c r="G71" s="40" t="str">
        <f>IF(J72="FIN","",LOOKUP(I71,DATOS!A:A,DATOS!F:F))</f>
        <v xml:space="preserve">TP-6N. </v>
      </c>
      <c r="H71" s="40">
        <f>IF(J72="FIN",0,LOOKUP(I71,DATOS!A:A,DATOS!P:P))</f>
        <v>0</v>
      </c>
      <c r="I71" s="35">
        <f>+I65+1</f>
        <v>1083</v>
      </c>
      <c r="J71" s="61">
        <f>IF(LOOKUP(I71,DATOS!A:A,DATOS!C:C)=0,J65,(LOOKUP(I71,DATOS!A:A,DATOS!C:C)))</f>
        <v>18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ht="15.6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ht="15.6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ht="15.6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ht="15.6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ht="15.6" x14ac:dyDescent="0.25">
      <c r="A76" s="11"/>
      <c r="B76" s="30"/>
      <c r="C76" s="27"/>
      <c r="D76" s="28"/>
      <c r="J76" s="19"/>
    </row>
    <row r="77" spans="1:19" ht="15.6" x14ac:dyDescent="0.25">
      <c r="A77" s="11"/>
      <c r="B77" s="31"/>
      <c r="C77" s="23" t="str">
        <f ca="1">IF(PORTADA!$E$39="A",CONCATENATE(K77,".- ",G77),"")</f>
        <v xml:space="preserve">13.- TP-6N. </v>
      </c>
      <c r="D77" s="24"/>
      <c r="E77" s="11"/>
      <c r="F77" s="11"/>
      <c r="G77" s="40" t="str">
        <f>IF(J78="FIN","",LOOKUP(I77,DATOS!A:A,DATOS!F:F))</f>
        <v xml:space="preserve">TP-6N. </v>
      </c>
      <c r="H77" s="40">
        <f>IF(J78="FIN",0,LOOKUP(I77,DATOS!A:A,DATOS!P:P))</f>
        <v>0</v>
      </c>
      <c r="I77" s="35">
        <f>+I71+1</f>
        <v>1084</v>
      </c>
      <c r="J77" s="61">
        <f>IF(LOOKUP(I77,DATOS!A:A,DATOS!C:C)=0,J71,(LOOKUP(I77,DATOS!A:A,DATOS!C:C)))</f>
        <v>18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ht="15.6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ht="15.6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ht="15.6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ht="15.6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ht="15.6" x14ac:dyDescent="0.25">
      <c r="A82" s="11"/>
      <c r="B82" s="30"/>
      <c r="C82" s="27"/>
      <c r="D82" s="28"/>
      <c r="J82" s="19"/>
    </row>
    <row r="83" spans="1:19" ht="15.6" x14ac:dyDescent="0.25">
      <c r="A83" s="11"/>
      <c r="B83" s="31"/>
      <c r="C83" s="23" t="str">
        <f ca="1">IF(PORTADA!$E$39="A",CONCATENATE(K83,".- ",G83),"")</f>
        <v xml:space="preserve">14.- RADIOTELÉFONO PNR-500. </v>
      </c>
      <c r="D83" s="24"/>
      <c r="E83" s="11"/>
      <c r="F83" s="11"/>
      <c r="G83" s="40" t="str">
        <f>IF(J84="FIN","",LOOKUP(I83,DATOS!A:A,DATOS!F:F))</f>
        <v xml:space="preserve">RADIOTELÉFONO PNR-500. </v>
      </c>
      <c r="H83" s="40">
        <f>IF(J84="FIN",0,LOOKUP(I83,DATOS!A:A,DATOS!P:P))</f>
        <v>0</v>
      </c>
      <c r="I83" s="35">
        <f>+I77+1</f>
        <v>1085</v>
      </c>
      <c r="J83" s="61">
        <f>IF(LOOKUP(I83,DATOS!A:A,DATOS!C:C)=0,J77,(LOOKUP(I83,DATOS!A:A,DATOS!C:C)))</f>
        <v>18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ht="15.6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ht="15.6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ht="15.6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ht="15.6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ht="15.6" x14ac:dyDescent="0.25">
      <c r="A88" s="11"/>
      <c r="B88" s="30"/>
      <c r="C88" s="27"/>
      <c r="D88" s="28"/>
      <c r="J88" s="19"/>
    </row>
    <row r="89" spans="1:19" ht="15.6" x14ac:dyDescent="0.25">
      <c r="A89" s="11"/>
      <c r="B89" s="31"/>
      <c r="C89" s="23" t="str">
        <f ca="1">IF(PORTADA!$E$39="A",CONCATENATE(K89,".- ",G89),"")</f>
        <v xml:space="preserve">15.- RADIOTELÉFONO PNR-500. </v>
      </c>
      <c r="D89" s="24"/>
      <c r="E89" s="11"/>
      <c r="F89" s="11"/>
      <c r="G89" s="40" t="str">
        <f>IF(J90="FIN","",LOOKUP(I89,DATOS!A:A,DATOS!F:F))</f>
        <v xml:space="preserve">RADIOTELÉFONO PNR-500. </v>
      </c>
      <c r="H89" s="40">
        <f>IF(J90="FIN",0,LOOKUP(I89,DATOS!A:A,DATOS!P:P))</f>
        <v>0</v>
      </c>
      <c r="I89" s="35">
        <f>+I83+1</f>
        <v>1086</v>
      </c>
      <c r="J89" s="61">
        <f>IF(LOOKUP(I89,DATOS!A:A,DATOS!C:C)=0,J83,(LOOKUP(I89,DATOS!A:A,DATOS!C:C)))</f>
        <v>18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ht="15.6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ht="15.6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ht="15.6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ht="15.6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ht="15.6" x14ac:dyDescent="0.25">
      <c r="A94" s="11"/>
      <c r="B94" s="30"/>
      <c r="C94" s="27"/>
      <c r="D94" s="28"/>
      <c r="J94" s="19"/>
    </row>
    <row r="95" spans="1:19" ht="15.6" x14ac:dyDescent="0.25">
      <c r="A95" s="11"/>
      <c r="B95" s="31"/>
      <c r="C95" s="23" t="str">
        <f ca="1">IF(PORTADA!$E$39="A",CONCATENATE(K95,".- ",G95),"")</f>
        <v xml:space="preserve">16.- RADIOTELÉFONO PNR-500. </v>
      </c>
      <c r="D95" s="24"/>
      <c r="E95" s="11"/>
      <c r="F95" s="11"/>
      <c r="G95" s="40" t="str">
        <f>IF(J96="FIN","",LOOKUP(I95,DATOS!A:A,DATOS!F:F))</f>
        <v xml:space="preserve">RADIOTELÉFONO PNR-500. </v>
      </c>
      <c r="H95" s="40">
        <f>IF(J96="FIN",0,LOOKUP(I95,DATOS!A:A,DATOS!P:P))</f>
        <v>0</v>
      </c>
      <c r="I95" s="35">
        <f>+I89+1</f>
        <v>1087</v>
      </c>
      <c r="J95" s="61">
        <f>IF(LOOKUP(I95,DATOS!A:A,DATOS!C:C)=0,J89,(LOOKUP(I95,DATOS!A:A,DATOS!C:C)))</f>
        <v>18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ht="15.6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ht="15.6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ht="15.6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ht="15.6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ht="15.6" x14ac:dyDescent="0.25">
      <c r="A100" s="11"/>
      <c r="B100" s="30"/>
      <c r="C100" s="27"/>
      <c r="D100" s="28"/>
      <c r="J100" s="19"/>
    </row>
    <row r="101" spans="1:19" ht="15.6" x14ac:dyDescent="0.25">
      <c r="A101" s="11"/>
      <c r="B101" s="31"/>
      <c r="C101" s="23" t="str">
        <f ca="1">IF(PORTADA!$E$39="A",CONCATENATE(K101,".- ",G101),"")</f>
        <v xml:space="preserve">17.- RADIOTELÉFONO PNR-500. </v>
      </c>
      <c r="D101" s="24"/>
      <c r="E101" s="11"/>
      <c r="F101" s="11"/>
      <c r="G101" s="40" t="str">
        <f>IF(J102="FIN","",LOOKUP(I101,DATOS!A:A,DATOS!F:F))</f>
        <v xml:space="preserve">RADIOTELÉFONO PNR-500. </v>
      </c>
      <c r="H101" s="40">
        <f>IF(J102="FIN",0,LOOKUP(I101,DATOS!A:A,DATOS!P:P))</f>
        <v>0</v>
      </c>
      <c r="I101" s="35">
        <f>+I95+1</f>
        <v>1088</v>
      </c>
      <c r="J101" s="61">
        <f>IF(LOOKUP(I101,DATOS!A:A,DATOS!C:C)=0,J95,(LOOKUP(I101,DATOS!A:A,DATOS!C:C)))</f>
        <v>18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ht="15.6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ht="15.6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ht="15.6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ht="15.6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ht="15.6" x14ac:dyDescent="0.25">
      <c r="A106" s="11"/>
      <c r="B106" s="30"/>
      <c r="C106" s="27"/>
      <c r="D106" s="28"/>
      <c r="J106" s="19"/>
    </row>
    <row r="107" spans="1:19" ht="15.6" x14ac:dyDescent="0.25">
      <c r="A107" s="11"/>
      <c r="B107" s="31"/>
      <c r="C107" s="23" t="str">
        <f ca="1">IF(PORTADA!$E$39="A",CONCATENATE(K107,".- ",G107),"")</f>
        <v xml:space="preserve">18.- RADIOTELÉFONO PNR-500. </v>
      </c>
      <c r="D107" s="24"/>
      <c r="E107" s="11"/>
      <c r="F107" s="11"/>
      <c r="G107" s="40" t="str">
        <f>IF(J108="FIN","",LOOKUP(I107,DATOS!A:A,DATOS!F:F))</f>
        <v xml:space="preserve">RADIOTELÉFONO PNR-500. </v>
      </c>
      <c r="H107" s="40">
        <f>IF(J108="FIN",0,LOOKUP(I107,DATOS!A:A,DATOS!P:P))</f>
        <v>0</v>
      </c>
      <c r="I107" s="35">
        <f>+I101+1</f>
        <v>1089</v>
      </c>
      <c r="J107" s="61">
        <f>IF(LOOKUP(I107,DATOS!A:A,DATOS!C:C)=0,J101,(LOOKUP(I107,DATOS!A:A,DATOS!C:C)))</f>
        <v>18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ht="15.6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ht="15.6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ht="15.6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ht="15.6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ht="15.6" x14ac:dyDescent="0.25">
      <c r="A112" s="11"/>
      <c r="B112" s="30"/>
      <c r="C112" s="27"/>
      <c r="D112" s="28"/>
      <c r="J112" s="19"/>
    </row>
    <row r="113" spans="1:19" ht="15.6" x14ac:dyDescent="0.25">
      <c r="A113" s="11"/>
      <c r="B113" s="31"/>
      <c r="C113" s="23" t="str">
        <f ca="1">IF(PORTADA!$E$39="A",CONCATENATE(K113,".- ",G113),"")</f>
        <v xml:space="preserve">19.- RADIOTELÉFONO PNR-500. </v>
      </c>
      <c r="D113" s="24"/>
      <c r="E113" s="11"/>
      <c r="F113" s="11"/>
      <c r="G113" s="40" t="str">
        <f>IF(J114="FIN","",LOOKUP(I113,DATOS!A:A,DATOS!F:F))</f>
        <v xml:space="preserve">RADIOTELÉFONO PNR-500. </v>
      </c>
      <c r="H113" s="40">
        <f>IF(J114="FIN",0,LOOKUP(I113,DATOS!A:A,DATOS!P:P))</f>
        <v>0</v>
      </c>
      <c r="I113" s="35">
        <f>+I107+1</f>
        <v>1090</v>
      </c>
      <c r="J113" s="61">
        <f>IF(LOOKUP(I113,DATOS!A:A,DATOS!C:C)=0,J107,(LOOKUP(I113,DATOS!A:A,DATOS!C:C)))</f>
        <v>18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ht="15.6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ht="15.6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ht="15.6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ht="15.6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ht="15.6" x14ac:dyDescent="0.25">
      <c r="A118" s="11"/>
      <c r="B118" s="30"/>
      <c r="C118" s="27"/>
      <c r="D118" s="28"/>
      <c r="J118" s="19"/>
    </row>
    <row r="119" spans="1:19" ht="15.6" x14ac:dyDescent="0.25">
      <c r="A119" s="11"/>
      <c r="B119" s="31"/>
      <c r="C119" s="23" t="str">
        <f ca="1">IF(PORTADA!$E$39="A",CONCATENATE(K119,".- ",G119),"")</f>
        <v xml:space="preserve">20.- RADIOTELÉFONO PNR-500. </v>
      </c>
      <c r="D119" s="24"/>
      <c r="E119" s="11"/>
      <c r="F119" s="11"/>
      <c r="G119" s="40" t="str">
        <f>IF(J120="FIN","",LOOKUP(I119,DATOS!A:A,DATOS!F:F))</f>
        <v xml:space="preserve">RADIOTELÉFONO PNR-500. </v>
      </c>
      <c r="H119" s="40">
        <f>IF(J120="FIN",0,LOOKUP(I119,DATOS!A:A,DATOS!P:P))</f>
        <v>0</v>
      </c>
      <c r="I119" s="35">
        <f>+I113+1</f>
        <v>1091</v>
      </c>
      <c r="J119" s="61">
        <f>IF(LOOKUP(I119,DATOS!A:A,DATOS!C:C)=0,J113,(LOOKUP(I119,DATOS!A:A,DATOS!C:C)))</f>
        <v>18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ht="15.6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ht="15.6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ht="15.6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ht="15.6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ht="15.6" x14ac:dyDescent="0.25">
      <c r="A124" s="11"/>
      <c r="B124" s="30"/>
      <c r="C124" s="27"/>
      <c r="D124" s="28"/>
      <c r="J124" s="19"/>
    </row>
    <row r="125" spans="1:19" ht="15.6" x14ac:dyDescent="0.25">
      <c r="A125" s="11"/>
      <c r="B125" s="31"/>
      <c r="C125" s="23" t="str">
        <f ca="1">IF(PORTADA!$E$39="A",CONCATENATE(K125,".- ",G125),"")</f>
        <v xml:space="preserve">21.- RADIOTELÉFONO PNR-500. </v>
      </c>
      <c r="D125" s="24"/>
      <c r="E125" s="11"/>
      <c r="F125" s="11"/>
      <c r="G125" s="40" t="str">
        <f>IF(J126="FIN","",LOOKUP(I125,DATOS!A:A,DATOS!F:F))</f>
        <v xml:space="preserve">RADIOTELÉFONO PNR-500. </v>
      </c>
      <c r="H125" s="40">
        <f>IF(J126="FIN",0,LOOKUP(I125,DATOS!A:A,DATOS!P:P))</f>
        <v>0</v>
      </c>
      <c r="I125" s="35">
        <f>+I119+1</f>
        <v>1092</v>
      </c>
      <c r="J125" s="61">
        <f>IF(LOOKUP(I125,DATOS!A:A,DATOS!C:C)=0,J119,(LOOKUP(I125,DATOS!A:A,DATOS!C:C)))</f>
        <v>18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ht="15.6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ht="15.6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ht="15.6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ht="15.6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ht="15.6" x14ac:dyDescent="0.25">
      <c r="A130" s="11"/>
      <c r="B130" s="30"/>
      <c r="C130" s="27"/>
      <c r="D130" s="28"/>
      <c r="J130" s="19"/>
    </row>
    <row r="131" spans="1:19" ht="15.6" x14ac:dyDescent="0.25">
      <c r="A131" s="11"/>
      <c r="B131" s="31"/>
      <c r="C131" s="23" t="str">
        <f ca="1">IF(PORTADA!$E$39="A",CONCATENATE(K131,".- ",G131),"")</f>
        <v xml:space="preserve">22.- RADIOTELÉFONO PNR-500. </v>
      </c>
      <c r="D131" s="24"/>
      <c r="E131" s="11"/>
      <c r="F131" s="11"/>
      <c r="G131" s="40" t="str">
        <f>IF(J132="FIN","",LOOKUP(I131,DATOS!A:A,DATOS!F:F))</f>
        <v xml:space="preserve">RADIOTELÉFONO PNR-500. </v>
      </c>
      <c r="H131" s="40">
        <f>IF(J132="FIN",0,LOOKUP(I131,DATOS!A:A,DATOS!P:P))</f>
        <v>0</v>
      </c>
      <c r="I131" s="35">
        <f>+I125+1</f>
        <v>1093</v>
      </c>
      <c r="J131" s="61">
        <f>IF(LOOKUP(I131,DATOS!A:A,DATOS!C:C)=0,J125,(LOOKUP(I131,DATOS!A:A,DATOS!C:C)))</f>
        <v>18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ht="15.6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ht="15.6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ht="15.6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ht="15.6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ht="15.6" x14ac:dyDescent="0.25">
      <c r="A136" s="11"/>
      <c r="B136" s="30"/>
      <c r="C136" s="27"/>
      <c r="D136" s="28"/>
      <c r="J136" s="19"/>
    </row>
    <row r="137" spans="1:19" ht="15.6" x14ac:dyDescent="0.25">
      <c r="A137" s="11"/>
      <c r="B137" s="31"/>
      <c r="C137" s="23" t="str">
        <f ca="1">IF(PORTADA!$E$39="A",CONCATENATE(K137,".- ",G137),"")</f>
        <v xml:space="preserve">23.- RADIOTELÉFONO PNR-500. </v>
      </c>
      <c r="D137" s="24"/>
      <c r="E137" s="11"/>
      <c r="F137" s="11"/>
      <c r="G137" s="40" t="str">
        <f>IF(J138="FIN","",LOOKUP(I137,DATOS!A:A,DATOS!F:F))</f>
        <v xml:space="preserve">RADIOTELÉFONO PNR-500. </v>
      </c>
      <c r="H137" s="40">
        <f>IF(J138="FIN",0,LOOKUP(I137,DATOS!A:A,DATOS!P:P))</f>
        <v>0</v>
      </c>
      <c r="I137" s="35">
        <f>+I131+1</f>
        <v>1094</v>
      </c>
      <c r="J137" s="61">
        <f>IF(LOOKUP(I137,DATOS!A:A,DATOS!C:C)=0,J131,(LOOKUP(I137,DATOS!A:A,DATOS!C:C)))</f>
        <v>18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ht="15.6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ht="15.6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ht="15.6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ht="15.6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ht="15.6" x14ac:dyDescent="0.25">
      <c r="A142" s="11"/>
      <c r="B142" s="30"/>
      <c r="C142" s="27"/>
      <c r="D142" s="28"/>
      <c r="J142" s="19"/>
    </row>
    <row r="143" spans="1:19" ht="15.6" x14ac:dyDescent="0.25">
      <c r="A143" s="11"/>
      <c r="B143" s="31"/>
      <c r="C143" s="23" t="str">
        <f ca="1">IF(PORTADA!$E$39="A",CONCATENATE(K143,".- ",G143),"")</f>
        <v xml:space="preserve">24.- RADIOTELÉFONO PNR-500. </v>
      </c>
      <c r="D143" s="24"/>
      <c r="E143" s="11"/>
      <c r="F143" s="11"/>
      <c r="G143" s="40" t="str">
        <f>IF(J144="FIN","",LOOKUP(I143,DATOS!A:A,DATOS!F:F))</f>
        <v xml:space="preserve">RADIOTELÉFONO PNR-500. </v>
      </c>
      <c r="H143" s="40">
        <f>IF(J144="FIN",0,LOOKUP(I143,DATOS!A:A,DATOS!P:P))</f>
        <v>0</v>
      </c>
      <c r="I143" s="35">
        <f>+I137+1</f>
        <v>1095</v>
      </c>
      <c r="J143" s="61">
        <f>IF(LOOKUP(I143,DATOS!A:A,DATOS!C:C)=0,J137,(LOOKUP(I143,DATOS!A:A,DATOS!C:C)))</f>
        <v>18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ht="15.6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ht="15.6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ht="15.6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ht="15.6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ht="15.6" x14ac:dyDescent="0.25">
      <c r="A148" s="11"/>
      <c r="B148" s="30"/>
      <c r="C148" s="27"/>
      <c r="D148" s="28"/>
      <c r="J148" s="19"/>
    </row>
    <row r="149" spans="1:19" ht="15.6" x14ac:dyDescent="0.25">
      <c r="A149" s="11"/>
      <c r="B149" s="31"/>
      <c r="C149" s="23" t="str">
        <f ca="1">IF(PORTADA!$E$39="A",CONCATENATE(K149,".- ",G149),"")</f>
        <v xml:space="preserve">25.- RADIOTELÉFONO PNR-500. </v>
      </c>
      <c r="D149" s="24"/>
      <c r="E149" s="11"/>
      <c r="F149" s="11"/>
      <c r="G149" s="40" t="str">
        <f>IF(J150="FIN","",LOOKUP(I149,DATOS!A:A,DATOS!F:F))</f>
        <v xml:space="preserve">RADIOTELÉFONO PNR-500. </v>
      </c>
      <c r="H149" s="40">
        <f>IF(J150="FIN",0,LOOKUP(I149,DATOS!A:A,DATOS!P:P))</f>
        <v>0</v>
      </c>
      <c r="I149" s="35">
        <f>+I143+1</f>
        <v>1096</v>
      </c>
      <c r="J149" s="61">
        <f>IF(LOOKUP(I149,DATOS!A:A,DATOS!C:C)=0,J143,(LOOKUP(I149,DATOS!A:A,DATOS!C:C)))</f>
        <v>18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ht="15.6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ht="15.6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ht="15.6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ht="15.6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ht="15.6" x14ac:dyDescent="0.25">
      <c r="A154" s="11"/>
      <c r="B154" s="30"/>
      <c r="C154" s="27"/>
      <c r="D154" s="28"/>
      <c r="J154" s="19"/>
    </row>
    <row r="155" spans="1:19" ht="15.6" x14ac:dyDescent="0.25">
      <c r="A155" s="11"/>
      <c r="B155" s="31"/>
      <c r="C155" s="23" t="str">
        <f ca="1">IF(PORTADA!$E$39="A",CONCATENATE(K155,".- ",G155),"")</f>
        <v xml:space="preserve">26.- RADIOTELÉFONO PNR-500. </v>
      </c>
      <c r="D155" s="24"/>
      <c r="E155" s="11"/>
      <c r="F155" s="11"/>
      <c r="G155" s="40" t="str">
        <f>IF(J156="FIN","",LOOKUP(I155,DATOS!A:A,DATOS!F:F))</f>
        <v xml:space="preserve">RADIOTELÉFONO PNR-500. </v>
      </c>
      <c r="H155" s="40">
        <f>IF(J156="FIN",0,LOOKUP(I155,DATOS!A:A,DATOS!P:P))</f>
        <v>0</v>
      </c>
      <c r="I155" s="35">
        <f>+I149+1</f>
        <v>1097</v>
      </c>
      <c r="J155" s="61">
        <f>IF(LOOKUP(I155,DATOS!A:A,DATOS!C:C)=0,J149,(LOOKUP(I155,DATOS!A:A,DATOS!C:C)))</f>
        <v>18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ht="15.6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ht="15.6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ht="15.6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ht="15.6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ht="15.6" x14ac:dyDescent="0.25">
      <c r="A160" s="11"/>
      <c r="B160" s="30"/>
      <c r="C160" s="27"/>
      <c r="D160" s="28"/>
      <c r="J160" s="19"/>
    </row>
    <row r="161" spans="1:19" ht="15.6" x14ac:dyDescent="0.25">
      <c r="A161" s="11"/>
      <c r="B161" s="31"/>
      <c r="C161" s="23" t="str">
        <f ca="1">IF(PORTADA!$E$39="A",CONCATENATE(K161,".- ",G161),"")</f>
        <v xml:space="preserve">27.- RADIOTELÉFONO PNR-500. </v>
      </c>
      <c r="D161" s="24"/>
      <c r="E161" s="11"/>
      <c r="F161" s="11"/>
      <c r="G161" s="40" t="str">
        <f>IF(J162="FIN","",LOOKUP(I161,DATOS!A:A,DATOS!F:F))</f>
        <v xml:space="preserve">RADIOTELÉFONO PNR-500. </v>
      </c>
      <c r="H161" s="40">
        <f>IF(J162="FIN",0,LOOKUP(I161,DATOS!A:A,DATOS!P:P))</f>
        <v>0</v>
      </c>
      <c r="I161" s="35">
        <f>+I155+1</f>
        <v>1098</v>
      </c>
      <c r="J161" s="61">
        <f>IF(LOOKUP(I161,DATOS!A:A,DATOS!C:C)=0,J155,(LOOKUP(I161,DATOS!A:A,DATOS!C:C)))</f>
        <v>18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ht="15.6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ht="15.6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ht="15.6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ht="15.6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ht="15.6" x14ac:dyDescent="0.25">
      <c r="A166" s="11"/>
      <c r="B166" s="30"/>
      <c r="C166" s="27"/>
      <c r="D166" s="28"/>
      <c r="J166" s="19"/>
    </row>
    <row r="167" spans="1:19" ht="15.6" x14ac:dyDescent="0.25">
      <c r="A167" s="11"/>
      <c r="B167" s="31"/>
      <c r="C167" s="23" t="str">
        <f ca="1">IF(PORTADA!$E$39="A",CONCATENATE(K167,".- ",G167),"")</f>
        <v xml:space="preserve">28.- RADIOTELÉFONO PNR-500. </v>
      </c>
      <c r="D167" s="24"/>
      <c r="E167" s="11"/>
      <c r="F167" s="11"/>
      <c r="G167" s="40" t="str">
        <f>IF(J168="FIN","",LOOKUP(I167,DATOS!A:A,DATOS!F:F))</f>
        <v xml:space="preserve">RADIOTELÉFONO PNR-500. </v>
      </c>
      <c r="H167" s="40">
        <f>IF(J168="FIN",0,LOOKUP(I167,DATOS!A:A,DATOS!P:P))</f>
        <v>0</v>
      </c>
      <c r="I167" s="35">
        <f>+I161+1</f>
        <v>1099</v>
      </c>
      <c r="J167" s="61">
        <f>IF(LOOKUP(I167,DATOS!A:A,DATOS!C:C)=0,J161,(LOOKUP(I167,DATOS!A:A,DATOS!C:C)))</f>
        <v>18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ht="15.6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ht="15.6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ht="15.6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ht="15.6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ht="15.6" x14ac:dyDescent="0.25">
      <c r="A172" s="11"/>
      <c r="B172" s="30"/>
      <c r="C172" s="27"/>
      <c r="D172" s="28"/>
      <c r="J172" s="19"/>
    </row>
    <row r="173" spans="1:19" ht="15.6" x14ac:dyDescent="0.25">
      <c r="A173" s="11"/>
      <c r="B173" s="31"/>
      <c r="C173" s="23" t="str">
        <f ca="1">IF(PORTADA!$E$39="A",CONCATENATE(K173,".- ",G173),"")</f>
        <v xml:space="preserve">29.- RADIOTELÉFONO PNR-500. </v>
      </c>
      <c r="D173" s="24"/>
      <c r="E173" s="11"/>
      <c r="F173" s="11"/>
      <c r="G173" s="40" t="str">
        <f>IF(J174="FIN","",LOOKUP(I173,DATOS!A:A,DATOS!F:F))</f>
        <v xml:space="preserve">RADIOTELÉFONO PNR-500. </v>
      </c>
      <c r="H173" s="40">
        <f>IF(J174="FIN",0,LOOKUP(I173,DATOS!A:A,DATOS!P:P))</f>
        <v>0</v>
      </c>
      <c r="I173" s="35">
        <f>+I167+1</f>
        <v>1100</v>
      </c>
      <c r="J173" s="61">
        <f>IF(LOOKUP(I173,DATOS!A:A,DATOS!C:C)=0,J167,(LOOKUP(I173,DATOS!A:A,DATOS!C:C)))</f>
        <v>18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ht="15.6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ht="15.6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ht="15.6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ht="15.6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ht="15.6" x14ac:dyDescent="0.25">
      <c r="A178" s="11"/>
      <c r="B178" s="30"/>
      <c r="C178" s="27"/>
      <c r="D178" s="28"/>
      <c r="J178" s="19"/>
    </row>
    <row r="179" spans="1:19" ht="15.6" x14ac:dyDescent="0.25">
      <c r="A179" s="11"/>
      <c r="B179" s="31"/>
      <c r="C179" s="23" t="str">
        <f ca="1">IF(PORTADA!$E$39="A",CONCATENATE(K179,".- ",G179),"")</f>
        <v xml:space="preserve">30.- RADIOTELÉFONO PNR-500. </v>
      </c>
      <c r="D179" s="24"/>
      <c r="E179" s="11"/>
      <c r="F179" s="11"/>
      <c r="G179" s="40" t="str">
        <f>IF(J180="FIN","",LOOKUP(I179,DATOS!A:A,DATOS!F:F))</f>
        <v xml:space="preserve">RADIOTELÉFONO PNR-500. </v>
      </c>
      <c r="H179" s="40">
        <f>IF(J180="FIN",0,LOOKUP(I179,DATOS!A:A,DATOS!P:P))</f>
        <v>0</v>
      </c>
      <c r="I179" s="35">
        <f>+I173+1</f>
        <v>1101</v>
      </c>
      <c r="J179" s="61">
        <f>IF(LOOKUP(I179,DATOS!A:A,DATOS!C:C)=0,J173,(LOOKUP(I179,DATOS!A:A,DATOS!C:C)))</f>
        <v>18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ht="15.6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ht="15.6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ht="15.6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ht="15.6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ht="15.6" x14ac:dyDescent="0.25">
      <c r="A184" s="11"/>
      <c r="B184" s="30"/>
      <c r="C184" s="27"/>
      <c r="D184" s="28"/>
      <c r="J184" s="19"/>
    </row>
    <row r="185" spans="1:19" ht="15.6" x14ac:dyDescent="0.25">
      <c r="A185" s="11"/>
      <c r="B185" s="31"/>
      <c r="C185" s="23" t="str">
        <f ca="1">IF(PORTADA!$E$39="A",CONCATENATE(K185,".- ",G185),"")</f>
        <v xml:space="preserve">31.- RADIOTELÉFONO PNR-500. </v>
      </c>
      <c r="D185" s="24"/>
      <c r="E185" s="11"/>
      <c r="F185" s="11"/>
      <c r="G185" s="40" t="str">
        <f>IF(J186="FIN","",LOOKUP(I185,DATOS!A:A,DATOS!F:F))</f>
        <v xml:space="preserve">RADIOTELÉFONO PNR-500. </v>
      </c>
      <c r="H185" s="40">
        <f>IF(J186="FIN",0,LOOKUP(I185,DATOS!A:A,DATOS!P:P))</f>
        <v>0</v>
      </c>
      <c r="I185" s="35">
        <f>+I179+1</f>
        <v>1102</v>
      </c>
      <c r="J185" s="61">
        <f>IF(LOOKUP(I185,DATOS!A:A,DATOS!C:C)=0,J179,(LOOKUP(I185,DATOS!A:A,DATOS!C:C)))</f>
        <v>18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ht="15.6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ht="15.6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ht="15.6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ht="15.6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ht="15.6" x14ac:dyDescent="0.25">
      <c r="A190" s="11"/>
      <c r="B190" s="30"/>
      <c r="C190" s="27"/>
      <c r="D190" s="28"/>
      <c r="J190" s="19"/>
    </row>
    <row r="191" spans="1:19" ht="15.6" x14ac:dyDescent="0.25">
      <c r="A191" s="11"/>
      <c r="B191" s="31"/>
      <c r="C191" s="23" t="str">
        <f ca="1">IF(PORTADA!$E$39="A",CONCATENATE(K191,".- ",G191),"")</f>
        <v xml:space="preserve">32.- RADIOTELÉFONO PNR-500. </v>
      </c>
      <c r="D191" s="24"/>
      <c r="E191" s="11"/>
      <c r="F191" s="11"/>
      <c r="G191" s="40" t="str">
        <f>IF(J192="FIN","",LOOKUP(I191,DATOS!A:A,DATOS!F:F))</f>
        <v xml:space="preserve">RADIOTELÉFONO PNR-500. </v>
      </c>
      <c r="H191" s="40">
        <f>IF(J192="FIN",0,LOOKUP(I191,DATOS!A:A,DATOS!P:P))</f>
        <v>0</v>
      </c>
      <c r="I191" s="35">
        <f>+I185+1</f>
        <v>1103</v>
      </c>
      <c r="J191" s="61">
        <f>IF(LOOKUP(I191,DATOS!A:A,DATOS!C:C)=0,J185,(LOOKUP(I191,DATOS!A:A,DATOS!C:C)))</f>
        <v>18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ht="15.6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ht="15.6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ht="15.6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ht="15.6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ht="15.6" x14ac:dyDescent="0.25">
      <c r="A196" s="11"/>
      <c r="B196" s="30"/>
      <c r="C196" s="27"/>
      <c r="D196" s="28"/>
      <c r="J196" s="19"/>
    </row>
    <row r="197" spans="1:19" ht="15.6" x14ac:dyDescent="0.25">
      <c r="A197" s="11"/>
      <c r="B197" s="31"/>
      <c r="C197" s="23" t="str">
        <f ca="1">IF(PORTADA!$E$39="A",CONCATENATE(K197,".- ",G197),"")</f>
        <v xml:space="preserve">33.- RADIOTELÉFONO PNR-500. </v>
      </c>
      <c r="D197" s="24"/>
      <c r="E197" s="11"/>
      <c r="F197" s="11"/>
      <c r="G197" s="40" t="str">
        <f>IF(J198="FIN","",LOOKUP(I197,DATOS!A:A,DATOS!F:F))</f>
        <v xml:space="preserve">RADIOTELÉFONO PNR-500. </v>
      </c>
      <c r="H197" s="40">
        <f>IF(J198="FIN",0,LOOKUP(I197,DATOS!A:A,DATOS!P:P))</f>
        <v>0</v>
      </c>
      <c r="I197" s="35">
        <f>+I191+1</f>
        <v>1104</v>
      </c>
      <c r="J197" s="61">
        <f>IF(LOOKUP(I197,DATOS!A:A,DATOS!C:C)=0,J191,(LOOKUP(I197,DATOS!A:A,DATOS!C:C)))</f>
        <v>18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ht="15.6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ht="15.6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ht="15.6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ht="15.6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ht="15.6" x14ac:dyDescent="0.25">
      <c r="A202" s="11"/>
      <c r="B202" s="30"/>
      <c r="C202" s="27"/>
      <c r="D202" s="28"/>
      <c r="J202" s="19"/>
    </row>
    <row r="203" spans="1:19" ht="15.6" x14ac:dyDescent="0.25">
      <c r="A203" s="11"/>
      <c r="B203" s="31"/>
      <c r="C203" s="23" t="str">
        <f ca="1">IF(PORTADA!$E$39="A",CONCATENATE(K203,".- ",G203),"")</f>
        <v xml:space="preserve">34.- RADIOTELÉFONO PNR-500. </v>
      </c>
      <c r="D203" s="24"/>
      <c r="E203" s="11"/>
      <c r="F203" s="11"/>
      <c r="G203" s="40" t="str">
        <f>IF(J204="FIN","",LOOKUP(I203,DATOS!A:A,DATOS!F:F))</f>
        <v xml:space="preserve">RADIOTELÉFONO PNR-500. </v>
      </c>
      <c r="H203" s="40">
        <f>IF(J204="FIN",0,LOOKUP(I203,DATOS!A:A,DATOS!P:P))</f>
        <v>0</v>
      </c>
      <c r="I203" s="35">
        <f>+I197+1</f>
        <v>1105</v>
      </c>
      <c r="J203" s="61">
        <f>IF(LOOKUP(I203,DATOS!A:A,DATOS!C:C)=0,J197,(LOOKUP(I203,DATOS!A:A,DATOS!C:C)))</f>
        <v>18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ht="15.6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ht="15.6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ht="15.6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ht="15.6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ht="15.6" x14ac:dyDescent="0.25">
      <c r="A208" s="11"/>
      <c r="B208" s="30"/>
      <c r="C208" s="27"/>
      <c r="D208" s="28"/>
      <c r="J208" s="19"/>
    </row>
    <row r="209" spans="1:19" ht="15.6" x14ac:dyDescent="0.25">
      <c r="A209" s="11"/>
      <c r="B209" s="31"/>
      <c r="C209" s="23" t="str">
        <f ca="1">IF(PORTADA!$E$39="A",CONCATENATE(K209,".- ",G209),"")</f>
        <v xml:space="preserve">35.- RADIOTELÉFONO PNR-500. </v>
      </c>
      <c r="D209" s="24"/>
      <c r="E209" s="11"/>
      <c r="F209" s="11"/>
      <c r="G209" s="40" t="str">
        <f>IF(J210="FIN","",LOOKUP(I209,DATOS!A:A,DATOS!F:F))</f>
        <v xml:space="preserve">RADIOTELÉFONO PNR-500. </v>
      </c>
      <c r="H209" s="40">
        <f>IF(J210="FIN",0,LOOKUP(I209,DATOS!A:A,DATOS!P:P))</f>
        <v>0</v>
      </c>
      <c r="I209" s="35">
        <f>+I203+1</f>
        <v>1106</v>
      </c>
      <c r="J209" s="61">
        <f>IF(LOOKUP(I209,DATOS!A:A,DATOS!C:C)=0,J203,(LOOKUP(I209,DATOS!A:A,DATOS!C:C)))</f>
        <v>18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ht="15.6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ht="15.6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ht="15.6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ht="15.6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ht="15.6" x14ac:dyDescent="0.25">
      <c r="A214" s="11"/>
      <c r="B214" s="30"/>
      <c r="C214" s="27"/>
      <c r="D214" s="28"/>
      <c r="J214" s="19"/>
    </row>
    <row r="215" spans="1:19" ht="15.6" x14ac:dyDescent="0.25">
      <c r="A215" s="11"/>
      <c r="B215" s="31"/>
      <c r="C215" s="23" t="str">
        <f ca="1">IF(PORTADA!$E$39="A",CONCATENATE(K215,".- ",G215),"")</f>
        <v xml:space="preserve">36.- RADIOTELÉFONO PNR-500. </v>
      </c>
      <c r="D215" s="24"/>
      <c r="E215" s="11"/>
      <c r="F215" s="11"/>
      <c r="G215" s="40" t="str">
        <f>IF(J216="FIN","",LOOKUP(I215,DATOS!A:A,DATOS!F:F))</f>
        <v xml:space="preserve">RADIOTELÉFONO PNR-500. </v>
      </c>
      <c r="H215" s="40">
        <f>IF(J216="FIN",0,LOOKUP(I215,DATOS!A:A,DATOS!P:P))</f>
        <v>0</v>
      </c>
      <c r="I215" s="35">
        <f>+I209+1</f>
        <v>1107</v>
      </c>
      <c r="J215" s="61">
        <f>IF(LOOKUP(I215,DATOS!A:A,DATOS!C:C)=0,J209,(LOOKUP(I215,DATOS!A:A,DATOS!C:C)))</f>
        <v>18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ht="15.6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ht="15.6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ht="15.6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ht="15.6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ht="15.6" x14ac:dyDescent="0.25">
      <c r="A220" s="11"/>
      <c r="B220" s="30"/>
      <c r="C220" s="27"/>
      <c r="D220" s="28"/>
      <c r="J220" s="19"/>
    </row>
    <row r="221" spans="1:19" ht="15.6" x14ac:dyDescent="0.25">
      <c r="A221" s="11"/>
      <c r="B221" s="31"/>
      <c r="C221" s="23" t="str">
        <f ca="1">IF(PORTADA!$E$39="A",CONCATENATE(K221,".- ",G221),"")</f>
        <v xml:space="preserve">37.- RADIOTELÉFONO PNR-500. </v>
      </c>
      <c r="D221" s="24"/>
      <c r="E221" s="11"/>
      <c r="F221" s="11"/>
      <c r="G221" s="40" t="str">
        <f>IF(J222="FIN","",LOOKUP(I221,DATOS!A:A,DATOS!F:F))</f>
        <v xml:space="preserve">RADIOTELÉFONO PNR-500. </v>
      </c>
      <c r="H221" s="40">
        <f>IF(J222="FIN",0,LOOKUP(I221,DATOS!A:A,DATOS!P:P))</f>
        <v>0</v>
      </c>
      <c r="I221" s="35">
        <f>+I215+1</f>
        <v>1108</v>
      </c>
      <c r="J221" s="61">
        <f>IF(LOOKUP(I221,DATOS!A:A,DATOS!C:C)=0,J215,(LOOKUP(I221,DATOS!A:A,DATOS!C:C)))</f>
        <v>18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ht="15.6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ht="15.6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ht="15.6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ht="15.6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ht="15.6" x14ac:dyDescent="0.25">
      <c r="A226" s="11"/>
      <c r="B226" s="30"/>
      <c r="C226" s="27"/>
      <c r="D226" s="28"/>
      <c r="J226" s="19"/>
    </row>
    <row r="227" spans="1:19" ht="15.6" x14ac:dyDescent="0.25">
      <c r="A227" s="11"/>
      <c r="B227" s="31"/>
      <c r="C227" s="23" t="str">
        <f ca="1">IF(PORTADA!$E$39="A",CONCATENATE(K227,".- ",G227),"")</f>
        <v xml:space="preserve">38.- RADIOTELÉFONO PNR-500. </v>
      </c>
      <c r="D227" s="24"/>
      <c r="E227" s="11"/>
      <c r="F227" s="11"/>
      <c r="G227" s="40" t="str">
        <f>IF(J228="FIN","",LOOKUP(I227,DATOS!A:A,DATOS!F:F))</f>
        <v xml:space="preserve">RADIOTELÉFONO PNR-500. </v>
      </c>
      <c r="H227" s="40">
        <f>IF(J228="FIN",0,LOOKUP(I227,DATOS!A:A,DATOS!P:P))</f>
        <v>0</v>
      </c>
      <c r="I227" s="35">
        <f>+I221+1</f>
        <v>1109</v>
      </c>
      <c r="J227" s="61">
        <f>IF(LOOKUP(I227,DATOS!A:A,DATOS!C:C)=0,J221,(LOOKUP(I227,DATOS!A:A,DATOS!C:C)))</f>
        <v>18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ht="15.6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ht="15.6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ht="15.6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ht="15.6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ht="15.6" x14ac:dyDescent="0.25">
      <c r="A232" s="11"/>
      <c r="B232" s="30"/>
      <c r="C232" s="27"/>
      <c r="D232" s="28"/>
      <c r="J232" s="19"/>
    </row>
    <row r="233" spans="1:19" ht="15.6" x14ac:dyDescent="0.25">
      <c r="A233" s="11"/>
      <c r="B233" s="31"/>
      <c r="C233" s="23" t="str">
        <f ca="1">IF(PORTADA!$E$39="A",CONCATENATE(K233,".- ",G233),"")</f>
        <v xml:space="preserve">39.- RADIOTELÉFONO PNR-500. </v>
      </c>
      <c r="D233" s="24"/>
      <c r="E233" s="11"/>
      <c r="F233" s="11"/>
      <c r="G233" s="40" t="str">
        <f>IF(J234="FIN","",LOOKUP(I233,DATOS!A:A,DATOS!F:F))</f>
        <v xml:space="preserve">RADIOTELÉFONO PNR-500. </v>
      </c>
      <c r="H233" s="40">
        <f>IF(J234="FIN",0,LOOKUP(I233,DATOS!A:A,DATOS!P:P))</f>
        <v>0</v>
      </c>
      <c r="I233" s="35">
        <f>+I227+1</f>
        <v>1110</v>
      </c>
      <c r="J233" s="61">
        <f>IF(LOOKUP(I233,DATOS!A:A,DATOS!C:C)=0,J227,(LOOKUP(I233,DATOS!A:A,DATOS!C:C)))</f>
        <v>18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ht="15.6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ht="15.6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ht="15.6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ht="15.6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ht="15.6" x14ac:dyDescent="0.25">
      <c r="A238" s="11"/>
      <c r="B238" s="30"/>
      <c r="C238" s="27"/>
      <c r="D238" s="28"/>
      <c r="J238" s="19"/>
    </row>
    <row r="239" spans="1:19" ht="15.6" x14ac:dyDescent="0.25">
      <c r="A239" s="11"/>
      <c r="B239" s="31"/>
      <c r="C239" s="23" t="str">
        <f ca="1">IF(PORTADA!$E$39="A",CONCATENATE(K239,".- ",G239),"")</f>
        <v xml:space="preserve">40.- RADIOTELÉFONO PNR-500. </v>
      </c>
      <c r="D239" s="24"/>
      <c r="E239" s="11"/>
      <c r="F239" s="11"/>
      <c r="G239" s="40" t="str">
        <f>IF(J240="FIN","",LOOKUP(I239,DATOS!A:A,DATOS!F:F))</f>
        <v xml:space="preserve">RADIOTELÉFONO PNR-500. </v>
      </c>
      <c r="H239" s="40">
        <f>IF(J240="FIN",0,LOOKUP(I239,DATOS!A:A,DATOS!P:P))</f>
        <v>0</v>
      </c>
      <c r="I239" s="35">
        <f>+I233+1</f>
        <v>1111</v>
      </c>
      <c r="J239" s="61">
        <f>IF(LOOKUP(I239,DATOS!A:A,DATOS!C:C)=0,J233,(LOOKUP(I239,DATOS!A:A,DATOS!C:C)))</f>
        <v>18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ht="15.6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ht="15.6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ht="15.6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ht="15.6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ht="15.6" x14ac:dyDescent="0.25">
      <c r="A244" s="11"/>
      <c r="B244" s="30"/>
      <c r="C244" s="27"/>
      <c r="D244" s="28"/>
      <c r="J244" s="19"/>
    </row>
    <row r="245" spans="1:19" ht="15.6" x14ac:dyDescent="0.25">
      <c r="A245" s="11"/>
      <c r="B245" s="31"/>
      <c r="C245" s="23" t="str">
        <f ca="1">IF(PORTADA!$E$39="A",CONCATENATE(K245,".- ",G245),"")</f>
        <v xml:space="preserve">41.- RADIOTELÉFONO PNR-500. </v>
      </c>
      <c r="D245" s="24"/>
      <c r="E245" s="11"/>
      <c r="F245" s="11"/>
      <c r="G245" s="40" t="str">
        <f>IF(J246="FIN","",LOOKUP(I245,DATOS!A:A,DATOS!F:F))</f>
        <v xml:space="preserve">RADIOTELÉFONO PNR-500. </v>
      </c>
      <c r="H245" s="40">
        <f>IF(J246="FIN",0,LOOKUP(I245,DATOS!A:A,DATOS!P:P))</f>
        <v>0</v>
      </c>
      <c r="I245" s="35">
        <f>+I239+1</f>
        <v>1112</v>
      </c>
      <c r="J245" s="61">
        <f>IF(LOOKUP(I245,DATOS!A:A,DATOS!C:C)=0,J239,(LOOKUP(I245,DATOS!A:A,DATOS!C:C)))</f>
        <v>18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ht="15.6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ht="15.6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ht="15.6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ht="15.6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ht="15.6" x14ac:dyDescent="0.25">
      <c r="A250" s="11"/>
      <c r="B250" s="30"/>
      <c r="C250" s="27"/>
      <c r="D250" s="28"/>
      <c r="J250" s="19"/>
    </row>
    <row r="251" spans="1:19" ht="15.6" x14ac:dyDescent="0.25">
      <c r="A251" s="11"/>
      <c r="B251" s="31"/>
      <c r="C251" s="23" t="str">
        <f ca="1">IF(PORTADA!$E$39="A",CONCATENATE(K251,".- ",G251),"")</f>
        <v xml:space="preserve">42.- RADIOTELÉFONO PNR-500. </v>
      </c>
      <c r="D251" s="24"/>
      <c r="E251" s="11"/>
      <c r="F251" s="11"/>
      <c r="G251" s="40" t="str">
        <f>IF(J252="FIN","",LOOKUP(I251,DATOS!A:A,DATOS!F:F))</f>
        <v xml:space="preserve">RADIOTELÉFONO PNR-500. </v>
      </c>
      <c r="H251" s="40">
        <f>IF(J252="FIN",0,LOOKUP(I251,DATOS!A:A,DATOS!P:P))</f>
        <v>0</v>
      </c>
      <c r="I251" s="35">
        <f>+I245+1</f>
        <v>1113</v>
      </c>
      <c r="J251" s="61">
        <f>IF(LOOKUP(I251,DATOS!A:A,DATOS!C:C)=0,J245,(LOOKUP(I251,DATOS!A:A,DATOS!C:C)))</f>
        <v>18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ht="15.6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ht="15.6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ht="15.6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ht="15.6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ht="15.6" x14ac:dyDescent="0.25">
      <c r="A256" s="11"/>
      <c r="B256" s="30"/>
      <c r="C256" s="27"/>
      <c r="D256" s="28"/>
      <c r="J256" s="19"/>
    </row>
    <row r="257" spans="1:19" ht="15.6" x14ac:dyDescent="0.25">
      <c r="A257" s="11"/>
      <c r="B257" s="31"/>
      <c r="C257" s="23" t="str">
        <f ca="1">IF(PORTADA!$E$39="A",CONCATENATE(K257,".- ",G257),"")</f>
        <v xml:space="preserve">43.- RADIOTELÉFONO PNR-500. </v>
      </c>
      <c r="D257" s="24"/>
      <c r="E257" s="11"/>
      <c r="F257" s="11"/>
      <c r="G257" s="40" t="str">
        <f>IF(J258="FIN","",LOOKUP(I257,DATOS!A:A,DATOS!F:F))</f>
        <v xml:space="preserve">RADIOTELÉFONO PNR-500. </v>
      </c>
      <c r="H257" s="40">
        <f>IF(J258="FIN",0,LOOKUP(I257,DATOS!A:A,DATOS!P:P))</f>
        <v>0</v>
      </c>
      <c r="I257" s="35">
        <f>+I251+1</f>
        <v>1114</v>
      </c>
      <c r="J257" s="61">
        <f>IF(LOOKUP(I257,DATOS!A:A,DATOS!C:C)=0,J251,(LOOKUP(I257,DATOS!A:A,DATOS!C:C)))</f>
        <v>18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ht="15.6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ht="15.6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ht="15.6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ht="15.6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ht="15.6" x14ac:dyDescent="0.25">
      <c r="A262" s="11"/>
      <c r="B262" s="30"/>
      <c r="C262" s="27"/>
      <c r="D262" s="28"/>
      <c r="J262" s="19"/>
    </row>
    <row r="263" spans="1:19" ht="15.6" x14ac:dyDescent="0.25">
      <c r="A263" s="11"/>
      <c r="B263" s="31"/>
      <c r="C263" s="23" t="str">
        <f ca="1">IF(PORTADA!$E$39="A",CONCATENATE(K263,".- ",G263),"")</f>
        <v xml:space="preserve">44.- RADIOTELÉFONO PNR-500. </v>
      </c>
      <c r="D263" s="24"/>
      <c r="E263" s="11"/>
      <c r="F263" s="11"/>
      <c r="G263" s="40" t="str">
        <f>IF(J264="FIN","",LOOKUP(I263,DATOS!A:A,DATOS!F:F))</f>
        <v xml:space="preserve">RADIOTELÉFONO PNR-500. </v>
      </c>
      <c r="H263" s="40">
        <f>IF(J264="FIN",0,LOOKUP(I263,DATOS!A:A,DATOS!P:P))</f>
        <v>0</v>
      </c>
      <c r="I263" s="35">
        <f>+I257+1</f>
        <v>1115</v>
      </c>
      <c r="J263" s="61">
        <f>IF(LOOKUP(I263,DATOS!A:A,DATOS!C:C)=0,J257,(LOOKUP(I263,DATOS!A:A,DATOS!C:C)))</f>
        <v>18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ht="15.6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ht="15.6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ht="15.6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ht="15.6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ht="15.6" x14ac:dyDescent="0.25">
      <c r="A268" s="11"/>
      <c r="B268" s="30"/>
      <c r="C268" s="27"/>
      <c r="D268" s="28"/>
      <c r="J268" s="19"/>
    </row>
    <row r="269" spans="1:19" ht="15.6" x14ac:dyDescent="0.25">
      <c r="A269" s="11"/>
      <c r="B269" s="31"/>
      <c r="C269" s="23" t="str">
        <f ca="1">IF(PORTADA!$E$39="A",CONCATENATE(K269,".- ",G269),"")</f>
        <v xml:space="preserve">45.- RADIOTELÉFONO PNR-500. </v>
      </c>
      <c r="D269" s="24"/>
      <c r="E269" s="11"/>
      <c r="F269" s="11"/>
      <c r="G269" s="40" t="str">
        <f>IF(J270="FIN","",LOOKUP(I269,DATOS!A:A,DATOS!F:F))</f>
        <v xml:space="preserve">RADIOTELÉFONO PNR-500. </v>
      </c>
      <c r="H269" s="40">
        <f>IF(J270="FIN",0,LOOKUP(I269,DATOS!A:A,DATOS!P:P))</f>
        <v>0</v>
      </c>
      <c r="I269" s="35">
        <f>+I263+1</f>
        <v>1116</v>
      </c>
      <c r="J269" s="61">
        <f>IF(LOOKUP(I269,DATOS!A:A,DATOS!C:C)=0,J263,(LOOKUP(I269,DATOS!A:A,DATOS!C:C)))</f>
        <v>18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ht="15.6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ht="15.6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ht="15.6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ht="15.6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ht="15.6" x14ac:dyDescent="0.25">
      <c r="A274" s="11"/>
      <c r="B274" s="30"/>
      <c r="C274" s="27"/>
      <c r="D274" s="28"/>
      <c r="J274" s="19"/>
    </row>
    <row r="275" spans="1:19" ht="15.6" x14ac:dyDescent="0.25">
      <c r="A275" s="11"/>
      <c r="B275" s="31"/>
      <c r="C275" s="23" t="str">
        <f ca="1">IF(PORTADA!$E$39="A",CONCATENATE(K275,".- ",G275),"")</f>
        <v xml:space="preserve">46.- RADIOTELÉFONO PNR-500. </v>
      </c>
      <c r="D275" s="24"/>
      <c r="E275" s="11"/>
      <c r="F275" s="11"/>
      <c r="G275" s="40" t="str">
        <f>IF(J276="FIN","",LOOKUP(I275,DATOS!A:A,DATOS!F:F))</f>
        <v xml:space="preserve">RADIOTELÉFONO PNR-500. </v>
      </c>
      <c r="H275" s="40">
        <f>IF(J276="FIN",0,LOOKUP(I275,DATOS!A:A,DATOS!P:P))</f>
        <v>0</v>
      </c>
      <c r="I275" s="35">
        <f>+I269+1</f>
        <v>1117</v>
      </c>
      <c r="J275" s="61">
        <f>IF(LOOKUP(I275,DATOS!A:A,DATOS!C:C)=0,J269,(LOOKUP(I275,DATOS!A:A,DATOS!C:C)))</f>
        <v>18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ht="15.6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ht="15.6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ht="15.6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ht="15.6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ht="15.6" x14ac:dyDescent="0.25">
      <c r="A280" s="11"/>
      <c r="B280" s="30"/>
      <c r="C280" s="27"/>
      <c r="D280" s="28"/>
      <c r="J280" s="19"/>
    </row>
    <row r="281" spans="1:19" ht="15.6" x14ac:dyDescent="0.25">
      <c r="A281" s="11"/>
      <c r="B281" s="31"/>
      <c r="C281" s="23" t="str">
        <f ca="1">IF(PORTADA!$E$39="A",CONCATENATE(K281,".- ",G281),"")</f>
        <v xml:space="preserve">47.- RADIOTELÉFONO PNR-500. </v>
      </c>
      <c r="D281" s="24"/>
      <c r="E281" s="11"/>
      <c r="F281" s="11"/>
      <c r="G281" s="40" t="str">
        <f>IF(J282="FIN","",LOOKUP(I281,DATOS!A:A,DATOS!F:F))</f>
        <v xml:space="preserve">RADIOTELÉFONO PNR-500. </v>
      </c>
      <c r="H281" s="40">
        <f>IF(J282="FIN",0,LOOKUP(I281,DATOS!A:A,DATOS!P:P))</f>
        <v>0</v>
      </c>
      <c r="I281" s="35">
        <f>+I275+1</f>
        <v>1118</v>
      </c>
      <c r="J281" s="61">
        <f>IF(LOOKUP(I281,DATOS!A:A,DATOS!C:C)=0,J275,(LOOKUP(I281,DATOS!A:A,DATOS!C:C)))</f>
        <v>18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ht="15.6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ht="15.6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ht="15.6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ht="15.6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ht="15.6" x14ac:dyDescent="0.25">
      <c r="A286" s="11"/>
      <c r="B286" s="30"/>
      <c r="C286" s="27"/>
      <c r="D286" s="28"/>
      <c r="J286" s="19"/>
    </row>
    <row r="287" spans="1:19" ht="15.6" x14ac:dyDescent="0.25">
      <c r="A287" s="11"/>
      <c r="B287" s="31"/>
      <c r="C287" s="23" t="str">
        <f ca="1">IF(PORTADA!$E$39="A",CONCATENATE(K287,".- ",G287),"")</f>
        <v xml:space="preserve">48.- RADIOTELÉFONO PNR-500. </v>
      </c>
      <c r="D287" s="24"/>
      <c r="E287" s="11"/>
      <c r="F287" s="11"/>
      <c r="G287" s="40" t="str">
        <f>IF(J288="FIN","",LOOKUP(I287,DATOS!A:A,DATOS!F:F))</f>
        <v xml:space="preserve">RADIOTELÉFONO PNR-500. </v>
      </c>
      <c r="H287" s="40">
        <f>IF(J288="FIN",0,LOOKUP(I287,DATOS!A:A,DATOS!P:P))</f>
        <v>0</v>
      </c>
      <c r="I287" s="35">
        <f>+I281+1</f>
        <v>1119</v>
      </c>
      <c r="J287" s="61">
        <f>IF(LOOKUP(I287,DATOS!A:A,DATOS!C:C)=0,J281,(LOOKUP(I287,DATOS!A:A,DATOS!C:C)))</f>
        <v>18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ht="15.6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ht="15.6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ht="15.6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ht="15.6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ht="15.6" x14ac:dyDescent="0.25">
      <c r="A292" s="11"/>
      <c r="B292" s="30"/>
      <c r="C292" s="27"/>
      <c r="D292" s="28"/>
      <c r="J292" s="19"/>
    </row>
    <row r="293" spans="1:19" ht="15.6" x14ac:dyDescent="0.25">
      <c r="A293" s="11"/>
      <c r="B293" s="31"/>
      <c r="C293" s="23" t="str">
        <f ca="1">IF(PORTADA!$E$39="A",CONCATENATE(K293,".- ",G293),"")</f>
        <v xml:space="preserve">49.- </v>
      </c>
      <c r="D293" s="24"/>
      <c r="E293" s="11"/>
      <c r="F293" s="11"/>
      <c r="G293" s="40" t="str">
        <f>IF(J294="FIN","",LOOKUP(I293,DATOS!A:A,DATOS!F:F))</f>
        <v/>
      </c>
      <c r="H293" s="40">
        <f>IF(J294="FIN",0,LOOKUP(I293,DATOS!A:A,DATOS!P:P))</f>
        <v>0</v>
      </c>
      <c r="I293" s="35">
        <f>+I287+1</f>
        <v>1120</v>
      </c>
      <c r="J293" s="61" t="str">
        <f>IF(LOOKUP(I293,DATOS!A:A,DATOS!C:C)=0,J287,(LOOKUP(I293,DATOS!A:A,DATOS!C:C)))</f>
        <v>FIN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ht="15.6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 xml:space="preserve">a) </v>
      </c>
      <c r="D294" s="26"/>
      <c r="G294" s="38" t="str">
        <f>IF(J294="FIN","",LOOKUP(I293,DATOS!A:A,DATOS!L:L))</f>
        <v/>
      </c>
      <c r="I294" s="35" t="s">
        <v>127</v>
      </c>
      <c r="J294" s="41" t="str">
        <f>IF(J288="FIN","FIN",IF(J293=J287,"","FIN"))</f>
        <v>FIN</v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ht="15.6" x14ac:dyDescent="0.25">
      <c r="A295" s="139"/>
      <c r="B295" s="29"/>
      <c r="C295" s="25" t="str">
        <f ca="1">IF(PORTADA!$E$39="A",CONCATENATE(I295," ",G295),"")</f>
        <v xml:space="preserve">b) </v>
      </c>
      <c r="D295" s="26"/>
      <c r="G295" s="38" t="str">
        <f>IF(J294="FIN","",LOOKUP(I293,DATOS!A:A,DATOS!M:M))</f>
        <v/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ht="15.6" x14ac:dyDescent="0.25">
      <c r="A296" s="139"/>
      <c r="B296" s="29"/>
      <c r="C296" s="25" t="str">
        <f ca="1">IF(PORTADA!$E$39="A",CONCATENATE(I296," ",G296),"")</f>
        <v xml:space="preserve">c) </v>
      </c>
      <c r="D296" s="26"/>
      <c r="G296" s="38" t="str">
        <f>IF(J294="FIN","",LOOKUP(I293,DATOS!A:A,DATOS!N:N))</f>
        <v/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ht="15.6" x14ac:dyDescent="0.25">
      <c r="A297" s="139"/>
      <c r="B297" s="29"/>
      <c r="C297" s="25" t="str">
        <f ca="1">IF(PORTADA!$E$39="A",CONCATENATE(I297," ",G297),"")</f>
        <v xml:space="preserve">d) </v>
      </c>
      <c r="D297" s="26"/>
      <c r="G297" s="38" t="str">
        <f>IF(J294="FIN","",LOOKUP(I293,DATOS!A:A,DATOS!O:O))</f>
        <v/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ht="15.6" x14ac:dyDescent="0.25">
      <c r="A298" s="11"/>
      <c r="B298" s="30"/>
      <c r="C298" s="27"/>
      <c r="D298" s="28"/>
      <c r="J298" s="19"/>
    </row>
    <row r="299" spans="1:19" ht="15.6" x14ac:dyDescent="0.25">
      <c r="A299" s="11"/>
      <c r="B299" s="31"/>
      <c r="C299" s="23" t="str">
        <f ca="1">IF(PORTADA!$E$39="A",CONCATENATE(K299,".- ",G299),"")</f>
        <v xml:space="preserve">50.- </v>
      </c>
      <c r="D299" s="24"/>
      <c r="E299" s="11"/>
      <c r="F299" s="11"/>
      <c r="G299" s="40" t="str">
        <f>IF(J300="FIN","",LOOKUP(I299,DATOS!A:A,DATOS!F:F))</f>
        <v/>
      </c>
      <c r="H299" s="40">
        <f>IF(J300="FIN",0,LOOKUP(I299,DATOS!A:A,DATOS!P:P))</f>
        <v>0</v>
      </c>
      <c r="I299" s="35">
        <f>+I293+1</f>
        <v>1121</v>
      </c>
      <c r="J299" s="61" t="str">
        <f>IF(LOOKUP(I299,DATOS!A:A,DATOS!C:C)=0,J293,(LOOKUP(I299,DATOS!A:A,DATOS!C:C)))</f>
        <v>FIN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ht="15.6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 xml:space="preserve">a) </v>
      </c>
      <c r="D300" s="26"/>
      <c r="G300" s="38" t="str">
        <f>IF(J300="FIN","",LOOKUP(I299,DATOS!A:A,DATOS!L:L))</f>
        <v/>
      </c>
      <c r="I300" s="35" t="s">
        <v>127</v>
      </c>
      <c r="J300" s="41" t="str">
        <f>IF(J294="FIN","FIN",IF(J299=J293,"","FIN"))</f>
        <v>FIN</v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ht="15.6" x14ac:dyDescent="0.25">
      <c r="A301" s="139"/>
      <c r="B301" s="29"/>
      <c r="C301" s="25" t="str">
        <f ca="1">IF(PORTADA!$E$39="A",CONCATENATE(I301," ",G301),"")</f>
        <v xml:space="preserve">b) </v>
      </c>
      <c r="D301" s="26"/>
      <c r="G301" s="38" t="str">
        <f>IF(J300="FIN","",LOOKUP(I299,DATOS!A:A,DATOS!M:M))</f>
        <v/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ht="15.6" x14ac:dyDescent="0.25">
      <c r="A302" s="139"/>
      <c r="B302" s="29"/>
      <c r="C302" s="25" t="str">
        <f ca="1">IF(PORTADA!$E$39="A",CONCATENATE(I302," ",G302),"")</f>
        <v xml:space="preserve">c) </v>
      </c>
      <c r="D302" s="26"/>
      <c r="G302" s="38" t="str">
        <f>IF(J300="FIN","",LOOKUP(I299,DATOS!A:A,DATOS!N:N))</f>
        <v/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ht="15.6" x14ac:dyDescent="0.25">
      <c r="A303" s="139"/>
      <c r="B303" s="29"/>
      <c r="C303" s="25" t="str">
        <f ca="1">IF(PORTADA!$E$39="A",CONCATENATE(I303," ",G303),"")</f>
        <v xml:space="preserve">d) </v>
      </c>
      <c r="D303" s="26"/>
      <c r="G303" s="38" t="str">
        <f>IF(J300="FIN","",LOOKUP(I299,DATOS!A:A,DATOS!O:O))</f>
        <v/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ht="15.6" x14ac:dyDescent="0.25">
      <c r="A304" s="11"/>
      <c r="B304" s="30"/>
      <c r="C304" s="27"/>
      <c r="D304" s="28"/>
      <c r="J304" s="19"/>
    </row>
    <row r="305" spans="1:19" ht="15.6" x14ac:dyDescent="0.25">
      <c r="A305" s="11"/>
      <c r="B305" s="31"/>
      <c r="C305" s="23" t="str">
        <f ca="1">IF(PORTADA!$E$39="A",CONCATENATE(K305,".- ",G305),"")</f>
        <v xml:space="preserve">51.- </v>
      </c>
      <c r="D305" s="24"/>
      <c r="E305" s="11"/>
      <c r="F305" s="11"/>
      <c r="G305" s="40" t="str">
        <f>IF(J306="FIN","",LOOKUP(I305,DATOS!A:A,DATOS!F:F))</f>
        <v/>
      </c>
      <c r="H305" s="40">
        <f>IF(J306="FIN",0,LOOKUP(I305,DATOS!A:A,DATOS!P:P))</f>
        <v>0</v>
      </c>
      <c r="I305" s="35">
        <f>+I299+1</f>
        <v>1122</v>
      </c>
      <c r="J305" s="61" t="str">
        <f>IF(LOOKUP(I305,DATOS!A:A,DATOS!C:C)=0,J299,(LOOKUP(I305,DATOS!A:A,DATOS!C:C)))</f>
        <v>FIN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ht="15.6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 xml:space="preserve">a) </v>
      </c>
      <c r="D306" s="26"/>
      <c r="G306" s="38" t="str">
        <f>IF(J306="FIN","",LOOKUP(I305,DATOS!A:A,DATOS!L:L))</f>
        <v/>
      </c>
      <c r="I306" s="35" t="s">
        <v>127</v>
      </c>
      <c r="J306" s="41" t="str">
        <f>IF(J300="FIN","FIN",IF(J305=J299,"","FIN"))</f>
        <v>FIN</v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ht="15.6" x14ac:dyDescent="0.25">
      <c r="A307" s="139"/>
      <c r="B307" s="29"/>
      <c r="C307" s="25" t="str">
        <f ca="1">IF(PORTADA!$E$39="A",CONCATENATE(I307," ",G307),"")</f>
        <v xml:space="preserve">b) </v>
      </c>
      <c r="D307" s="26"/>
      <c r="G307" s="38" t="str">
        <f>IF(J306="FIN","",LOOKUP(I305,DATOS!A:A,DATOS!M:M))</f>
        <v/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ht="15.6" x14ac:dyDescent="0.25">
      <c r="A308" s="139"/>
      <c r="B308" s="29"/>
      <c r="C308" s="25" t="str">
        <f ca="1">IF(PORTADA!$E$39="A",CONCATENATE(I308," ",G308),"")</f>
        <v xml:space="preserve">c) </v>
      </c>
      <c r="D308" s="26"/>
      <c r="G308" s="38" t="str">
        <f>IF(J306="FIN","",LOOKUP(I305,DATOS!A:A,DATOS!N:N))</f>
        <v/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ht="15.6" x14ac:dyDescent="0.25">
      <c r="A309" s="139"/>
      <c r="B309" s="29"/>
      <c r="C309" s="25" t="str">
        <f ca="1">IF(PORTADA!$E$39="A",CONCATENATE(I309," ",G309),"")</f>
        <v xml:space="preserve">d) </v>
      </c>
      <c r="D309" s="26"/>
      <c r="G309" s="38" t="str">
        <f>IF(J306="FIN","",LOOKUP(I305,DATOS!A:A,DATOS!O:O))</f>
        <v/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ht="15.6" x14ac:dyDescent="0.25">
      <c r="A310" s="11"/>
      <c r="B310" s="30"/>
      <c r="C310" s="27"/>
      <c r="D310" s="28"/>
      <c r="J310" s="19"/>
    </row>
    <row r="311" spans="1:19" ht="15.6" x14ac:dyDescent="0.25">
      <c r="A311" s="11"/>
      <c r="B311" s="31"/>
      <c r="C311" s="23" t="str">
        <f ca="1">IF(PORTADA!$E$39="A",CONCATENATE(K311,".- ",G311),"")</f>
        <v xml:space="preserve">52.- </v>
      </c>
      <c r="D311" s="24"/>
      <c r="E311" s="11"/>
      <c r="F311" s="11"/>
      <c r="G311" s="40" t="str">
        <f>IF(J312="FIN","",LOOKUP(I311,DATOS!A:A,DATOS!F:F))</f>
        <v/>
      </c>
      <c r="H311" s="40">
        <f>IF(J312="FIN",0,LOOKUP(I311,DATOS!A:A,DATOS!P:P))</f>
        <v>0</v>
      </c>
      <c r="I311" s="35">
        <f>+I305+1</f>
        <v>1123</v>
      </c>
      <c r="J311" s="61" t="str">
        <f>IF(LOOKUP(I311,DATOS!A:A,DATOS!C:C)=0,J305,(LOOKUP(I311,DATOS!A:A,DATOS!C:C)))</f>
        <v>FIN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ht="15.6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 xml:space="preserve">a) </v>
      </c>
      <c r="D312" s="26"/>
      <c r="G312" s="38" t="str">
        <f>IF(J312="FIN","",LOOKUP(I311,DATOS!A:A,DATOS!L:L))</f>
        <v/>
      </c>
      <c r="I312" s="35" t="s">
        <v>127</v>
      </c>
      <c r="J312" s="41" t="str">
        <f>IF(J306="FIN","FIN",IF(J311=J305,"","FIN"))</f>
        <v>FIN</v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ht="15.6" x14ac:dyDescent="0.25">
      <c r="A313" s="139"/>
      <c r="B313" s="29"/>
      <c r="C313" s="25" t="str">
        <f ca="1">IF(PORTADA!$E$39="A",CONCATENATE(I313," ",G313),"")</f>
        <v xml:space="preserve">b) </v>
      </c>
      <c r="D313" s="26"/>
      <c r="G313" s="38" t="str">
        <f>IF(J312="FIN","",LOOKUP(I311,DATOS!A:A,DATOS!M:M))</f>
        <v/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ht="15.6" x14ac:dyDescent="0.25">
      <c r="A314" s="139"/>
      <c r="B314" s="29"/>
      <c r="C314" s="25" t="str">
        <f ca="1">IF(PORTADA!$E$39="A",CONCATENATE(I314," ",G314),"")</f>
        <v xml:space="preserve">c) </v>
      </c>
      <c r="D314" s="26"/>
      <c r="G314" s="38" t="str">
        <f>IF(J312="FIN","",LOOKUP(I311,DATOS!A:A,DATOS!N:N))</f>
        <v/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ht="15.6" x14ac:dyDescent="0.25">
      <c r="A315" s="139"/>
      <c r="B315" s="29"/>
      <c r="C315" s="25" t="str">
        <f ca="1">IF(PORTADA!$E$39="A",CONCATENATE(I315," ",G315),"")</f>
        <v xml:space="preserve">d) </v>
      </c>
      <c r="D315" s="26"/>
      <c r="G315" s="38" t="str">
        <f>IF(J312="FIN","",LOOKUP(I311,DATOS!A:A,DATOS!O:O))</f>
        <v/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ht="15.6" x14ac:dyDescent="0.25">
      <c r="A316" s="11"/>
      <c r="B316" s="30"/>
      <c r="C316" s="27"/>
      <c r="D316" s="28"/>
      <c r="J316" s="19"/>
    </row>
    <row r="317" spans="1:19" ht="15.6" x14ac:dyDescent="0.25">
      <c r="A317" s="11"/>
      <c r="B317" s="31"/>
      <c r="C317" s="23" t="str">
        <f ca="1">IF(PORTADA!$E$39="A",CONCATENATE(K317,".- ",G317),"")</f>
        <v xml:space="preserve">53.- </v>
      </c>
      <c r="D317" s="24"/>
      <c r="E317" s="11"/>
      <c r="F317" s="11"/>
      <c r="G317" s="40" t="str">
        <f>IF(J318="FIN","",LOOKUP(I317,DATOS!A:A,DATOS!F:F))</f>
        <v/>
      </c>
      <c r="H317" s="40">
        <f>IF(J318="FIN",0,LOOKUP(I317,DATOS!A:A,DATOS!P:P))</f>
        <v>0</v>
      </c>
      <c r="I317" s="35">
        <f>+I311+1</f>
        <v>1124</v>
      </c>
      <c r="J317" s="61" t="str">
        <f>IF(LOOKUP(I317,DATOS!A:A,DATOS!C:C)=0,J311,(LOOKUP(I317,DATOS!A:A,DATOS!C:C)))</f>
        <v>FIN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ht="15.6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 xml:space="preserve">a) </v>
      </c>
      <c r="D318" s="26"/>
      <c r="G318" s="38" t="str">
        <f>IF(J318="FIN","",LOOKUP(I317,DATOS!A:A,DATOS!L:L))</f>
        <v/>
      </c>
      <c r="I318" s="35" t="s">
        <v>127</v>
      </c>
      <c r="J318" s="41" t="str">
        <f>IF(J312="FIN","FIN",IF(J317=J311,"","FIN"))</f>
        <v>FIN</v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ht="15.6" x14ac:dyDescent="0.25">
      <c r="A319" s="139"/>
      <c r="B319" s="29"/>
      <c r="C319" s="25" t="str">
        <f ca="1">IF(PORTADA!$E$39="A",CONCATENATE(I319," ",G319),"")</f>
        <v xml:space="preserve">b) </v>
      </c>
      <c r="D319" s="26"/>
      <c r="G319" s="38" t="str">
        <f>IF(J318="FIN","",LOOKUP(I317,DATOS!A:A,DATOS!M:M))</f>
        <v/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ht="15.6" x14ac:dyDescent="0.25">
      <c r="A320" s="139"/>
      <c r="B320" s="29"/>
      <c r="C320" s="25" t="str">
        <f ca="1">IF(PORTADA!$E$39="A",CONCATENATE(I320," ",G320),"")</f>
        <v xml:space="preserve">c) </v>
      </c>
      <c r="D320" s="26"/>
      <c r="G320" s="38" t="str">
        <f>IF(J318="FIN","",LOOKUP(I317,DATOS!A:A,DATOS!N:N))</f>
        <v/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ht="15.6" x14ac:dyDescent="0.25">
      <c r="A321" s="139"/>
      <c r="B321" s="29"/>
      <c r="C321" s="25" t="str">
        <f ca="1">IF(PORTADA!$E$39="A",CONCATENATE(I321," ",G321),"")</f>
        <v xml:space="preserve">d) </v>
      </c>
      <c r="D321" s="26"/>
      <c r="G321" s="38" t="str">
        <f>IF(J318="FIN","",LOOKUP(I317,DATOS!A:A,DATOS!O:O))</f>
        <v/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ht="15.6" x14ac:dyDescent="0.25">
      <c r="A322" s="11"/>
      <c r="B322" s="30"/>
      <c r="C322" s="27"/>
      <c r="D322" s="28"/>
      <c r="J322" s="19"/>
    </row>
    <row r="323" spans="1:19" ht="15.6" x14ac:dyDescent="0.25">
      <c r="A323" s="11"/>
      <c r="B323" s="31"/>
      <c r="C323" s="23" t="str">
        <f ca="1">IF(PORTADA!$E$39="A",CONCATENATE(K323,".- ",G323),"")</f>
        <v xml:space="preserve">54.- </v>
      </c>
      <c r="D323" s="24"/>
      <c r="E323" s="11"/>
      <c r="F323" s="11"/>
      <c r="G323" s="40" t="str">
        <f>IF(J324="FIN","",LOOKUP(I323,DATOS!A:A,DATOS!F:F))</f>
        <v/>
      </c>
      <c r="H323" s="40">
        <f>IF(J324="FIN",0,LOOKUP(I323,DATOS!A:A,DATOS!P:P))</f>
        <v>0</v>
      </c>
      <c r="I323" s="35">
        <f>+I317+1</f>
        <v>1125</v>
      </c>
      <c r="J323" s="61" t="str">
        <f>IF(LOOKUP(I323,DATOS!A:A,DATOS!C:C)=0,J317,(LOOKUP(I323,DATOS!A:A,DATOS!C:C)))</f>
        <v>FIN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ht="15.6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 xml:space="preserve">a) </v>
      </c>
      <c r="D324" s="26"/>
      <c r="G324" s="38" t="str">
        <f>IF(J324="FIN","",LOOKUP(I323,DATOS!A:A,DATOS!L:L))</f>
        <v/>
      </c>
      <c r="I324" s="35" t="s">
        <v>127</v>
      </c>
      <c r="J324" s="41" t="str">
        <f>IF(J318="FIN","FIN",IF(J323=J317,"","FIN"))</f>
        <v>FIN</v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ht="15.6" x14ac:dyDescent="0.25">
      <c r="A325" s="139"/>
      <c r="B325" s="29"/>
      <c r="C325" s="25" t="str">
        <f ca="1">IF(PORTADA!$E$39="A",CONCATENATE(I325," ",G325),"")</f>
        <v xml:space="preserve">b) </v>
      </c>
      <c r="D325" s="26"/>
      <c r="G325" s="38" t="str">
        <f>IF(J324="FIN","",LOOKUP(I323,DATOS!A:A,DATOS!M:M))</f>
        <v/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ht="15.6" x14ac:dyDescent="0.25">
      <c r="A326" s="139"/>
      <c r="B326" s="29"/>
      <c r="C326" s="25" t="str">
        <f ca="1">IF(PORTADA!$E$39="A",CONCATENATE(I326," ",G326),"")</f>
        <v xml:space="preserve">c) </v>
      </c>
      <c r="D326" s="26"/>
      <c r="G326" s="38" t="str">
        <f>IF(J324="FIN","",LOOKUP(I323,DATOS!A:A,DATOS!N:N))</f>
        <v/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ht="15.6" x14ac:dyDescent="0.25">
      <c r="A327" s="139"/>
      <c r="B327" s="29"/>
      <c r="C327" s="25" t="str">
        <f ca="1">IF(PORTADA!$E$39="A",CONCATENATE(I327," ",G327),"")</f>
        <v xml:space="preserve">d) </v>
      </c>
      <c r="D327" s="26"/>
      <c r="G327" s="38" t="str">
        <f>IF(J324="FIN","",LOOKUP(I323,DATOS!A:A,DATOS!O:O))</f>
        <v/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ht="15.6" x14ac:dyDescent="0.25">
      <c r="A328" s="11"/>
      <c r="B328" s="30"/>
      <c r="C328" s="27"/>
      <c r="D328" s="28"/>
      <c r="J328" s="19"/>
    </row>
    <row r="329" spans="1:19" ht="15.6" x14ac:dyDescent="0.25">
      <c r="A329" s="11"/>
      <c r="B329" s="31"/>
      <c r="C329" s="23" t="str">
        <f ca="1">IF(PORTADA!$E$39="A",CONCATENATE(K329,".- ",G329),"")</f>
        <v xml:space="preserve">55.- </v>
      </c>
      <c r="D329" s="24"/>
      <c r="E329" s="11"/>
      <c r="F329" s="11"/>
      <c r="G329" s="40" t="str">
        <f>IF(J330="FIN","",LOOKUP(I329,DATOS!A:A,DATOS!F:F))</f>
        <v/>
      </c>
      <c r="H329" s="40">
        <f>IF(J330="FIN",0,LOOKUP(I329,DATOS!A:A,DATOS!P:P))</f>
        <v>0</v>
      </c>
      <c r="I329" s="35">
        <f>+I323+1</f>
        <v>1126</v>
      </c>
      <c r="J329" s="61" t="str">
        <f>IF(LOOKUP(I329,DATOS!A:A,DATOS!C:C)=0,J323,(LOOKUP(I329,DATOS!A:A,DATOS!C:C)))</f>
        <v>FIN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ht="15.6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 xml:space="preserve">a) </v>
      </c>
      <c r="D330" s="26"/>
      <c r="G330" s="38" t="str">
        <f>IF(J330="FIN","",LOOKUP(I329,DATOS!A:A,DATOS!L:L))</f>
        <v/>
      </c>
      <c r="I330" s="35" t="s">
        <v>127</v>
      </c>
      <c r="J330" s="41" t="str">
        <f>IF(J324="FIN","FIN",IF(J329=J323,"","FIN"))</f>
        <v>FIN</v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ht="15.6" x14ac:dyDescent="0.25">
      <c r="A331" s="139"/>
      <c r="B331" s="29"/>
      <c r="C331" s="25" t="str">
        <f ca="1">IF(PORTADA!$E$39="A",CONCATENATE(I331," ",G331),"")</f>
        <v xml:space="preserve">b) </v>
      </c>
      <c r="D331" s="26"/>
      <c r="G331" s="38" t="str">
        <f>IF(J330="FIN","",LOOKUP(I329,DATOS!A:A,DATOS!M:M))</f>
        <v/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ht="15.6" x14ac:dyDescent="0.25">
      <c r="A332" s="139"/>
      <c r="B332" s="29"/>
      <c r="C332" s="25" t="str">
        <f ca="1">IF(PORTADA!$E$39="A",CONCATENATE(I332," ",G332),"")</f>
        <v xml:space="preserve">c) </v>
      </c>
      <c r="D332" s="26"/>
      <c r="G332" s="38" t="str">
        <f>IF(J330="FIN","",LOOKUP(I329,DATOS!A:A,DATOS!N:N))</f>
        <v/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ht="15.6" x14ac:dyDescent="0.25">
      <c r="A333" s="139"/>
      <c r="B333" s="29"/>
      <c r="C333" s="25" t="str">
        <f ca="1">IF(PORTADA!$E$39="A",CONCATENATE(I333," ",G333),"")</f>
        <v xml:space="preserve">d) </v>
      </c>
      <c r="D333" s="26"/>
      <c r="G333" s="38" t="str">
        <f>IF(J330="FIN","",LOOKUP(I329,DATOS!A:A,DATOS!O:O))</f>
        <v/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ht="15.6" x14ac:dyDescent="0.25">
      <c r="A334" s="11"/>
      <c r="B334" s="30"/>
      <c r="C334" s="27"/>
      <c r="D334" s="28"/>
      <c r="J334" s="19"/>
    </row>
    <row r="335" spans="1:19" ht="15.6" x14ac:dyDescent="0.25">
      <c r="A335" s="11"/>
      <c r="B335" s="31"/>
      <c r="C335" s="23" t="str">
        <f ca="1">IF(PORTADA!$E$39="A",CONCATENATE(K335,".-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1127</v>
      </c>
      <c r="J335" s="61" t="str">
        <f>IF(LOOKUP(I335,DATOS!A:A,DATOS!C:C)=0,J329,(LOOKUP(I335,DATOS!A:A,DATOS!C:C)))</f>
        <v>FIN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ht="15.6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127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ht="15.6" x14ac:dyDescent="0.25">
      <c r="A337" s="139"/>
      <c r="B337" s="29"/>
      <c r="C337" s="25" t="str">
        <f ca="1">IF(PORTADA!$E$39="A",CONCATENATE(I337,"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ht="15.6" x14ac:dyDescent="0.25">
      <c r="A338" s="139"/>
      <c r="B338" s="29"/>
      <c r="C338" s="25" t="str">
        <f ca="1">IF(PORTADA!$E$39="A",CONCATENATE(I338,"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ht="15.6" x14ac:dyDescent="0.25">
      <c r="A339" s="139"/>
      <c r="B339" s="29"/>
      <c r="C339" s="25" t="str">
        <f ca="1">IF(PORTADA!$E$39="A",CONCATENATE(I339,"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ht="15.6" x14ac:dyDescent="0.25">
      <c r="A340" s="11"/>
      <c r="B340" s="30"/>
      <c r="C340" s="27"/>
      <c r="D340" s="28"/>
      <c r="J340" s="19"/>
    </row>
    <row r="341" spans="1:19" ht="15.6" x14ac:dyDescent="0.25">
      <c r="A341" s="11"/>
      <c r="B341" s="31"/>
      <c r="C341" s="23" t="str">
        <f ca="1">IF(PORTADA!$E$39="A",CONCATENATE(K341,".-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1128</v>
      </c>
      <c r="J341" s="61" t="str">
        <f>IF(LOOKUP(I341,DATOS!A:A,DATOS!C:C)=0,J335,(LOOKUP(I341,DATOS!A:A,DATOS!C:C)))</f>
        <v>FIN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ht="15.6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127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ht="15.6" x14ac:dyDescent="0.25">
      <c r="A343" s="139"/>
      <c r="B343" s="29"/>
      <c r="C343" s="25" t="str">
        <f ca="1">IF(PORTADA!$E$39="A",CONCATENATE(I343,"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ht="15.6" x14ac:dyDescent="0.25">
      <c r="A344" s="139"/>
      <c r="B344" s="29"/>
      <c r="C344" s="25" t="str">
        <f ca="1">IF(PORTADA!$E$39="A",CONCATENATE(I344,"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ht="15.6" x14ac:dyDescent="0.25">
      <c r="A345" s="139"/>
      <c r="B345" s="29"/>
      <c r="C345" s="25" t="str">
        <f ca="1">IF(PORTADA!$E$39="A",CONCATENATE(I345,"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ht="15.6" x14ac:dyDescent="0.25">
      <c r="A346" s="11"/>
      <c r="B346" s="30"/>
      <c r="C346" s="27"/>
      <c r="D346" s="28"/>
      <c r="J346" s="19"/>
    </row>
    <row r="347" spans="1:19" ht="15.6" x14ac:dyDescent="0.25">
      <c r="A347" s="11"/>
      <c r="B347" s="31"/>
      <c r="C347" s="23" t="str">
        <f ca="1">IF(PORTADA!$E$39="A",CONCATENATE(K347,".-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1129</v>
      </c>
      <c r="J347" s="61" t="str">
        <f>IF(LOOKUP(I347,DATOS!A:A,DATOS!C:C)=0,J341,(LOOKUP(I347,DATOS!A:A,DATOS!C:C)))</f>
        <v>FIN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ht="15.6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127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ht="15.6" x14ac:dyDescent="0.25">
      <c r="A349" s="139"/>
      <c r="B349" s="29"/>
      <c r="C349" s="25" t="str">
        <f ca="1">IF(PORTADA!$E$39="A",CONCATENATE(I349,"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ht="15.6" x14ac:dyDescent="0.25">
      <c r="A350" s="139"/>
      <c r="B350" s="29"/>
      <c r="C350" s="25" t="str">
        <f ca="1">IF(PORTADA!$E$39="A",CONCATENATE(I350,"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ht="15.6" x14ac:dyDescent="0.25">
      <c r="A351" s="139"/>
      <c r="B351" s="29"/>
      <c r="C351" s="25" t="str">
        <f ca="1">IF(PORTADA!$E$39="A",CONCATENATE(I351,"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ht="15.6" x14ac:dyDescent="0.25">
      <c r="A352" s="11"/>
      <c r="B352" s="30"/>
      <c r="C352" s="27"/>
      <c r="D352" s="28"/>
      <c r="J352" s="19"/>
    </row>
    <row r="353" spans="1:19" ht="15.6" x14ac:dyDescent="0.25">
      <c r="A353" s="11"/>
      <c r="B353" s="31"/>
      <c r="C353" s="23" t="str">
        <f ca="1">IF(PORTADA!$E$39="A",CONCATENATE(K353,".-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1130</v>
      </c>
      <c r="J353" s="61" t="str">
        <f>IF(LOOKUP(I353,DATOS!A:A,DATOS!C:C)=0,J347,(LOOKUP(I353,DATOS!A:A,DATOS!C:C)))</f>
        <v>FIN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ht="15.6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127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ht="15.6" x14ac:dyDescent="0.25">
      <c r="A355" s="139"/>
      <c r="B355" s="29"/>
      <c r="C355" s="25" t="str">
        <f ca="1">IF(PORTADA!$E$39="A",CONCATENATE(I355,"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ht="15.6" x14ac:dyDescent="0.25">
      <c r="A356" s="139"/>
      <c r="B356" s="29"/>
      <c r="C356" s="25" t="str">
        <f ca="1">IF(PORTADA!$E$39="A",CONCATENATE(I356,"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ht="15.6" x14ac:dyDescent="0.25">
      <c r="A357" s="139"/>
      <c r="B357" s="29"/>
      <c r="C357" s="25" t="str">
        <f ca="1">IF(PORTADA!$E$39="A",CONCATENATE(I357,"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ht="15.6" x14ac:dyDescent="0.25">
      <c r="A358" s="11"/>
      <c r="B358" s="30"/>
      <c r="C358" s="27"/>
      <c r="D358" s="28"/>
      <c r="J358" s="19"/>
    </row>
    <row r="359" spans="1:19" ht="15.6" x14ac:dyDescent="0.25">
      <c r="A359" s="11"/>
      <c r="B359" s="31"/>
      <c r="C359" s="23" t="str">
        <f ca="1">IF(PORTADA!$E$39="A",CONCATENATE(K359,".-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1131</v>
      </c>
      <c r="J359" s="61" t="str">
        <f>IF(LOOKUP(I359,DATOS!A:A,DATOS!C:C)=0,J353,(LOOKUP(I359,DATOS!A:A,DATOS!C:C)))</f>
        <v>FIN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ht="15.6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127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ht="15.6" x14ac:dyDescent="0.25">
      <c r="A361" s="139"/>
      <c r="B361" s="29"/>
      <c r="C361" s="25" t="str">
        <f ca="1">IF(PORTADA!$E$39="A",CONCATENATE(I361,"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ht="15.6" x14ac:dyDescent="0.25">
      <c r="A362" s="139"/>
      <c r="B362" s="29"/>
      <c r="C362" s="25" t="str">
        <f ca="1">IF(PORTADA!$E$39="A",CONCATENATE(I362,"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ht="15.6" x14ac:dyDescent="0.25">
      <c r="A363" s="139"/>
      <c r="B363" s="29"/>
      <c r="C363" s="25" t="str">
        <f ca="1">IF(PORTADA!$E$39="A",CONCATENATE(I363,"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ht="15.6" x14ac:dyDescent="0.25">
      <c r="A364" s="11"/>
      <c r="B364" s="30"/>
      <c r="C364" s="27"/>
      <c r="D364" s="28"/>
      <c r="J364" s="19"/>
    </row>
    <row r="365" spans="1:19" ht="15.6" x14ac:dyDescent="0.25">
      <c r="A365" s="11"/>
      <c r="B365" s="31"/>
      <c r="C365" s="23" t="str">
        <f ca="1">IF(PORTADA!$E$39="A",CONCATENATE(K365,".-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1132</v>
      </c>
      <c r="J365" s="61" t="str">
        <f>IF(LOOKUP(I365,DATOS!A:A,DATOS!C:C)=0,J359,(LOOKUP(I365,DATOS!A:A,DATOS!C:C)))</f>
        <v>FIN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ht="15.6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127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ht="15.6" x14ac:dyDescent="0.25">
      <c r="A367" s="139"/>
      <c r="B367" s="29"/>
      <c r="C367" s="25" t="str">
        <f ca="1">IF(PORTADA!$E$39="A",CONCATENATE(I367,"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ht="15.6" x14ac:dyDescent="0.25">
      <c r="A368" s="139"/>
      <c r="B368" s="29"/>
      <c r="C368" s="25" t="str">
        <f ca="1">IF(PORTADA!$E$39="A",CONCATENATE(I368,"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ht="15.6" x14ac:dyDescent="0.25">
      <c r="A369" s="139"/>
      <c r="B369" s="29"/>
      <c r="C369" s="25" t="str">
        <f ca="1">IF(PORTADA!$E$39="A",CONCATENATE(I369,"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ht="15.6" x14ac:dyDescent="0.25">
      <c r="A370" s="11"/>
      <c r="B370" s="30"/>
      <c r="C370" s="27"/>
      <c r="D370" s="28"/>
      <c r="J370" s="19"/>
    </row>
    <row r="371" spans="1:19" ht="15.6" x14ac:dyDescent="0.25">
      <c r="A371" s="11"/>
      <c r="B371" s="31"/>
      <c r="C371" s="23" t="str">
        <f ca="1">IF(PORTADA!$E$39="A",CONCATENATE(K371,".-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1133</v>
      </c>
      <c r="J371" s="61" t="str">
        <f>IF(LOOKUP(I371,DATOS!A:A,DATOS!C:C)=0,J365,(LOOKUP(I371,DATOS!A:A,DATOS!C:C)))</f>
        <v>FIN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ht="15.6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127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ht="15.6" x14ac:dyDescent="0.25">
      <c r="A373" s="139"/>
      <c r="B373" s="29"/>
      <c r="C373" s="25" t="str">
        <f ca="1">IF(PORTADA!$E$39="A",CONCATENATE(I373,"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ht="15.6" x14ac:dyDescent="0.25">
      <c r="A374" s="139"/>
      <c r="B374" s="29"/>
      <c r="C374" s="25" t="str">
        <f ca="1">IF(PORTADA!$E$39="A",CONCATENATE(I374,"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ht="15.6" x14ac:dyDescent="0.25">
      <c r="A375" s="139"/>
      <c r="B375" s="29"/>
      <c r="C375" s="25" t="str">
        <f ca="1">IF(PORTADA!$E$39="A",CONCATENATE(I375,"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ht="15.6" x14ac:dyDescent="0.25">
      <c r="A376" s="11"/>
      <c r="B376" s="30"/>
      <c r="C376" s="27"/>
      <c r="D376" s="28"/>
      <c r="J376" s="19"/>
    </row>
    <row r="377" spans="1:19" ht="15.6" x14ac:dyDescent="0.25">
      <c r="A377" s="11"/>
      <c r="B377" s="31"/>
      <c r="C377" s="23" t="str">
        <f ca="1">IF(PORTADA!$E$39="A",CONCATENATE(K377,".-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1134</v>
      </c>
      <c r="J377" s="61" t="str">
        <f>IF(LOOKUP(I377,DATOS!A:A,DATOS!C:C)=0,J371,(LOOKUP(I377,DATOS!A:A,DATOS!C:C)))</f>
        <v>FIN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ht="15.6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127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ht="15.6" x14ac:dyDescent="0.25">
      <c r="A379" s="139"/>
      <c r="B379" s="29"/>
      <c r="C379" s="25" t="str">
        <f ca="1">IF(PORTADA!$E$39="A",CONCATENATE(I379,"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ht="15.6" x14ac:dyDescent="0.25">
      <c r="A380" s="139"/>
      <c r="B380" s="29"/>
      <c r="C380" s="25" t="str">
        <f ca="1">IF(PORTADA!$E$39="A",CONCATENATE(I380,"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ht="15.6" x14ac:dyDescent="0.25">
      <c r="A381" s="139"/>
      <c r="B381" s="29"/>
      <c r="C381" s="25" t="str">
        <f ca="1">IF(PORTADA!$E$39="A",CONCATENATE(I381,"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ht="15.6" x14ac:dyDescent="0.25">
      <c r="A382" s="11"/>
      <c r="B382" s="30"/>
      <c r="C382" s="27"/>
      <c r="D382" s="28"/>
      <c r="J382" s="19"/>
    </row>
    <row r="383" spans="1:19" ht="15.6" x14ac:dyDescent="0.25">
      <c r="A383" s="11"/>
      <c r="B383" s="31"/>
      <c r="C383" s="23" t="str">
        <f ca="1">IF(PORTADA!$E$39="A",CONCATENATE(K383,".-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1135</v>
      </c>
      <c r="J383" s="61" t="str">
        <f>IF(LOOKUP(I383,DATOS!A:A,DATOS!C:C)=0,J377,(LOOKUP(I383,DATOS!A:A,DATOS!C:C)))</f>
        <v>FIN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ht="15.6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127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ht="15.6" x14ac:dyDescent="0.25">
      <c r="A385" s="139"/>
      <c r="B385" s="29"/>
      <c r="C385" s="25" t="str">
        <f ca="1">IF(PORTADA!$E$39="A",CONCATENATE(I385,"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ht="15.6" x14ac:dyDescent="0.25">
      <c r="A386" s="139"/>
      <c r="B386" s="29"/>
      <c r="C386" s="25" t="str">
        <f ca="1">IF(PORTADA!$E$39="A",CONCATENATE(I386,"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ht="15.6" x14ac:dyDescent="0.25">
      <c r="A387" s="139"/>
      <c r="B387" s="29"/>
      <c r="C387" s="25" t="str">
        <f ca="1">IF(PORTADA!$E$39="A",CONCATENATE(I387,"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ht="15.6" x14ac:dyDescent="0.25">
      <c r="A388" s="11"/>
      <c r="B388" s="30"/>
      <c r="C388" s="27"/>
      <c r="D388" s="28"/>
      <c r="J388" s="19"/>
    </row>
    <row r="389" spans="1:19" ht="15.6" x14ac:dyDescent="0.25">
      <c r="A389" s="11"/>
      <c r="B389" s="31"/>
      <c r="C389" s="23" t="str">
        <f ca="1">IF(PORTADA!$E$39="A",CONCATENATE(K389,".-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1136</v>
      </c>
      <c r="J389" s="61" t="str">
        <f>IF(LOOKUP(I389,DATOS!A:A,DATOS!C:C)=0,J383,(LOOKUP(I389,DATOS!A:A,DATOS!C:C)))</f>
        <v>FIN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ht="15.6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127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ht="15.6" x14ac:dyDescent="0.25">
      <c r="A391" s="139"/>
      <c r="B391" s="29"/>
      <c r="C391" s="25" t="str">
        <f ca="1">IF(PORTADA!$E$39="A",CONCATENATE(I391,"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ht="15.6" x14ac:dyDescent="0.25">
      <c r="A392" s="139"/>
      <c r="B392" s="29"/>
      <c r="C392" s="25" t="str">
        <f ca="1">IF(PORTADA!$E$39="A",CONCATENATE(I392,"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ht="15.6" x14ac:dyDescent="0.25">
      <c r="A393" s="139"/>
      <c r="B393" s="29"/>
      <c r="C393" s="25" t="str">
        <f ca="1">IF(PORTADA!$E$39="A",CONCATENATE(I393,"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ht="15.6" x14ac:dyDescent="0.25">
      <c r="A394" s="11"/>
      <c r="B394" s="30"/>
      <c r="C394" s="27"/>
      <c r="D394" s="28"/>
      <c r="J394" s="19"/>
    </row>
    <row r="395" spans="1:19" ht="15.6" x14ac:dyDescent="0.25">
      <c r="A395" s="11"/>
      <c r="B395" s="31"/>
      <c r="C395" s="23" t="str">
        <f ca="1">IF(PORTADA!$E$39="A",CONCATENATE(K395,".-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1137</v>
      </c>
      <c r="J395" s="61" t="str">
        <f>IF(LOOKUP(I395,DATOS!A:A,DATOS!C:C)=0,J389,(LOOKUP(I395,DATOS!A:A,DATOS!C:C)))</f>
        <v>FIN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ht="15.6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127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ht="15.6" x14ac:dyDescent="0.25">
      <c r="A397" s="139"/>
      <c r="B397" s="29"/>
      <c r="C397" s="25" t="str">
        <f ca="1">IF(PORTADA!$E$39="A",CONCATENATE(I397,"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ht="15.6" x14ac:dyDescent="0.25">
      <c r="A398" s="139"/>
      <c r="B398" s="29"/>
      <c r="C398" s="25" t="str">
        <f ca="1">IF(PORTADA!$E$39="A",CONCATENATE(I398,"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ht="15.6" x14ac:dyDescent="0.25">
      <c r="A399" s="139"/>
      <c r="B399" s="29"/>
      <c r="C399" s="25" t="str">
        <f ca="1">IF(PORTADA!$E$39="A",CONCATENATE(I399,"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ht="15.6" x14ac:dyDescent="0.25">
      <c r="A400" s="11"/>
      <c r="B400" s="30"/>
      <c r="C400" s="27"/>
      <c r="D400" s="28"/>
      <c r="J400" s="19"/>
    </row>
    <row r="401" spans="1:19" ht="15.6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1138</v>
      </c>
      <c r="J401" s="61" t="str">
        <f>IF(LOOKUP(I401,DATOS!A:A,DATOS!C:C)=0,J395,(LOOKUP(I401,DATOS!A:A,DATOS!C:C)))</f>
        <v>FIN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ht="15.6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ht="15.6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ht="15.6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ht="15.6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ht="15.6" x14ac:dyDescent="0.25">
      <c r="A406" s="11"/>
      <c r="B406" s="30"/>
      <c r="C406" s="27"/>
      <c r="D406" s="28"/>
      <c r="J406" s="19"/>
    </row>
    <row r="407" spans="1:19" ht="15.6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1139</v>
      </c>
      <c r="J407" s="61" t="str">
        <f>IF(LOOKUP(I407,DATOS!A:A,DATOS!C:C)=0,J401,(LOOKUP(I407,DATOS!A:A,DATOS!C:C)))</f>
        <v>FIN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ht="15.6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ht="15.6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ht="15.6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ht="15.6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ht="15.6" x14ac:dyDescent="0.25">
      <c r="A412" s="11"/>
      <c r="B412" s="30"/>
      <c r="C412" s="27"/>
      <c r="D412" s="28"/>
      <c r="J412" s="19"/>
    </row>
    <row r="413" spans="1:19" ht="15.6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1140</v>
      </c>
      <c r="J413" s="61" t="str">
        <f>IF(LOOKUP(I413,DATOS!A:A,DATOS!C:C)=0,J407,(LOOKUP(I413,DATOS!A:A,DATOS!C:C)))</f>
        <v>FIN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ht="15.6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ht="15.6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ht="15.6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ht="15.6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ht="15.6" x14ac:dyDescent="0.25">
      <c r="A418" s="11"/>
      <c r="B418" s="30"/>
      <c r="C418" s="27"/>
      <c r="D418" s="28"/>
      <c r="J418" s="19"/>
    </row>
    <row r="419" spans="1:19" ht="15.6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1141</v>
      </c>
      <c r="J419" s="61" t="str">
        <f>IF(LOOKUP(I419,DATOS!A:A,DATOS!C:C)=0,J413,(LOOKUP(I419,DATOS!A:A,DATOS!C:C)))</f>
        <v>FIN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ht="15.6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ht="15.6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ht="15.6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ht="15.6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ht="15.6" x14ac:dyDescent="0.25">
      <c r="A424" s="11"/>
      <c r="B424" s="30"/>
      <c r="C424" s="27"/>
      <c r="D424" s="28"/>
      <c r="J424" s="19"/>
    </row>
    <row r="425" spans="1:19" ht="15.6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1142</v>
      </c>
      <c r="J425" s="61" t="str">
        <f>IF(LOOKUP(I425,DATOS!A:A,DATOS!C:C)=0,J419,(LOOKUP(I425,DATOS!A:A,DATOS!C:C)))</f>
        <v>FIN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ht="15.6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ht="15.6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ht="15.6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ht="15.6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ht="15.6" x14ac:dyDescent="0.25">
      <c r="A430" s="11"/>
      <c r="B430" s="30"/>
      <c r="C430" s="27"/>
      <c r="D430" s="28"/>
      <c r="J430" s="19"/>
    </row>
    <row r="431" spans="1:19" ht="15.6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1143</v>
      </c>
      <c r="J431" s="61" t="str">
        <f>IF(LOOKUP(I431,DATOS!A:A,DATOS!C:C)=0,J425,(LOOKUP(I431,DATOS!A:A,DATOS!C:C)))</f>
        <v>FIN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ht="15.6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ht="15.6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ht="15.6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ht="15.6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ht="15.6" x14ac:dyDescent="0.25">
      <c r="A436" s="11"/>
      <c r="B436" s="30"/>
      <c r="C436" s="27"/>
      <c r="D436" s="28"/>
      <c r="J436" s="19"/>
    </row>
    <row r="437" spans="1:19" ht="15.6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1144</v>
      </c>
      <c r="J437" s="61" t="str">
        <f>IF(LOOKUP(I437,DATOS!A:A,DATOS!C:C)=0,J431,(LOOKUP(I437,DATOS!A:A,DATOS!C:C)))</f>
        <v>FIN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ht="15.6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ht="15.6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ht="15.6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ht="15.6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ht="15.6" x14ac:dyDescent="0.25">
      <c r="A442" s="11"/>
      <c r="B442" s="30"/>
      <c r="C442" s="27"/>
      <c r="D442" s="28"/>
      <c r="J442" s="19"/>
    </row>
    <row r="443" spans="1:19" ht="15.6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1145</v>
      </c>
      <c r="J443" s="61" t="str">
        <f>IF(LOOKUP(I443,DATOS!A:A,DATOS!C:C)=0,J437,(LOOKUP(I443,DATOS!A:A,DATOS!C:C)))</f>
        <v>FIN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ht="15.6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ht="15.6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ht="15.6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ht="15.6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ht="15.6" x14ac:dyDescent="0.25">
      <c r="A448" s="11"/>
      <c r="B448" s="30"/>
      <c r="C448" s="27"/>
      <c r="D448" s="28"/>
      <c r="J448" s="19"/>
    </row>
    <row r="449" spans="1:19" ht="15.6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1146</v>
      </c>
      <c r="J449" s="61" t="str">
        <f>IF(LOOKUP(I449,DATOS!A:A,DATOS!C:C)=0,J443,(LOOKUP(I449,DATOS!A:A,DATOS!C:C)))</f>
        <v>FIN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ht="15.6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ht="15.6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ht="15.6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ht="15.6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ht="15.6" x14ac:dyDescent="0.25">
      <c r="A454" s="11"/>
      <c r="B454" s="30"/>
      <c r="C454" s="27"/>
      <c r="D454" s="28"/>
      <c r="J454" s="19"/>
    </row>
    <row r="455" spans="1:19" ht="15.6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1147</v>
      </c>
      <c r="J455" s="61" t="str">
        <f>IF(LOOKUP(I455,DATOS!A:A,DATOS!C:C)=0,J449,(LOOKUP(I455,DATOS!A:A,DATOS!C:C)))</f>
        <v>FIN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ht="15.6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ht="15.6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ht="15.6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ht="15.6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ht="15.6" x14ac:dyDescent="0.25">
      <c r="A460" s="11"/>
      <c r="B460" s="30"/>
      <c r="C460" s="27"/>
      <c r="D460" s="28"/>
      <c r="J460" s="19"/>
    </row>
    <row r="461" spans="1:19" ht="15.6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1148</v>
      </c>
      <c r="J461" s="61" t="str">
        <f>IF(LOOKUP(I461,DATOS!A:A,DATOS!C:C)=0,J455,(LOOKUP(I461,DATOS!A:A,DATOS!C:C)))</f>
        <v>FIN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ht="15.6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ht="15.6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ht="15.6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ht="15.6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ht="15.6" x14ac:dyDescent="0.25">
      <c r="A466" s="11"/>
      <c r="B466" s="30"/>
      <c r="C466" s="27"/>
      <c r="D466" s="28"/>
      <c r="J466" s="19"/>
    </row>
    <row r="467" spans="1:19" ht="15.6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1149</v>
      </c>
      <c r="J467" s="61" t="str">
        <f>IF(LOOKUP(I467,DATOS!A:A,DATOS!C:C)=0,J461,(LOOKUP(I467,DATOS!A:A,DATOS!C:C)))</f>
        <v>FIN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ht="15.6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ht="15.6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ht="15.6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ht="15.6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ht="15.6" x14ac:dyDescent="0.25">
      <c r="A472" s="11"/>
      <c r="B472" s="30"/>
      <c r="C472" s="27"/>
      <c r="D472" s="28"/>
      <c r="J472" s="19"/>
    </row>
    <row r="473" spans="1:19" ht="15.6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1150</v>
      </c>
      <c r="J473" s="61" t="str">
        <f>IF(LOOKUP(I473,DATOS!A:A,DATOS!C:C)=0,J467,(LOOKUP(I473,DATOS!A:A,DATOS!C:C)))</f>
        <v>FIN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ht="15.6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ht="15.6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ht="15.6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ht="15.6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ht="15.6" x14ac:dyDescent="0.25">
      <c r="A478" s="11"/>
      <c r="B478" s="30"/>
      <c r="C478" s="27"/>
      <c r="D478" s="28"/>
      <c r="J478" s="19"/>
    </row>
    <row r="479" spans="1:19" ht="15.6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1151</v>
      </c>
      <c r="J479" s="61" t="str">
        <f>IF(LOOKUP(I479,DATOS!A:A,DATOS!C:C)=0,J473,(LOOKUP(I479,DATOS!A:A,DATOS!C:C)))</f>
        <v>FIN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ht="15.6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ht="15.6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ht="15.6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ht="15.6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ht="15.6" x14ac:dyDescent="0.25">
      <c r="A484" s="11"/>
      <c r="B484" s="30"/>
      <c r="C484" s="27"/>
      <c r="D484" s="28"/>
      <c r="J484" s="19"/>
    </row>
    <row r="485" spans="1:19" ht="15.6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1152</v>
      </c>
      <c r="J485" s="61" t="str">
        <f>IF(LOOKUP(I485,DATOS!A:A,DATOS!C:C)=0,J479,(LOOKUP(I485,DATOS!A:A,DATOS!C:C)))</f>
        <v>FIN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ht="15.6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ht="15.6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ht="15.6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ht="15.6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ht="15.6" x14ac:dyDescent="0.25">
      <c r="A490" s="11"/>
      <c r="B490" s="30"/>
      <c r="C490" s="27"/>
      <c r="D490" s="28"/>
      <c r="J490" s="19"/>
    </row>
    <row r="491" spans="1:19" ht="15.6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1153</v>
      </c>
      <c r="J491" s="61" t="str">
        <f>IF(LOOKUP(I491,DATOS!A:A,DATOS!C:C)=0,J485,(LOOKUP(I491,DATOS!A:A,DATOS!C:C)))</f>
        <v>FIN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ht="15.6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ht="15.6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ht="15.6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ht="15.6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ht="15.6" x14ac:dyDescent="0.25">
      <c r="A496" s="11"/>
      <c r="B496" s="30"/>
      <c r="C496" s="27"/>
      <c r="D496" s="28"/>
      <c r="J496" s="19"/>
    </row>
    <row r="497" spans="1:19" ht="15.6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1154</v>
      </c>
      <c r="J497" s="61" t="str">
        <f>IF(LOOKUP(I497,DATOS!A:A,DATOS!C:C)=0,J491,(LOOKUP(I497,DATOS!A:A,DATOS!C:C)))</f>
        <v>FIN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ht="15.6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ht="15.6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ht="15.6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ht="15.6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ht="15.6" x14ac:dyDescent="0.25">
      <c r="A502" s="11"/>
      <c r="B502" s="30"/>
      <c r="C502" s="27"/>
      <c r="D502" s="28"/>
      <c r="J502" s="19"/>
    </row>
    <row r="503" spans="1:19" ht="15.6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1155</v>
      </c>
      <c r="J503" s="61" t="str">
        <f>IF(LOOKUP(I503,DATOS!A:A,DATOS!C:C)=0,J497,(LOOKUP(I503,DATOS!A:A,DATOS!C:C)))</f>
        <v>FIN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ht="15.6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ht="15.6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ht="15.6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ht="15.6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ht="15.6" x14ac:dyDescent="0.25">
      <c r="A508" s="11"/>
      <c r="B508" s="30"/>
      <c r="C508" s="27"/>
      <c r="D508" s="28"/>
      <c r="J508" s="19"/>
    </row>
    <row r="509" spans="1:19" ht="15.6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1156</v>
      </c>
      <c r="J509" s="61" t="str">
        <f>IF(LOOKUP(I509,DATOS!A:A,DATOS!C:C)=0,J503,(LOOKUP(I509,DATOS!A:A,DATOS!C:C)))</f>
        <v>FIN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ht="15.6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ht="15.6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ht="15.6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ht="15.6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ht="15.6" x14ac:dyDescent="0.25">
      <c r="A514" s="11"/>
      <c r="B514" s="30"/>
      <c r="C514" s="27"/>
      <c r="D514" s="28"/>
      <c r="J514" s="19"/>
    </row>
    <row r="515" spans="1:19" ht="15.6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1157</v>
      </c>
      <c r="J515" s="61" t="str">
        <f>IF(LOOKUP(I515,DATOS!A:A,DATOS!C:C)=0,J509,(LOOKUP(I515,DATOS!A:A,DATOS!C:C)))</f>
        <v>FIN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ht="15.6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ht="15.6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ht="15.6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ht="15.6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ht="15.6" x14ac:dyDescent="0.25">
      <c r="A520" s="11"/>
      <c r="B520" s="30"/>
      <c r="C520" s="27"/>
      <c r="D520" s="28"/>
      <c r="J520" s="19"/>
    </row>
    <row r="521" spans="1:19" ht="15.6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1158</v>
      </c>
      <c r="J521" s="61" t="str">
        <f>IF(LOOKUP(I521,DATOS!A:A,DATOS!C:C)=0,J515,(LOOKUP(I521,DATOS!A:A,DATOS!C:C)))</f>
        <v>FIN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ht="15.6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ht="15.6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ht="15.6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ht="15.6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ht="15.6" x14ac:dyDescent="0.25">
      <c r="A526" s="11"/>
      <c r="B526" s="30"/>
      <c r="C526" s="27"/>
      <c r="D526" s="28"/>
      <c r="J526" s="19"/>
    </row>
    <row r="527" spans="1:19" ht="15.6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1159</v>
      </c>
      <c r="J527" s="61" t="str">
        <f>IF(LOOKUP(I527,DATOS!A:A,DATOS!C:C)=0,J521,(LOOKUP(I527,DATOS!A:A,DATOS!C:C)))</f>
        <v>FIN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ht="15.6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1</v>
      </c>
      <c r="N528" s="20">
        <f>IF(M528=1,-1/COUNTA(Q528:Q531),0)</f>
        <v>-0.25</v>
      </c>
      <c r="O528" s="20">
        <f>COUNTA(B528:B531)</f>
        <v>1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3</v>
      </c>
    </row>
    <row r="529" spans="1:19" ht="15.6" x14ac:dyDescent="0.25">
      <c r="A529" s="139"/>
      <c r="B529" s="29" t="s">
        <v>209</v>
      </c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3</v>
      </c>
      <c r="L529" s="20"/>
      <c r="M529" s="20"/>
      <c r="N529" s="20"/>
      <c r="O529" s="20"/>
      <c r="P529" s="20">
        <f>O528-P528</f>
        <v>1</v>
      </c>
      <c r="Q529" s="21" t="s">
        <v>1</v>
      </c>
      <c r="R529" s="20" t="str">
        <f>CONCATENATE(B529,Q529)</f>
        <v>xB</v>
      </c>
      <c r="S529" s="20"/>
    </row>
    <row r="530" spans="1:19" ht="15.6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ht="15.6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ht="15.6" x14ac:dyDescent="0.25">
      <c r="A532" s="11"/>
      <c r="B532" s="30"/>
      <c r="C532" s="27"/>
      <c r="D532" s="28"/>
      <c r="J532" s="19"/>
    </row>
    <row r="533" spans="1:19" ht="15.6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1160</v>
      </c>
      <c r="J533" s="61" t="str">
        <f>IF(LOOKUP(I533,DATOS!A:A,DATOS!C:C)=0,J527,(LOOKUP(I533,DATOS!A:A,DATOS!C:C)))</f>
        <v>FIN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ht="15.6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1</v>
      </c>
      <c r="N534" s="20">
        <f>IF(M534=1,-1/COUNTA(Q534:Q537),0)</f>
        <v>-0.25</v>
      </c>
      <c r="O534" s="20">
        <f>COUNTA(B534:B537)</f>
        <v>1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3</v>
      </c>
    </row>
    <row r="535" spans="1:19" ht="15.6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3</v>
      </c>
      <c r="L535" s="20"/>
      <c r="M535" s="20"/>
      <c r="N535" s="20"/>
      <c r="O535" s="20"/>
      <c r="P535" s="20">
        <f>O534-P534</f>
        <v>1</v>
      </c>
      <c r="Q535" s="21" t="s">
        <v>1</v>
      </c>
      <c r="R535" s="20" t="str">
        <f>CONCATENATE(B535,Q535)</f>
        <v>B</v>
      </c>
      <c r="S535" s="20"/>
    </row>
    <row r="536" spans="1:19" ht="15.6" x14ac:dyDescent="0.25">
      <c r="A536" s="139"/>
      <c r="B536" s="29" t="s">
        <v>209</v>
      </c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xC</v>
      </c>
      <c r="S536" s="20"/>
    </row>
    <row r="537" spans="1:19" ht="15.6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ht="15.6" x14ac:dyDescent="0.25">
      <c r="A538" s="11"/>
      <c r="B538" s="30"/>
      <c r="C538" s="27"/>
      <c r="D538" s="28"/>
      <c r="J538" s="19"/>
    </row>
    <row r="539" spans="1:19" ht="15.6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1161</v>
      </c>
      <c r="J539" s="61" t="str">
        <f>IF(LOOKUP(I539,DATOS!A:A,DATOS!C:C)=0,J533,(LOOKUP(I539,DATOS!A:A,DATOS!C:C)))</f>
        <v>FIN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ht="15.6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ht="15.6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ht="15.6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ht="15.6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ht="15.6" x14ac:dyDescent="0.25">
      <c r="A544" s="11"/>
      <c r="B544" s="30"/>
      <c r="C544" s="27"/>
      <c r="D544" s="28"/>
      <c r="J544" s="19"/>
    </row>
    <row r="545" spans="1:19" ht="15.6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1162</v>
      </c>
      <c r="J545" s="61" t="str">
        <f>IF(LOOKUP(I545,DATOS!A:A,DATOS!C:C)=0,J539,(LOOKUP(I545,DATOS!A:A,DATOS!C:C)))</f>
        <v>FIN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ht="15.6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ht="15.6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ht="15.6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ht="15.6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ht="15.6" x14ac:dyDescent="0.25">
      <c r="A550" s="11"/>
      <c r="B550" s="30"/>
      <c r="C550" s="27"/>
      <c r="D550" s="28"/>
      <c r="J550" s="19"/>
    </row>
    <row r="551" spans="1:19" ht="15.6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1163</v>
      </c>
      <c r="J551" s="61" t="str">
        <f>IF(LOOKUP(I551,DATOS!A:A,DATOS!C:C)=0,J545,(LOOKUP(I551,DATOS!A:A,DATOS!C:C)))</f>
        <v>FIN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ht="15.6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ht="15.6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ht="15.6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ht="15.6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ht="15.6" x14ac:dyDescent="0.25">
      <c r="A556" s="11"/>
      <c r="B556" s="30"/>
      <c r="C556" s="27"/>
      <c r="D556" s="28"/>
      <c r="J556" s="19"/>
    </row>
    <row r="557" spans="1:19" ht="15.6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1164</v>
      </c>
      <c r="J557" s="61" t="str">
        <f>IF(LOOKUP(I557,DATOS!A:A,DATOS!C:C)=0,J551,(LOOKUP(I557,DATOS!A:A,DATOS!C:C)))</f>
        <v>FIN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ht="15.6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ht="15.6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ht="15.6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ht="15.6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ht="15.6" x14ac:dyDescent="0.25">
      <c r="A562" s="11"/>
      <c r="B562" s="30"/>
      <c r="C562" s="27"/>
      <c r="D562" s="28"/>
      <c r="J562" s="19"/>
    </row>
    <row r="563" spans="1:19" ht="15.6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1165</v>
      </c>
      <c r="J563" s="61" t="str">
        <f>IF(LOOKUP(I563,DATOS!A:A,DATOS!C:C)=0,J557,(LOOKUP(I563,DATOS!A:A,DATOS!C:C)))</f>
        <v>FIN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ht="15.6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ht="15.6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ht="15.6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ht="15.6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ht="15.6" x14ac:dyDescent="0.25">
      <c r="A568" s="11"/>
      <c r="B568" s="30"/>
      <c r="C568" s="27"/>
      <c r="D568" s="28"/>
      <c r="J568" s="19"/>
    </row>
    <row r="569" spans="1:19" ht="15.6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1166</v>
      </c>
      <c r="J569" s="61" t="str">
        <f>IF(LOOKUP(I569,DATOS!A:A,DATOS!C:C)=0,J563,(LOOKUP(I569,DATOS!A:A,DATOS!C:C)))</f>
        <v>FIN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ht="15.6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ht="15.6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ht="15.6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ht="15.6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ht="15.6" x14ac:dyDescent="0.25">
      <c r="A574" s="11"/>
      <c r="B574" s="30"/>
      <c r="C574" s="27"/>
      <c r="D574" s="28"/>
      <c r="J574" s="19"/>
    </row>
    <row r="575" spans="1:19" ht="15.6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1167</v>
      </c>
      <c r="J575" s="61" t="str">
        <f>IF(LOOKUP(I575,DATOS!A:A,DATOS!C:C)=0,J569,(LOOKUP(I575,DATOS!A:A,DATOS!C:C)))</f>
        <v>FIN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ht="15.6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ht="15.6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ht="15.6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ht="15.6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ht="15.6" x14ac:dyDescent="0.25">
      <c r="A580" s="11"/>
      <c r="B580" s="30"/>
      <c r="C580" s="27"/>
      <c r="D580" s="28"/>
      <c r="J580" s="19"/>
    </row>
    <row r="581" spans="1:19" ht="15.6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1168</v>
      </c>
      <c r="J581" s="61" t="str">
        <f>IF(LOOKUP(I581,DATOS!A:A,DATOS!C:C)=0,J575,(LOOKUP(I581,DATOS!A:A,DATOS!C:C)))</f>
        <v>FIN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ht="15.6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ht="15.6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ht="15.6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ht="15.6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ht="15.6" x14ac:dyDescent="0.25">
      <c r="A586" s="11"/>
      <c r="B586" s="30"/>
      <c r="C586" s="27"/>
      <c r="D586" s="28"/>
      <c r="J586" s="19"/>
    </row>
    <row r="587" spans="1:19" ht="15.6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1169</v>
      </c>
      <c r="J587" s="61" t="str">
        <f>IF(LOOKUP(I587,DATOS!A:A,DATOS!C:C)=0,J581,(LOOKUP(I587,DATOS!A:A,DATOS!C:C)))</f>
        <v>FIN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ht="15.6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ht="15.6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ht="15.6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ht="15.6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ht="15.6" x14ac:dyDescent="0.25">
      <c r="A592" s="11"/>
      <c r="B592" s="30"/>
      <c r="C592" s="27"/>
      <c r="D592" s="28"/>
      <c r="J592" s="19"/>
    </row>
    <row r="593" spans="1:19" ht="15.6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1170</v>
      </c>
      <c r="J593" s="61" t="str">
        <f>IF(LOOKUP(I593,DATOS!A:A,DATOS!C:C)=0,J587,(LOOKUP(I593,DATOS!A:A,DATOS!C:C)))</f>
        <v>FIN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ht="15.6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ht="15.6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ht="15.6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ht="15.6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ht="15.6" x14ac:dyDescent="0.25">
      <c r="A598" s="11"/>
      <c r="B598" s="30"/>
      <c r="C598" s="27"/>
      <c r="D598" s="28"/>
      <c r="J598" s="19"/>
    </row>
    <row r="599" spans="1:19" ht="15.6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1171</v>
      </c>
      <c r="J599" s="61" t="str">
        <f>IF(LOOKUP(I599,DATOS!A:A,DATOS!C:C)=0,J593,(LOOKUP(I599,DATOS!A:A,DATOS!C:C)))</f>
        <v>FIN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ht="15.6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ht="15.6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ht="15.6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ht="15.6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ht="15.6" x14ac:dyDescent="0.25">
      <c r="A604" s="11"/>
      <c r="B604" s="30"/>
      <c r="C604" s="27"/>
      <c r="D604" s="28"/>
      <c r="J604" s="19"/>
    </row>
    <row r="605" spans="1:19" ht="15.6" hidden="1" x14ac:dyDescent="0.25"/>
    <row r="606" spans="1:19" ht="15.6" hidden="1" x14ac:dyDescent="0.25"/>
    <row r="607" spans="1:19" ht="15.6" hidden="1" x14ac:dyDescent="0.25"/>
    <row r="608" spans="1:19" ht="15.6" hidden="1" x14ac:dyDescent="0.25"/>
    <row r="609" ht="15.6" hidden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</sheetData>
  <sheetProtection algorithmName="SHA-512" hashValue="MZSQx3KYcnl8y/BlGU7enxOWNDa5qeLIB31So8nYe35BTz11c13qZ+oZMnlJDEbVUapw3zXOnbUKv5GbXsgQvg==" saltValue="J9/dGsAMm/aTPhw8iWHWow==" spinCount="100000" sheet="1" objects="1" scenarios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330" priority="28" stopIfTrue="1" operator="lessThan">
      <formula>2</formula>
    </cfRule>
    <cfRule type="cellIs" dxfId="329" priority="29" stopIfTrue="1" operator="equal">
      <formula>2</formula>
    </cfRule>
    <cfRule type="cellIs" dxfId="32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327" priority="25" stopIfTrue="1" operator="lessThan">
      <formula>2</formula>
    </cfRule>
    <cfRule type="cellIs" dxfId="326" priority="26" stopIfTrue="1" operator="equal">
      <formula>2</formula>
    </cfRule>
    <cfRule type="cellIs" dxfId="325" priority="27" stopIfTrue="1" operator="greaterThan">
      <formula>2</formula>
    </cfRule>
  </conditionalFormatting>
  <conditionalFormatting sqref="A72:A75 A78:A81 A84:A87 A90:A93 A96:A99 A102:A105 A108:A111 A114:A117 A120:A123 A126:A129">
    <cfRule type="cellIs" dxfId="324" priority="22" stopIfTrue="1" operator="lessThan">
      <formula>2</formula>
    </cfRule>
    <cfRule type="cellIs" dxfId="323" priority="23" stopIfTrue="1" operator="equal">
      <formula>2</formula>
    </cfRule>
    <cfRule type="cellIs" dxfId="322" priority="24" stopIfTrue="1" operator="greaterThan">
      <formula>2</formula>
    </cfRule>
  </conditionalFormatting>
  <conditionalFormatting sqref="A132:A135 A138:A141 A144:A147 A150:A153 A156:A159 A162:A165 A168:A171 A174:A177 A180:A183 A186:A189">
    <cfRule type="cellIs" dxfId="321" priority="19" stopIfTrue="1" operator="lessThan">
      <formula>2</formula>
    </cfRule>
    <cfRule type="cellIs" dxfId="320" priority="20" stopIfTrue="1" operator="equal">
      <formula>2</formula>
    </cfRule>
    <cfRule type="cellIs" dxfId="319" priority="21" stopIfTrue="1" operator="greaterThan">
      <formula>2</formula>
    </cfRule>
  </conditionalFormatting>
  <conditionalFormatting sqref="A192:A195 A198:A201 A204:A207 A210:A213 A216:A219 A222:A225 A228:A231 A234:A237 A240:A243 A246:A249">
    <cfRule type="cellIs" dxfId="318" priority="16" stopIfTrue="1" operator="lessThan">
      <formula>2</formula>
    </cfRule>
    <cfRule type="cellIs" dxfId="317" priority="17" stopIfTrue="1" operator="equal">
      <formula>2</formula>
    </cfRule>
    <cfRule type="cellIs" dxfId="316" priority="18" stopIfTrue="1" operator="greaterThan">
      <formula>2</formula>
    </cfRule>
  </conditionalFormatting>
  <conditionalFormatting sqref="A252:A255 A258:A261 A264:A267 A270:A273 A276:A279 A282:A285 A288:A291 A294:A297 A300:A303 A306:A309">
    <cfRule type="cellIs" dxfId="315" priority="13" stopIfTrue="1" operator="lessThan">
      <formula>2</formula>
    </cfRule>
    <cfRule type="cellIs" dxfId="314" priority="14" stopIfTrue="1" operator="equal">
      <formula>2</formula>
    </cfRule>
    <cfRule type="cellIs" dxfId="313" priority="15" stopIfTrue="1" operator="greaterThan">
      <formula>2</formula>
    </cfRule>
  </conditionalFormatting>
  <conditionalFormatting sqref="A312:A315 A318:A321 A324:A327 A330:A333 A336:A339 A342:A345 A348:A351 A354:A357 A360:A363 A366:A369">
    <cfRule type="cellIs" dxfId="312" priority="10" stopIfTrue="1" operator="lessThan">
      <formula>2</formula>
    </cfRule>
    <cfRule type="cellIs" dxfId="311" priority="11" stopIfTrue="1" operator="equal">
      <formula>2</formula>
    </cfRule>
    <cfRule type="cellIs" dxfId="310" priority="12" stopIfTrue="1" operator="greaterThan">
      <formula>2</formula>
    </cfRule>
  </conditionalFormatting>
  <conditionalFormatting sqref="A372:A375 A378:A381 A384:A387 A390:A393 A396:A399 A402:A405 A408:A411 A414:A417 A420:A423 A426:A429">
    <cfRule type="cellIs" dxfId="309" priority="7" stopIfTrue="1" operator="lessThan">
      <formula>2</formula>
    </cfRule>
    <cfRule type="cellIs" dxfId="308" priority="8" stopIfTrue="1" operator="equal">
      <formula>2</formula>
    </cfRule>
    <cfRule type="cellIs" dxfId="307" priority="9" stopIfTrue="1" operator="greaterThan">
      <formula>2</formula>
    </cfRule>
  </conditionalFormatting>
  <conditionalFormatting sqref="A432:A435 A438:A441 A444:A447 A450:A453 A456:A459 A462:A465 A468:A471 A474:A477 A480:A483 A486:A489">
    <cfRule type="cellIs" dxfId="306" priority="4" stopIfTrue="1" operator="lessThan">
      <formula>2</formula>
    </cfRule>
    <cfRule type="cellIs" dxfId="305" priority="5" stopIfTrue="1" operator="equal">
      <formula>2</formula>
    </cfRule>
    <cfRule type="cellIs" dxfId="304" priority="6" stopIfTrue="1" operator="greaterThan">
      <formula>2</formula>
    </cfRule>
  </conditionalFormatting>
  <conditionalFormatting sqref="A492:A495 A498:A501 A504:A507 A510:A513 A516:A519 A522:A525 A528:A531 A534:A537 A540:A543 A546:A549">
    <cfRule type="cellIs" dxfId="303" priority="1" stopIfTrue="1" operator="lessThan">
      <formula>2</formula>
    </cfRule>
    <cfRule type="cellIs" dxfId="302" priority="2" stopIfTrue="1" operator="equal">
      <formula>2</formula>
    </cfRule>
    <cfRule type="cellIs" dxfId="301" priority="3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I819"/>
  <sheetViews>
    <sheetView zoomScale="90" zoomScaleNormal="90" workbookViewId="0">
      <pane ySplit="2" topLeftCell="A3" activePane="bottomLeft" state="frozen"/>
      <selection activeCell="C1" sqref="C1:C1048576"/>
      <selection pane="bottomLeft" activeCell="F6" sqref="F6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28.8" thickBot="1" x14ac:dyDescent="0.45">
      <c r="A1" s="32" t="s">
        <v>4</v>
      </c>
      <c r="B1" s="1"/>
      <c r="C1" s="2" t="str">
        <f ca="1">IF(PORTADA!$E$39="A",G1,PORTADA!$E$40)</f>
        <v xml:space="preserve">Boque 1 - RROO </v>
      </c>
      <c r="D1" s="3"/>
      <c r="E1" s="4">
        <f>ROUND(Q2/K2*10,2)</f>
        <v>0</v>
      </c>
      <c r="F1" s="4"/>
      <c r="G1" s="38" t="str">
        <f>LOOKUP(I5,DATOS!A:A,DATOS!E:E)</f>
        <v xml:space="preserve">Boque 1 - RROO </v>
      </c>
      <c r="I1" s="39">
        <v>1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19 preguntas</v>
      </c>
      <c r="D2" s="3"/>
      <c r="E2" s="9"/>
      <c r="F2" s="10"/>
      <c r="I2" s="35" t="str">
        <f ca="1">IF(PORTADA!$E$39="A", LOOKUP(I5,DATOS!A:A,DATOS!E:E),PORTADA!$E$40)</f>
        <v xml:space="preserve">Boque 1 - RROO </v>
      </c>
      <c r="J2" s="61" t="s">
        <v>5</v>
      </c>
      <c r="K2" s="33">
        <f>COUNTA(H:H)-COUNT(H:H)</f>
        <v>19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>
        <f>+O2/K2</f>
        <v>0</v>
      </c>
      <c r="Q2" s="18">
        <f>+L2+N2</f>
        <v>0</v>
      </c>
      <c r="R2" s="18" t="e">
        <f>ROUND(Q2/(L2+M2)*10,2)</f>
        <v>#DIV/0!</v>
      </c>
      <c r="S2" s="18">
        <f>ROUND(Q2/K2*10,2)</f>
        <v>0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19 preguntas</v>
      </c>
      <c r="W2" s="18" t="str">
        <f>IF(E2="X",V2,IF(O2&gt;0,U2,V2))</f>
        <v>Test, compuesto por 19 preguntas</v>
      </c>
      <c r="X2" s="18" t="str">
        <f ca="1">IF(PORTADA!E39="A",W2,V2)</f>
        <v>Test, compuesto por 19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>1.- ¿Qué definen las RROO?:</v>
      </c>
      <c r="D5" s="24"/>
      <c r="E5" s="11"/>
      <c r="F5" s="11"/>
      <c r="G5" s="40" t="str">
        <f>LOOKUP(I5,DATOS!A:A,DATOS!F:F)</f>
        <v>¿Qué definen las RROO?:</v>
      </c>
      <c r="H5" s="40" t="str">
        <f>LOOKUP(I5,DATOS!A:A,DATOS!P:P)</f>
        <v>C</v>
      </c>
      <c r="I5" s="35">
        <f>LOOKUP(I1,DATOS!C:C,DATOS!A:A)</f>
        <v>1</v>
      </c>
      <c r="J5" s="61">
        <f>LOOKUP(I5,DATOS!A:A,DATOS!C:C)</f>
        <v>1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XC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Normas de comportamiento entre militares</v>
      </c>
      <c r="D6" s="26"/>
      <c r="G6" s="38" t="str">
        <f>LOOKUP(I5,DATOS!A:A,DATOS!L:L)</f>
        <v>Normas de comportamiento entre militares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Normas de comportamiento con la población civil</v>
      </c>
      <c r="D7" s="26"/>
      <c r="G7" s="38" t="str">
        <f>LOOKUP(I5,DATOS!A:A,DATOS!M:M)</f>
        <v>Normas de comportamiento con la población civil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Los principios éticos y las reglas de comportamiento de acuerdo a la constitución y el resto de ordenamiento jurídico</v>
      </c>
      <c r="D8" s="26"/>
      <c r="G8" s="38" t="str">
        <f>LOOKUP(I5,DATOS!A:A,DATOS!N:N)</f>
        <v>Los principios éticos y las reglas de comportamiento de acuerdo a la constitución y el resto de ordenamiento jurídico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Los principios éticos y as reglas de comportamiento de acuerdo a las normas y costumbre militares</v>
      </c>
      <c r="D9" s="26"/>
      <c r="G9" s="38" t="str">
        <f>LOOKUP(I5,DATOS!A:A,DATOS!O:O)</f>
        <v>Los principios éticos y as reglas de comportamiento de acuerdo a las normas y costumbre militares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>2.- ¿En qué se inspira el exacto cumplimiento del deber?:</v>
      </c>
      <c r="D11" s="24"/>
      <c r="E11" s="11"/>
      <c r="F11" s="11"/>
      <c r="G11" s="40" t="str">
        <f>IF(J12="FIN","",LOOKUP(I11,DATOS!A:A,DATOS!F:F))</f>
        <v>¿En qué se inspira el exacto cumplimiento del deber?:</v>
      </c>
      <c r="H11" s="40" t="str">
        <f>IF(J12="FIN",0,LOOKUP(I11,DATOS!A:A,DATOS!P:P))</f>
        <v>C</v>
      </c>
      <c r="I11" s="35">
        <f>+I5+1</f>
        <v>2</v>
      </c>
      <c r="J11" s="61">
        <f>IF(LOOKUP(I11,DATOS!A:A,DATOS!C:C)=0,J5,(LOOKUP(I11,DATOS!A:A,DATOS!C:C)))</f>
        <v>1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XC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En el amor al servicio y la unión espiritual de todos sus miembros</v>
      </c>
      <c r="D12" s="26"/>
      <c r="G12" s="38" t="str">
        <f>IF(J12="FIN","",LOOKUP(I11,DATOS!A:A,DATOS!L:L))</f>
        <v>En el amor al servicio y la unión espiritual de todos sus miembros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En las RROO</v>
      </c>
      <c r="D13" s="26"/>
      <c r="G13" s="38" t="str">
        <f>IF(J12="FIN","",LOOKUP(I11,DATOS!A:A,DATOS!M:M))</f>
        <v>En las RROO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En el amor a España, en el honor, disciplina y valor</v>
      </c>
      <c r="D14" s="26"/>
      <c r="G14" s="38" t="str">
        <f>IF(J12="FIN","",LOOKUP(I11,DATOS!A:A,DATOS!N:N))</f>
        <v>En el amor a España, en el honor, disciplina y valor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En el honor, firmeza y arrogancia</v>
      </c>
      <c r="D15" s="26"/>
      <c r="G15" s="38" t="str">
        <f>IF(J12="FIN","",LOOKUP(I11,DATOS!A:A,DATOS!O:O))</f>
        <v>En el honor, firmeza y arrogancia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>3.- De los siguientes, diga a quién no le será de aplicación las RROO:</v>
      </c>
      <c r="D17" s="24"/>
      <c r="E17" s="11"/>
      <c r="F17" s="11"/>
      <c r="G17" s="40" t="str">
        <f>IF(J18="FIN","",LOOKUP(I17,DATOS!A:A,DATOS!F:F))</f>
        <v>De los siguientes, diga a quién no le será de aplicación las RROO:</v>
      </c>
      <c r="H17" s="40" t="str">
        <f>IF(J18="FIN",0,LOOKUP(I17,DATOS!A:A,DATOS!P:P))</f>
        <v>A</v>
      </c>
      <c r="I17" s="35">
        <f>+I11+1</f>
        <v>3</v>
      </c>
      <c r="J17" s="61">
        <f>IF(LOOKUP(I17,DATOS!A:A,DATOS!C:C)=0,J11,(LOOKUP(I17,DATOS!A:A,DATOS!C:C)))</f>
        <v>1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XA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Militares en excedencia de servicio</v>
      </c>
      <c r="D18" s="26"/>
      <c r="G18" s="38" t="str">
        <f>IF(J18="FIN","",LOOKUP(I17,DATOS!A:A,DATOS!L:L))</f>
        <v>Militares en excedencia de servicio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Guardia Civil en reserva</v>
      </c>
      <c r="D19" s="26"/>
      <c r="G19" s="38" t="str">
        <f>IF(J18="FIN","",LOOKUP(I17,DATOS!A:A,DATOS!M:M))</f>
        <v>Guardia Civil en reserva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Alumnos de la enseñanza en formación</v>
      </c>
      <c r="D20" s="26"/>
      <c r="G20" s="38" t="str">
        <f>IF(J18="FIN","",LOOKUP(I17,DATOS!A:A,DATOS!N:N))</f>
        <v>Alumnos de la enseñanza en formación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Aspirantes a reservistas</v>
      </c>
      <c r="D21" s="26"/>
      <c r="G21" s="38" t="str">
        <f>IF(J18="FIN","",LOOKUP(I17,DATOS!A:A,DATOS!O:O))</f>
        <v>Aspirantes a reservistas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>4.- ¿Qué constituye el primer y más fundamental deber del militar?:</v>
      </c>
      <c r="D23" s="24"/>
      <c r="E23" s="11"/>
      <c r="F23" s="11"/>
      <c r="G23" s="40" t="str">
        <f>IF(J24="FIN","",LOOKUP(I23,DATOS!A:A,DATOS!F:F))</f>
        <v>¿Qué constituye el primer y más fundamental deber del militar?:</v>
      </c>
      <c r="H23" s="40" t="str">
        <f>IF(J24="FIN",0,LOOKUP(I23,DATOS!A:A,DATOS!P:P))</f>
        <v>B</v>
      </c>
      <c r="I23" s="35">
        <f>+I17+1</f>
        <v>4</v>
      </c>
      <c r="J23" s="61">
        <f>IF(LOOKUP(I23,DATOS!A:A,DATOS!C:C)=0,J17,(LOOKUP(I23,DATOS!A:A,DATOS!C:C)))</f>
        <v>1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XB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 xml:space="preserve">a) El honor, la disciplina y la lealtad </v>
      </c>
      <c r="D24" s="26"/>
      <c r="G24" s="38" t="str">
        <f>IF(J24="FIN","",LOOKUP(I23,DATOS!A:A,DATOS!L:L))</f>
        <v xml:space="preserve">El honor, la disciplina y la lealtad 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La disposición permanente para defender a España</v>
      </c>
      <c r="D25" s="26"/>
      <c r="G25" s="38" t="str">
        <f>IF(J24="FIN","",LOOKUP(I23,DATOS!A:A,DATOS!M:M))</f>
        <v>La disposición permanente para defender a España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 xml:space="preserve">c) La obediencia debida </v>
      </c>
      <c r="D26" s="26"/>
      <c r="G26" s="38" t="str">
        <f>IF(J24="FIN","",LOOKUP(I23,DATOS!A:A,DATOS!N:N))</f>
        <v xml:space="preserve">La obediencia debida 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El espíritu de sacrificio por sus compañeros</v>
      </c>
      <c r="D27" s="26"/>
      <c r="G27" s="38" t="str">
        <f>IF(J24="FIN","",LOOKUP(I23,DATOS!A:A,DATOS!O:O))</f>
        <v>El espíritu de sacrificio por sus compañeros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>5.- ¿El militar deberá actuar con arreglo a qué principios?:</v>
      </c>
      <c r="D29" s="24"/>
      <c r="E29" s="11"/>
      <c r="F29" s="11"/>
      <c r="G29" s="40" t="str">
        <f>IF(J30="FIN","",LOOKUP(I29,DATOS!A:A,DATOS!F:F))</f>
        <v>¿El militar deberá actuar con arreglo a qué principios?:</v>
      </c>
      <c r="H29" s="40" t="str">
        <f>IF(J30="FIN",0,LOOKUP(I29,DATOS!A:A,DATOS!P:P))</f>
        <v>D</v>
      </c>
      <c r="I29" s="35">
        <f>+I23+1</f>
        <v>5</v>
      </c>
      <c r="J29" s="61">
        <f>IF(LOOKUP(I29,DATOS!A:A,DATOS!C:C)=0,J23,(LOOKUP(I29,DATOS!A:A,DATOS!C:C)))</f>
        <v>1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XD</v>
      </c>
      <c r="S29" s="20" t="s">
        <v>38</v>
      </c>
    </row>
    <row r="30" spans="1:19" ht="26.4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Objetividad, integridad, neutralidad, responsabilidad, parcialidad, confidencialidad, dedicación al servicio, transparencia, ejemplaridad, austeridad, accesibilidad, eficiencia, honradez y promoción del entorno cultural y medio ambiental</v>
      </c>
      <c r="D30" s="26"/>
      <c r="G30" s="38" t="str">
        <f>IF(J30="FIN","",LOOKUP(I29,DATOS!A:A,DATOS!L:L))</f>
        <v>Objetividad, integridad, neutralidad, responsabilidad, parcialidad, confidencialidad, dedicación al servicio, transparencia, ejemplaridad, austeridad, accesibilidad, eficiencia, honradez y promoción del entorno cultural y medio ambiental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ht="26.4" x14ac:dyDescent="0.25">
      <c r="A31" s="139"/>
      <c r="B31" s="29"/>
      <c r="C31" s="25" t="str">
        <f ca="1">IF(PORTADA!$E$39="A",CONCATENATE(I31," ",G31),"")</f>
        <v>b) Objetividad, integridad, neutralidad, responsabilidad, parcialidad, confidencialidad, dedicación al servicio, transparencia, ejemplaridad, austeridad, accesibilidad, eficacia, honradez y promoción del entorno cultural y medio ambiental</v>
      </c>
      <c r="D31" s="26"/>
      <c r="G31" s="38" t="str">
        <f>IF(J30="FIN","",LOOKUP(I29,DATOS!A:A,DATOS!M:M))</f>
        <v>Objetividad, integridad, neutralidad, responsabilidad, parcialidad, confidencialidad, dedicación al servicio, transparencia, ejemplaridad, austeridad, accesibilidad, eficacia, honradez y promoción del entorno cultural y medio ambiental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ht="26.4" x14ac:dyDescent="0.25">
      <c r="A32" s="139"/>
      <c r="B32" s="29"/>
      <c r="C32" s="25" t="str">
        <f ca="1">IF(PORTADA!$E$39="A",CONCATENATE(I32," ",G32),"")</f>
        <v>c) Objetividad, integridad, neutralidad, responsabilidad, imparcialidad, confidencialidad, dedicación al servicio, transparencia, ejemplaridad, austeridad, accesibilidad, eficiencia, honradez y promoción del entorno cultural y medio ambiental</v>
      </c>
      <c r="D32" s="26"/>
      <c r="G32" s="38" t="str">
        <f>IF(J30="FIN","",LOOKUP(I29,DATOS!A:A,DATOS!N:N))</f>
        <v>Objetividad, integridad, neutralidad, responsabilidad, imparcialidad, confidencialidad, dedicación al servicio, transparencia, ejemplaridad, austeridad, accesibilidad, eficiencia, honradez y promoción del entorno cultural y medio ambiental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ht="26.4" x14ac:dyDescent="0.25">
      <c r="A33" s="139"/>
      <c r="B33" s="29"/>
      <c r="C33" s="25" t="str">
        <f ca="1">IF(PORTADA!$E$39="A",CONCATENATE(I33," ",G33),"")</f>
        <v>d) Objetividad, integridad, neutralidad, responsabilidad, imparcialidad, confidencialidad, dedicación al servicio, transparencia, ejemplaridad, austeridad, accesibilidad, eficacia, honradez y promoción del entorno cultural y medio ambiental</v>
      </c>
      <c r="D33" s="26"/>
      <c r="G33" s="38" t="str">
        <f>IF(J30="FIN","",LOOKUP(I29,DATOS!A:A,DATOS!O:O))</f>
        <v>Objetividad, integridad, neutralidad, responsabilidad, imparcialidad, confidencialidad, dedicación al servicio, transparencia, ejemplaridad, austeridad, accesibilidad, eficacia, honradez y promoción del entorno cultural y medio ambiental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>6.- En las Fuerzas Armadas, será exigida y practicada como norma de actuación:</v>
      </c>
      <c r="D35" s="24"/>
      <c r="E35" s="11"/>
      <c r="F35" s="11"/>
      <c r="G35" s="40" t="str">
        <f>IF(J36="FIN","",LOOKUP(I35,DATOS!A:A,DATOS!F:F))</f>
        <v>En las Fuerzas Armadas, será exigida y practicada como norma de actuación:</v>
      </c>
      <c r="H35" s="40" t="str">
        <f>IF(J36="FIN",0,LOOKUP(I35,DATOS!A:A,DATOS!P:P))</f>
        <v>B</v>
      </c>
      <c r="I35" s="35">
        <f>+I29+1</f>
        <v>6</v>
      </c>
      <c r="J35" s="61">
        <f>IF(LOOKUP(I35,DATOS!A:A,DATOS!C:C)=0,J29,(LOOKUP(I35,DATOS!A:A,DATOS!C:C)))</f>
        <v>1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XB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 xml:space="preserve">a) La uniformidad </v>
      </c>
      <c r="D36" s="26"/>
      <c r="G36" s="38" t="str">
        <f>IF(J36="FIN","",LOOKUP(I35,DATOS!A:A,DATOS!L:L))</f>
        <v xml:space="preserve">La uniformidad 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La disciplina</v>
      </c>
      <c r="D37" s="26"/>
      <c r="G37" s="38" t="str">
        <f>IF(J36="FIN","",LOOKUP(I35,DATOS!A:A,DATOS!M:M))</f>
        <v>La disciplina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El acatamiento a las normas y a las RROO</v>
      </c>
      <c r="D38" s="26"/>
      <c r="G38" s="38" t="str">
        <f>IF(J36="FIN","",LOOKUP(I35,DATOS!A:A,DATOS!N:N))</f>
        <v>El acatamiento a las normas y a las RROO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El saludo militar</v>
      </c>
      <c r="D39" s="26"/>
      <c r="G39" s="38" t="str">
        <f>IF(J36="FIN","",LOOKUP(I35,DATOS!A:A,DATOS!O:O))</f>
        <v>El saludo militar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>7.- Qué obliga a mandar con responsabilidad y a obedecer lo mandado:</v>
      </c>
      <c r="D41" s="24"/>
      <c r="E41" s="11"/>
      <c r="F41" s="11"/>
      <c r="G41" s="40" t="str">
        <f>IF(J42="FIN","",LOOKUP(I41,DATOS!A:A,DATOS!F:F))</f>
        <v>Qué obliga a mandar con responsabilidad y a obedecer lo mandado:</v>
      </c>
      <c r="H41" s="40" t="str">
        <f>IF(J42="FIN",0,LOOKUP(I41,DATOS!A:A,DATOS!P:P))</f>
        <v>C</v>
      </c>
      <c r="I41" s="35">
        <f>+I35+1</f>
        <v>7</v>
      </c>
      <c r="J41" s="61">
        <f>IF(LOOKUP(I41,DATOS!A:A,DATOS!C:C)=0,J35,(LOOKUP(I41,DATOS!A:A,DATOS!C:C)))</f>
        <v>1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XC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La estructura jerárquica militar</v>
      </c>
      <c r="D42" s="26"/>
      <c r="G42" s="38" t="str">
        <f>IF(J42="FIN","",LOOKUP(I41,DATOS!A:A,DATOS!L:L))</f>
        <v>La estructura jerárquica militar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Las leyes militares y civiles que competen al ejercicio de las funciones de los militares</v>
      </c>
      <c r="D43" s="26"/>
      <c r="G43" s="38" t="str">
        <f>IF(J42="FIN","",LOOKUP(I41,DATOS!A:A,DATOS!M:M))</f>
        <v>Las leyes militares y civiles que competen al ejercicio de las funciones de los militares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La disciplina como factor de cohesión</v>
      </c>
      <c r="D44" s="26"/>
      <c r="G44" s="38" t="str">
        <f>IF(J42="FIN","",LOOKUP(I41,DATOS!A:A,DATOS!N:N))</f>
        <v>La disciplina como factor de cohesión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La propia responsabilidad del mando y del subordinado</v>
      </c>
      <c r="D45" s="26"/>
      <c r="G45" s="38" t="str">
        <f>IF(J42="FIN","",LOOKUP(I41,DATOS!A:A,DATOS!O:O))</f>
        <v>La propia responsabilidad del mando y del subordinado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>8.- De acuerdo con las RROO la autoridad implica:</v>
      </c>
      <c r="D47" s="24"/>
      <c r="E47" s="11"/>
      <c r="F47" s="11"/>
      <c r="G47" s="40" t="str">
        <f>IF(J48="FIN","",LOOKUP(I47,DATOS!A:A,DATOS!F:F))</f>
        <v>De acuerdo con las RROO la autoridad implica:</v>
      </c>
      <c r="H47" s="40" t="str">
        <f>IF(J48="FIN",0,LOOKUP(I47,DATOS!A:A,DATOS!P:P))</f>
        <v>B</v>
      </c>
      <c r="I47" s="35">
        <f>+I41+1</f>
        <v>8</v>
      </c>
      <c r="J47" s="61">
        <f>IF(LOOKUP(I47,DATOS!A:A,DATOS!C:C)=0,J41,(LOOKUP(I47,DATOS!A:A,DATOS!C:C)))</f>
        <v>1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XB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Mandar con responsabilidad y obedecer lo mandado</v>
      </c>
      <c r="D48" s="26"/>
      <c r="G48" s="38" t="str">
        <f>IF(J48="FIN","",LOOKUP(I47,DATOS!A:A,DATOS!L:L))</f>
        <v>Mandar con responsabilidad y obedecer lo mandado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ht="26.4" x14ac:dyDescent="0.25">
      <c r="A49" s="139"/>
      <c r="B49" s="29"/>
      <c r="C49" s="25" t="str">
        <f ca="1">IF(PORTADA!$E$39="A",CONCATENATE(I49," ",G49),"")</f>
        <v>b) El derecho y el deber de tomar decisiones, dar órdenes y hacerlas cumplir,  fortalecer la moral, motivar a los subordinados, mantener la disciplina y administrar los medios asignados</v>
      </c>
      <c r="D49" s="26"/>
      <c r="G49" s="38" t="str">
        <f>IF(J48="FIN","",LOOKUP(I47,DATOS!A:A,DATOS!M:M))</f>
        <v>El derecho y el deber de tomar decisiones, dar órdenes y hacerlas cumplir,  fortalecer la moral, motivar a los subordinados, mantener la disciplina y administrar los medios asignados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Además del apartado B, la obediencia debida</v>
      </c>
      <c r="D50" s="26"/>
      <c r="G50" s="38" t="str">
        <f>IF(J48="FIN","",LOOKUP(I47,DATOS!A:A,DATOS!N:N))</f>
        <v>Además del apartado B, la obediencia debida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Ninguna es correcta</v>
      </c>
      <c r="D51" s="26"/>
      <c r="G51" s="38" t="str">
        <f>IF(J48="FIN","",LOOKUP(I47,DATOS!A:A,DATOS!O:O))</f>
        <v>Ninguna es correcta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>9.- El objeto de las RROO, FAS es constituir:</v>
      </c>
      <c r="D53" s="24"/>
      <c r="E53" s="11"/>
      <c r="F53" s="11"/>
      <c r="G53" s="40" t="str">
        <f>IF(J54="FIN","",LOOKUP(I53,DATOS!A:A,DATOS!F:F))</f>
        <v>El objeto de las RROO, FAS es constituir:</v>
      </c>
      <c r="H53" s="40" t="str">
        <f>IF(J54="FIN",0,LOOKUP(I53,DATOS!A:A,DATOS!P:P))</f>
        <v>B</v>
      </c>
      <c r="I53" s="35">
        <f>+I47+1</f>
        <v>9</v>
      </c>
      <c r="J53" s="61">
        <f>IF(LOOKUP(I53,DATOS!A:A,DATOS!C:C)=0,J47,(LOOKUP(I53,DATOS!A:A,DATOS!C:C)))</f>
        <v>1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XB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Reglas de comportamiento general</v>
      </c>
      <c r="D54" s="26"/>
      <c r="G54" s="38" t="str">
        <f>IF(J54="FIN","",LOOKUP(I53,DATOS!A:A,DATOS!L:L))</f>
        <v>Reglas de comportamiento general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El código de conducta de los militares</v>
      </c>
      <c r="D55" s="26"/>
      <c r="G55" s="38" t="str">
        <f>IF(J54="FIN","",LOOKUP(I53,DATOS!A:A,DATOS!M:M))</f>
        <v>El código de conducta de los militares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Servir de guía a los militares de carrera</v>
      </c>
      <c r="D56" s="26"/>
      <c r="G56" s="38" t="str">
        <f>IF(J54="FIN","",LOOKUP(I53,DATOS!A:A,DATOS!N:N))</f>
        <v>Servir de guía a los militares de carrera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Definir los principios generales</v>
      </c>
      <c r="D57" s="26"/>
      <c r="G57" s="38" t="str">
        <f>IF(J54="FIN","",LOOKUP(I53,DATOS!A:A,DATOS!O:O))</f>
        <v>Definir los principios generales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>10.- Las RROO, FAS son de aplicación a:</v>
      </c>
      <c r="D59" s="24"/>
      <c r="E59" s="11"/>
      <c r="F59" s="11"/>
      <c r="G59" s="40" t="str">
        <f>IF(J60="FIN","",LOOKUP(I59,DATOS!A:A,DATOS!F:F))</f>
        <v>Las RROO, FAS son de aplicación a:</v>
      </c>
      <c r="H59" s="40" t="str">
        <f>IF(J60="FIN",0,LOOKUP(I59,DATOS!A:A,DATOS!P:P))</f>
        <v>D</v>
      </c>
      <c r="I59" s="35">
        <f>+I53+1</f>
        <v>10</v>
      </c>
      <c r="J59" s="61">
        <f>IF(LOOKUP(I59,DATOS!A:A,DATOS!C:C)=0,J53,(LOOKUP(I59,DATOS!A:A,DATOS!C:C)))</f>
        <v>1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XD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Todos los militares profesionales de las FAS</v>
      </c>
      <c r="D60" s="26"/>
      <c r="G60" s="38" t="str">
        <f>IF(J60="FIN","",LOOKUP(I59,DATOS!A:A,DATOS!L:L))</f>
        <v>Todos los militares profesionales de las FAS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Los alumnos de la enseñanza militar de formación</v>
      </c>
      <c r="D61" s="26"/>
      <c r="G61" s="38" t="str">
        <f>IF(J60="FIN","",LOOKUP(I59,DATOS!A:A,DATOS!M:M))</f>
        <v>Los alumnos de la enseñanza militar de formación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A los aspirantes a reservistas y a reservistas cuando se encuentren incorporados a las FAS</v>
      </c>
      <c r="D62" s="26"/>
      <c r="G62" s="38" t="str">
        <f>IF(J60="FIN","",LOOKUP(I59,DATOS!A:A,DATOS!N:N))</f>
        <v>A los aspirantes a reservistas y a reservistas cuando se encuentren incorporados a las FAS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Todas las anteriores</v>
      </c>
      <c r="D63" s="26"/>
      <c r="G63" s="38" t="str">
        <f>IF(J60="FIN","",LOOKUP(I59,DATOS!A:A,DATOS!O:O))</f>
        <v>Todas las anteriores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ht="31.2" x14ac:dyDescent="0.25">
      <c r="A65" s="11"/>
      <c r="B65" s="31"/>
      <c r="C65" s="23" t="str">
        <f ca="1">IF(PORTADA!$E$39="A",CONCATENATE(K65,".- ",G65),"")</f>
        <v>11.- Referente a la actuación del militar como servidor público. Debe actuar con los principios de (di la incorrecta):</v>
      </c>
      <c r="D65" s="24"/>
      <c r="E65" s="11"/>
      <c r="F65" s="11"/>
      <c r="G65" s="40" t="str">
        <f>IF(J66="FIN","",LOOKUP(I65,DATOS!A:A,DATOS!F:F))</f>
        <v>Referente a la actuación del militar como servidor público. Debe actuar con los principios de (di la incorrecta):</v>
      </c>
      <c r="H65" s="40" t="str">
        <f>IF(J66="FIN",0,LOOKUP(I65,DATOS!A:A,DATOS!P:P))</f>
        <v>A</v>
      </c>
      <c r="I65" s="35">
        <f>+I59+1</f>
        <v>11</v>
      </c>
      <c r="J65" s="61">
        <f>IF(LOOKUP(I65,DATOS!A:A,DATOS!C:C)=0,J59,(LOOKUP(I65,DATOS!A:A,DATOS!C:C)))</f>
        <v>1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XA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Parcialidad</v>
      </c>
      <c r="D66" s="26"/>
      <c r="G66" s="38" t="str">
        <f>IF(J66="FIN","",LOOKUP(I65,DATOS!A:A,DATOS!L:L))</f>
        <v>Parcialidad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Objetividad</v>
      </c>
      <c r="D67" s="26"/>
      <c r="G67" s="38" t="str">
        <f>IF(J66="FIN","",LOOKUP(I65,DATOS!A:A,DATOS!M:M))</f>
        <v>Objetividad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Confidencialidad</v>
      </c>
      <c r="D68" s="26"/>
      <c r="G68" s="38" t="str">
        <f>IF(J66="FIN","",LOOKUP(I65,DATOS!A:A,DATOS!N:N))</f>
        <v>Confidencialidad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austeridad</v>
      </c>
      <c r="D69" s="26"/>
      <c r="G69" s="38" t="str">
        <f>IF(J66="FIN","",LOOKUP(I65,DATOS!A:A,DATOS!O:O))</f>
        <v>austeridad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>12.- Relacionado con el comportamiento del militar, lo ajustara a las características de las FAS de….:</v>
      </c>
      <c r="D71" s="24"/>
      <c r="E71" s="11"/>
      <c r="F71" s="11"/>
      <c r="G71" s="40" t="str">
        <f>IF(J72="FIN","",LOOKUP(I71,DATOS!A:A,DATOS!F:F))</f>
        <v>Relacionado con el comportamiento del militar, lo ajustara a las características de las FAS de….:</v>
      </c>
      <c r="H71" s="40" t="str">
        <f>IF(J72="FIN",0,LOOKUP(I71,DATOS!A:A,DATOS!P:P))</f>
        <v>D</v>
      </c>
      <c r="I71" s="35">
        <f>+I65+1</f>
        <v>12</v>
      </c>
      <c r="J71" s="61">
        <f>IF(LOOKUP(I71,DATOS!A:A,DATOS!C:C)=0,J65,(LOOKUP(I71,DATOS!A:A,DATOS!C:C)))</f>
        <v>1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XD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Disciplina y jerarquía</v>
      </c>
      <c r="D72" s="26"/>
      <c r="G72" s="38" t="str">
        <f>IF(J72="FIN","",LOOKUP(I71,DATOS!A:A,DATOS!L:L))</f>
        <v>Disciplina y jerarquía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Disciplina y unidad</v>
      </c>
      <c r="D73" s="26"/>
      <c r="G73" s="38" t="str">
        <f>IF(J72="FIN","",LOOKUP(I71,DATOS!A:A,DATOS!M:M))</f>
        <v>Disciplina y unidad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Disciplina y subordinación</v>
      </c>
      <c r="D74" s="26"/>
      <c r="G74" s="38" t="str">
        <f>IF(J72="FIN","",LOOKUP(I71,DATOS!A:A,DATOS!N:N))</f>
        <v>Disciplina y subordinación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La a) y b) correctas</v>
      </c>
      <c r="D75" s="26"/>
      <c r="G75" s="38" t="str">
        <f>IF(J72="FIN","",LOOKUP(I71,DATOS!A:A,DATOS!O:O))</f>
        <v>La a) y b) correctas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ht="31.2" x14ac:dyDescent="0.25">
      <c r="A77" s="11"/>
      <c r="B77" s="31"/>
      <c r="C77" s="23" t="str">
        <f ca="1">IF(PORTADA!$E$39="A",CONCATENATE(K77,".- ",G77),"")</f>
        <v>13.- La mejor forma de contribuir con los demás miembros de las FAS, el militar se comportara en todo momento………:</v>
      </c>
      <c r="D77" s="24"/>
      <c r="E77" s="11"/>
      <c r="F77" s="11"/>
      <c r="G77" s="40" t="str">
        <f>IF(J78="FIN","",LOOKUP(I77,DATOS!A:A,DATOS!F:F))</f>
        <v>La mejor forma de contribuir con los demás miembros de las FAS, el militar se comportara en todo momento………:</v>
      </c>
      <c r="H77" s="40" t="str">
        <f>IF(J78="FIN",0,LOOKUP(I77,DATOS!A:A,DATOS!P:P))</f>
        <v>A</v>
      </c>
      <c r="I77" s="35">
        <f>+I71+1</f>
        <v>13</v>
      </c>
      <c r="J77" s="61">
        <f>IF(LOOKUP(I77,DATOS!A:A,DATOS!C:C)=0,J71,(LOOKUP(I77,DATOS!A:A,DATOS!C:C)))</f>
        <v>1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XA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Con lealtad y compañerismo</v>
      </c>
      <c r="D78" s="26"/>
      <c r="G78" s="38" t="str">
        <f>IF(J78="FIN","",LOOKUP(I77,DATOS!A:A,DATOS!L:L))</f>
        <v>Con lealtad y compañerismo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Con firmeza y esfuerzo</v>
      </c>
      <c r="D79" s="26"/>
      <c r="G79" s="38" t="str">
        <f>IF(J78="FIN","",LOOKUP(I77,DATOS!A:A,DATOS!M:M))</f>
        <v>Con firmeza y esfuerzo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Con lealtad y esfuerzo</v>
      </c>
      <c r="D80" s="26"/>
      <c r="G80" s="38" t="str">
        <f>IF(J78="FIN","",LOOKUP(I77,DATOS!A:A,DATOS!N:N))</f>
        <v>Con lealtad y esfuerzo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Con compañerismo y firmeza</v>
      </c>
      <c r="D81" s="26"/>
      <c r="G81" s="38" t="str">
        <f>IF(J78="FIN","",LOOKUP(I77,DATOS!A:A,DATOS!O:O))</f>
        <v>Con compañerismo y firmeza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>14.- El militar ajustara su conducta……</v>
      </c>
      <c r="D83" s="24"/>
      <c r="E83" s="11"/>
      <c r="F83" s="11"/>
      <c r="G83" s="40" t="str">
        <f>IF(J84="FIN","",LOOKUP(I83,DATOS!A:A,DATOS!F:F))</f>
        <v>El militar ajustara su conducta……</v>
      </c>
      <c r="H83" s="40" t="str">
        <f>IF(J84="FIN",0,LOOKUP(I83,DATOS!A:A,DATOS!P:P))</f>
        <v>D</v>
      </c>
      <c r="I83" s="35">
        <f>+I77+1</f>
        <v>14</v>
      </c>
      <c r="J83" s="61">
        <f>IF(LOOKUP(I83,DATOS!A:A,DATOS!C:C)=0,J77,(LOOKUP(I83,DATOS!A:A,DATOS!C:C)))</f>
        <v>1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XD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Al respeto de las personas</v>
      </c>
      <c r="D84" s="26"/>
      <c r="G84" s="38" t="str">
        <f>IF(J84="FIN","",LOOKUP(I83,DATOS!A:A,DATOS!L:L))</f>
        <v>Al respeto de las personas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Al respeto al bien común</v>
      </c>
      <c r="D85" s="26"/>
      <c r="G85" s="38" t="str">
        <f>IF(J84="FIN","",LOOKUP(I83,DATOS!A:A,DATOS!M:M))</f>
        <v>Al respeto al bien común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Al derecho internacional aplicable en conflictos armados</v>
      </c>
      <c r="D86" s="26"/>
      <c r="G86" s="38" t="str">
        <f>IF(J84="FIN","",LOOKUP(I83,DATOS!A:A,DATOS!N:N))</f>
        <v>Al derecho internacional aplicable en conflictos armados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Todas las anteriores</v>
      </c>
      <c r="D87" s="26"/>
      <c r="G87" s="38" t="str">
        <f>IF(J84="FIN","",LOOKUP(I83,DATOS!A:A,DATOS!O:O))</f>
        <v>Todas las anteriores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>15.- Cómo cumplirá con sus deberes y obligaciones:</v>
      </c>
      <c r="D89" s="24"/>
      <c r="E89" s="11"/>
      <c r="F89" s="11"/>
      <c r="G89" s="40" t="str">
        <f>IF(J90="FIN","",LOOKUP(I89,DATOS!A:A,DATOS!F:F))</f>
        <v>Cómo cumplirá con sus deberes y obligaciones:</v>
      </c>
      <c r="H89" s="40" t="str">
        <f>IF(J90="FIN",0,LOOKUP(I89,DATOS!A:A,DATOS!P:P))</f>
        <v>B</v>
      </c>
      <c r="I89" s="35">
        <f>+I83+1</f>
        <v>15</v>
      </c>
      <c r="J89" s="61">
        <f>IF(LOOKUP(I89,DATOS!A:A,DATOS!C:C)=0,J83,(LOOKUP(I89,DATOS!A:A,DATOS!C:C)))</f>
        <v>1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XB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Con puntualidad y obediencia debida</v>
      </c>
      <c r="D90" s="26"/>
      <c r="G90" s="38" t="str">
        <f>IF(J90="FIN","",LOOKUP(I89,DATOS!A:A,DATOS!L:L))</f>
        <v>Con puntualidad y obediencia debida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Con exactitud</v>
      </c>
      <c r="D91" s="26"/>
      <c r="G91" s="38" t="str">
        <f>IF(J90="FIN","",LOOKUP(I89,DATOS!A:A,DATOS!M:M))</f>
        <v>Con exactitud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 xml:space="preserve">c) Con fidelidad </v>
      </c>
      <c r="D92" s="26"/>
      <c r="G92" s="38" t="str">
        <f>IF(J90="FIN","",LOOKUP(I89,DATOS!A:A,DATOS!N:N))</f>
        <v xml:space="preserve">Con fidelidad 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Con amor al servicio</v>
      </c>
      <c r="D93" s="26"/>
      <c r="G93" s="38" t="str">
        <f>IF(J90="FIN","",LOOKUP(I89,DATOS!A:A,DATOS!O:O))</f>
        <v>Con amor al servicio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>16.- Para el cumplimiento de sus obligaciones y deberes, se verá:</v>
      </c>
      <c r="D95" s="24"/>
      <c r="E95" s="11"/>
      <c r="F95" s="11"/>
      <c r="G95" s="40" t="str">
        <f>IF(J96="FIN","",LOOKUP(I95,DATOS!A:A,DATOS!F:F))</f>
        <v>Para el cumplimiento de sus obligaciones y deberes, se verá:</v>
      </c>
      <c r="H95" s="40" t="str">
        <f>IF(J96="FIN",0,LOOKUP(I95,DATOS!A:A,DATOS!P:P))</f>
        <v>A</v>
      </c>
      <c r="I95" s="35">
        <f>+I89+1</f>
        <v>16</v>
      </c>
      <c r="J95" s="61">
        <f>IF(LOOKUP(I95,DATOS!A:A,DATOS!C:C)=0,J89,(LOOKUP(I95,DATOS!A:A,DATOS!C:C)))</f>
        <v>1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XA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Impulsado por el sentimiento de honor inspirado en las RROO</v>
      </c>
      <c r="D96" s="26"/>
      <c r="G96" s="38" t="str">
        <f>IF(J96="FIN","",LOOKUP(I95,DATOS!A:A,DATOS!L:L))</f>
        <v>Impulsado por el sentimiento de honor inspirado en las RROO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Impulsado por el sentimiento de obediencia debida y jerarquía militar</v>
      </c>
      <c r="D97" s="26"/>
      <c r="G97" s="38" t="str">
        <f>IF(J96="FIN","",LOOKUP(I95,DATOS!A:A,DATOS!M:M))</f>
        <v>Impulsado por el sentimiento de obediencia debida y jerarquía militar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 xml:space="preserve">c) Inspirado en los valores propios del militar </v>
      </c>
      <c r="D98" s="26"/>
      <c r="G98" s="38" t="str">
        <f>IF(J96="FIN","",LOOKUP(I95,DATOS!A:A,DATOS!N:N))</f>
        <v xml:space="preserve">Inspirado en los valores propios del militar 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Ninguna es correcta</v>
      </c>
      <c r="D99" s="26"/>
      <c r="G99" s="38" t="str">
        <f>IF(J96="FIN","",LOOKUP(I95,DATOS!A:A,DATOS!O:O))</f>
        <v>Ninguna es correcta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>17.- El militar, con su actuación, qué propiciará que imperen en las FAS:</v>
      </c>
      <c r="D101" s="24"/>
      <c r="E101" s="11"/>
      <c r="F101" s="11"/>
      <c r="G101" s="40" t="str">
        <f>IF(J102="FIN","",LOOKUP(I101,DATOS!A:A,DATOS!F:F))</f>
        <v>El militar, con su actuación, qué propiciará que imperen en las FAS:</v>
      </c>
      <c r="H101" s="40" t="str">
        <f>IF(J102="FIN",0,LOOKUP(I101,DATOS!A:A,DATOS!P:P))</f>
        <v>D</v>
      </c>
      <c r="I101" s="35">
        <f>+I95+1</f>
        <v>17</v>
      </c>
      <c r="J101" s="61">
        <f>IF(LOOKUP(I101,DATOS!A:A,DATOS!C:C)=0,J95,(LOOKUP(I101,DATOS!A:A,DATOS!C:C)))</f>
        <v>1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XD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La obediencia debida</v>
      </c>
      <c r="D102" s="26"/>
      <c r="G102" s="38" t="str">
        <f>IF(J102="FIN","",LOOKUP(I101,DATOS!A:A,DATOS!L:L))</f>
        <v>La obediencia debida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La subordinación y obediencia</v>
      </c>
      <c r="D103" s="26"/>
      <c r="G103" s="38" t="str">
        <f>IF(J102="FIN","",LOOKUP(I101,DATOS!A:A,DATOS!M:M))</f>
        <v>La subordinación y obediencia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La disciplina</v>
      </c>
      <c r="D104" s="26"/>
      <c r="G104" s="38" t="str">
        <f>IF(J102="FIN","",LOOKUP(I101,DATOS!A:A,DATOS!N:N))</f>
        <v>La disciplina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La justicia</v>
      </c>
      <c r="D105" s="26"/>
      <c r="G105" s="38" t="str">
        <f>IF(J102="FIN","",LOOKUP(I101,DATOS!A:A,DATOS!O:O))</f>
        <v>La justicia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>18.- Con respecto a la disciplina, di la incorrecta:</v>
      </c>
      <c r="D107" s="24"/>
      <c r="E107" s="11"/>
      <c r="F107" s="11"/>
      <c r="G107" s="40" t="str">
        <f>IF(J108="FIN","",LOOKUP(I107,DATOS!A:A,DATOS!F:F))</f>
        <v>Con respecto a la disciplina, di la incorrecta:</v>
      </c>
      <c r="H107" s="40" t="str">
        <f>IF(J108="FIN",0,LOOKUP(I107,DATOS!A:A,DATOS!P:P))</f>
        <v>A</v>
      </c>
      <c r="I107" s="35">
        <f>+I101+1</f>
        <v>18</v>
      </c>
      <c r="J107" s="61">
        <f>IF(LOOKUP(I107,DATOS!A:A,DATOS!C:C)=0,J101,(LOOKUP(I107,DATOS!A:A,DATOS!C:C)))</f>
        <v>1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XA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Es virtud fundamental del militar que obliga a los subordinados por igual</v>
      </c>
      <c r="D108" s="26"/>
      <c r="G108" s="38" t="str">
        <f>IF(J108="FIN","",LOOKUP(I107,DATOS!A:A,DATOS!L:L))</f>
        <v>Es virtud fundamental del militar que obliga a los subordinados por igual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La adhesión racional del militar a sus reglas garantiza la rectitud de conducta individual y colectiva</v>
      </c>
      <c r="D109" s="26"/>
      <c r="G109" s="38" t="str">
        <f>IF(J108="FIN","",LOOKUP(I107,DATOS!A:A,DATOS!M:M))</f>
        <v>La adhesión racional del militar a sus reglas garantiza la rectitud de conducta individual y colectiva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Asegura el cumplimiento riguroso del deber</v>
      </c>
      <c r="D110" s="26"/>
      <c r="G110" s="38" t="str">
        <f>IF(J108="FIN","",LOOKUP(I107,DATOS!A:A,DATOS!N:N))</f>
        <v>Asegura el cumplimiento riguroso del deber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Es deber y responsabilidad del militar practicar, exigir y fortalecer la disciplina</v>
      </c>
      <c r="D111" s="26"/>
      <c r="G111" s="38" t="str">
        <f>IF(J108="FIN","",LOOKUP(I107,DATOS!A:A,DATOS!O:O))</f>
        <v>Es deber y responsabilidad del militar practicar, exigir y fortalecer la disciplina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>19.- En cuanto a la responsabilidad de obediencia:</v>
      </c>
      <c r="D113" s="24"/>
      <c r="E113" s="11"/>
      <c r="F113" s="11"/>
      <c r="G113" s="40" t="str">
        <f>IF(J114="FIN","",LOOKUP(I113,DATOS!A:A,DATOS!F:F))</f>
        <v>En cuanto a la responsabilidad de obediencia:</v>
      </c>
      <c r="H113" s="40" t="str">
        <f>IF(J114="FIN",0,LOOKUP(I113,DATOS!A:A,DATOS!P:P))</f>
        <v>B</v>
      </c>
      <c r="I113" s="35">
        <f>+I107+1</f>
        <v>19</v>
      </c>
      <c r="J113" s="61">
        <f>IF(LOOKUP(I113,DATOS!A:A,DATOS!C:C)=0,J107,(LOOKUP(I113,DATOS!A:A,DATOS!C:C)))</f>
        <v>1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XB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Debe esforzarse en cumplir las órdenes de forma objetiva</v>
      </c>
      <c r="D114" s="26"/>
      <c r="G114" s="38" t="str">
        <f>IF(J114="FIN","",LOOKUP(I113,DATOS!A:A,DATOS!L:L))</f>
        <v>Debe esforzarse en cumplir las órdenes de forma objetiva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Debe esforzarse en ser fiel a los propósitos del mando, con responsabilidad y espíritu de iniciativa</v>
      </c>
      <c r="D115" s="26"/>
      <c r="G115" s="38" t="str">
        <f>IF(J114="FIN","",LOOKUP(I113,DATOS!A:A,DATOS!M:M))</f>
        <v>Debe esforzarse en ser fiel a los propósitos del mando, con responsabilidad y espíritu de iniciativa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Ante un imprevisto, recabará opinión del superior inmediato</v>
      </c>
      <c r="D116" s="26"/>
      <c r="G116" s="38" t="str">
        <f>IF(J114="FIN","",LOOKUP(I113,DATOS!A:A,DATOS!N:N))</f>
        <v>Ante un imprevisto, recabará opinión del superior inmediato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Cumplirá las órdenes, independientemente de que se ajusten a la legalidad</v>
      </c>
      <c r="D117" s="26"/>
      <c r="G117" s="38" t="str">
        <f>IF(J114="FIN","",LOOKUP(I113,DATOS!A:A,DATOS!O:O))</f>
        <v>Cumplirá las órdenes, independientemente de que se ajusten a la legalidad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>20.- 0</v>
      </c>
      <c r="D119" s="24"/>
      <c r="E119" s="11"/>
      <c r="F119" s="11"/>
      <c r="G119" s="40">
        <f>IF(J120="FIN","",LOOKUP(I119,DATOS!A:A,DATOS!F:F))</f>
        <v>0</v>
      </c>
      <c r="H119" s="40">
        <f>IF(J120="FIN",0,LOOKUP(I119,DATOS!A:A,DATOS!P:P))</f>
        <v>0</v>
      </c>
      <c r="I119" s="35">
        <f>+I113+1</f>
        <v>20</v>
      </c>
      <c r="J119" s="61">
        <f>IF(LOOKUP(I119,DATOS!A:A,DATOS!C:C)=0,J113,(LOOKUP(I119,DATOS!A:A,DATOS!C:C)))</f>
        <v>1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>21.- 0</v>
      </c>
      <c r="D125" s="24"/>
      <c r="E125" s="11"/>
      <c r="F125" s="11"/>
      <c r="G125" s="40">
        <f>IF(J126="FIN","",LOOKUP(I125,DATOS!A:A,DATOS!F:F))</f>
        <v>0</v>
      </c>
      <c r="H125" s="40">
        <f>IF(J126="FIN",0,LOOKUP(I125,DATOS!A:A,DATOS!P:P))</f>
        <v>0</v>
      </c>
      <c r="I125" s="35">
        <f>+I119+1</f>
        <v>21</v>
      </c>
      <c r="J125" s="61">
        <f>IF(LOOKUP(I125,DATOS!A:A,DATOS!C:C)=0,J119,(LOOKUP(I125,DATOS!A:A,DATOS!C:C)))</f>
        <v>1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>22.- 0</v>
      </c>
      <c r="D131" s="24"/>
      <c r="E131" s="11"/>
      <c r="F131" s="11"/>
      <c r="G131" s="40">
        <f>IF(J132="FIN","",LOOKUP(I131,DATOS!A:A,DATOS!F:F))</f>
        <v>0</v>
      </c>
      <c r="H131" s="40">
        <f>IF(J132="FIN",0,LOOKUP(I131,DATOS!A:A,DATOS!P:P))</f>
        <v>0</v>
      </c>
      <c r="I131" s="35">
        <f>+I125+1</f>
        <v>22</v>
      </c>
      <c r="J131" s="61">
        <f>IF(LOOKUP(I131,DATOS!A:A,DATOS!C:C)=0,J125,(LOOKUP(I131,DATOS!A:A,DATOS!C:C)))</f>
        <v>1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>23.- 0</v>
      </c>
      <c r="D137" s="24"/>
      <c r="E137" s="11"/>
      <c r="F137" s="11"/>
      <c r="G137" s="40">
        <f>IF(J138="FIN","",LOOKUP(I137,DATOS!A:A,DATOS!F:F))</f>
        <v>0</v>
      </c>
      <c r="H137" s="40">
        <f>IF(J138="FIN",0,LOOKUP(I137,DATOS!A:A,DATOS!P:P))</f>
        <v>0</v>
      </c>
      <c r="I137" s="35">
        <f>+I131+1</f>
        <v>23</v>
      </c>
      <c r="J137" s="61">
        <f>IF(LOOKUP(I137,DATOS!A:A,DATOS!C:C)=0,J131,(LOOKUP(I137,DATOS!A:A,DATOS!C:C)))</f>
        <v>1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>24.- 0</v>
      </c>
      <c r="D143" s="24"/>
      <c r="E143" s="11"/>
      <c r="F143" s="11"/>
      <c r="G143" s="40">
        <f>IF(J144="FIN","",LOOKUP(I143,DATOS!A:A,DATOS!F:F))</f>
        <v>0</v>
      </c>
      <c r="H143" s="40">
        <f>IF(J144="FIN",0,LOOKUP(I143,DATOS!A:A,DATOS!P:P))</f>
        <v>0</v>
      </c>
      <c r="I143" s="35">
        <f>+I137+1</f>
        <v>24</v>
      </c>
      <c r="J143" s="61">
        <f>IF(LOOKUP(I143,DATOS!A:A,DATOS!C:C)=0,J137,(LOOKUP(I143,DATOS!A:A,DATOS!C:C)))</f>
        <v>1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>25.- 0</v>
      </c>
      <c r="D149" s="24"/>
      <c r="E149" s="11"/>
      <c r="F149" s="11"/>
      <c r="G149" s="40">
        <f>IF(J150="FIN","",LOOKUP(I149,DATOS!A:A,DATOS!F:F))</f>
        <v>0</v>
      </c>
      <c r="H149" s="40">
        <f>IF(J150="FIN",0,LOOKUP(I149,DATOS!A:A,DATOS!P:P))</f>
        <v>0</v>
      </c>
      <c r="I149" s="35">
        <f>+I143+1</f>
        <v>25</v>
      </c>
      <c r="J149" s="61">
        <f>IF(LOOKUP(I149,DATOS!A:A,DATOS!C:C)=0,J143,(LOOKUP(I149,DATOS!A:A,DATOS!C:C)))</f>
        <v>1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>26.- 0</v>
      </c>
      <c r="D155" s="24"/>
      <c r="E155" s="11"/>
      <c r="F155" s="11"/>
      <c r="G155" s="40">
        <f>IF(J156="FIN","",LOOKUP(I155,DATOS!A:A,DATOS!F:F))</f>
        <v>0</v>
      </c>
      <c r="H155" s="40">
        <f>IF(J156="FIN",0,LOOKUP(I155,DATOS!A:A,DATOS!P:P))</f>
        <v>0</v>
      </c>
      <c r="I155" s="35">
        <f>+I149+1</f>
        <v>26</v>
      </c>
      <c r="J155" s="61">
        <f>IF(LOOKUP(I155,DATOS!A:A,DATOS!C:C)=0,J149,(LOOKUP(I155,DATOS!A:A,DATOS!C:C)))</f>
        <v>1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>27.- 0</v>
      </c>
      <c r="D161" s="24"/>
      <c r="E161" s="11"/>
      <c r="F161" s="11"/>
      <c r="G161" s="40">
        <f>IF(J162="FIN","",LOOKUP(I161,DATOS!A:A,DATOS!F:F))</f>
        <v>0</v>
      </c>
      <c r="H161" s="40">
        <f>IF(J162="FIN",0,LOOKUP(I161,DATOS!A:A,DATOS!P:P))</f>
        <v>0</v>
      </c>
      <c r="I161" s="35">
        <f>+I155+1</f>
        <v>27</v>
      </c>
      <c r="J161" s="61">
        <f>IF(LOOKUP(I161,DATOS!A:A,DATOS!C:C)=0,J155,(LOOKUP(I161,DATOS!A:A,DATOS!C:C)))</f>
        <v>1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>28.- 0</v>
      </c>
      <c r="D167" s="24"/>
      <c r="E167" s="11"/>
      <c r="F167" s="11"/>
      <c r="G167" s="40">
        <f>IF(J168="FIN","",LOOKUP(I167,DATOS!A:A,DATOS!F:F))</f>
        <v>0</v>
      </c>
      <c r="H167" s="40">
        <f>IF(J168="FIN",0,LOOKUP(I167,DATOS!A:A,DATOS!P:P))</f>
        <v>0</v>
      </c>
      <c r="I167" s="35">
        <f>+I161+1</f>
        <v>28</v>
      </c>
      <c r="J167" s="61">
        <f>IF(LOOKUP(I167,DATOS!A:A,DATOS!C:C)=0,J161,(LOOKUP(I167,DATOS!A:A,DATOS!C:C)))</f>
        <v>1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>29.- 0</v>
      </c>
      <c r="D173" s="24"/>
      <c r="E173" s="11"/>
      <c r="F173" s="11"/>
      <c r="G173" s="40">
        <f>IF(J174="FIN","",LOOKUP(I173,DATOS!A:A,DATOS!F:F))</f>
        <v>0</v>
      </c>
      <c r="H173" s="40">
        <f>IF(J174="FIN",0,LOOKUP(I173,DATOS!A:A,DATOS!P:P))</f>
        <v>0</v>
      </c>
      <c r="I173" s="35">
        <f>+I167+1</f>
        <v>29</v>
      </c>
      <c r="J173" s="61">
        <f>IF(LOOKUP(I173,DATOS!A:A,DATOS!C:C)=0,J167,(LOOKUP(I173,DATOS!A:A,DATOS!C:C)))</f>
        <v>1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>30.- 0</v>
      </c>
      <c r="D179" s="24"/>
      <c r="E179" s="11"/>
      <c r="F179" s="11"/>
      <c r="G179" s="40">
        <f>IF(J180="FIN","",LOOKUP(I179,DATOS!A:A,DATOS!F:F))</f>
        <v>0</v>
      </c>
      <c r="H179" s="40">
        <f>IF(J180="FIN",0,LOOKUP(I179,DATOS!A:A,DATOS!P:P))</f>
        <v>0</v>
      </c>
      <c r="I179" s="35">
        <f>+I173+1</f>
        <v>30</v>
      </c>
      <c r="J179" s="61">
        <f>IF(LOOKUP(I179,DATOS!A:A,DATOS!C:C)=0,J173,(LOOKUP(I179,DATOS!A:A,DATOS!C:C)))</f>
        <v>1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>31.- 0</v>
      </c>
      <c r="D185" s="24"/>
      <c r="E185" s="11"/>
      <c r="F185" s="11"/>
      <c r="G185" s="40">
        <f>IF(J186="FIN","",LOOKUP(I185,DATOS!A:A,DATOS!F:F))</f>
        <v>0</v>
      </c>
      <c r="H185" s="40">
        <f>IF(J186="FIN",0,LOOKUP(I185,DATOS!A:A,DATOS!P:P))</f>
        <v>0</v>
      </c>
      <c r="I185" s="35">
        <f>+I179+1</f>
        <v>31</v>
      </c>
      <c r="J185" s="61">
        <f>IF(LOOKUP(I185,DATOS!A:A,DATOS!C:C)=0,J179,(LOOKUP(I185,DATOS!A:A,DATOS!C:C)))</f>
        <v>1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>32.- 0</v>
      </c>
      <c r="D191" s="24"/>
      <c r="E191" s="11"/>
      <c r="F191" s="11"/>
      <c r="G191" s="40">
        <f>IF(J192="FIN","",LOOKUP(I191,DATOS!A:A,DATOS!F:F))</f>
        <v>0</v>
      </c>
      <c r="H191" s="40">
        <f>IF(J192="FIN",0,LOOKUP(I191,DATOS!A:A,DATOS!P:P))</f>
        <v>0</v>
      </c>
      <c r="I191" s="35">
        <f>+I185+1</f>
        <v>32</v>
      </c>
      <c r="J191" s="61">
        <f>IF(LOOKUP(I191,DATOS!A:A,DATOS!C:C)=0,J185,(LOOKUP(I191,DATOS!A:A,DATOS!C:C)))</f>
        <v>1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>33.- 0</v>
      </c>
      <c r="D197" s="24"/>
      <c r="E197" s="11"/>
      <c r="F197" s="11"/>
      <c r="G197" s="40">
        <f>IF(J198="FIN","",LOOKUP(I197,DATOS!A:A,DATOS!F:F))</f>
        <v>0</v>
      </c>
      <c r="H197" s="40">
        <f>IF(J198="FIN",0,LOOKUP(I197,DATOS!A:A,DATOS!P:P))</f>
        <v>0</v>
      </c>
      <c r="I197" s="35">
        <f>+I191+1</f>
        <v>33</v>
      </c>
      <c r="J197" s="61">
        <f>IF(LOOKUP(I197,DATOS!A:A,DATOS!C:C)=0,J191,(LOOKUP(I197,DATOS!A:A,DATOS!C:C)))</f>
        <v>1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>34.- 0</v>
      </c>
      <c r="D203" s="24"/>
      <c r="E203" s="11"/>
      <c r="F203" s="11"/>
      <c r="G203" s="40">
        <f>IF(J204="FIN","",LOOKUP(I203,DATOS!A:A,DATOS!F:F))</f>
        <v>0</v>
      </c>
      <c r="H203" s="40">
        <f>IF(J204="FIN",0,LOOKUP(I203,DATOS!A:A,DATOS!P:P))</f>
        <v>0</v>
      </c>
      <c r="I203" s="35">
        <f>+I197+1</f>
        <v>34</v>
      </c>
      <c r="J203" s="61">
        <f>IF(LOOKUP(I203,DATOS!A:A,DATOS!C:C)=0,J197,(LOOKUP(I203,DATOS!A:A,DATOS!C:C)))</f>
        <v>1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>35.- 0</v>
      </c>
      <c r="D209" s="24"/>
      <c r="E209" s="11"/>
      <c r="F209" s="11"/>
      <c r="G209" s="40">
        <f>IF(J210="FIN","",LOOKUP(I209,DATOS!A:A,DATOS!F:F))</f>
        <v>0</v>
      </c>
      <c r="H209" s="40">
        <f>IF(J210="FIN",0,LOOKUP(I209,DATOS!A:A,DATOS!P:P))</f>
        <v>0</v>
      </c>
      <c r="I209" s="35">
        <f>+I203+1</f>
        <v>35</v>
      </c>
      <c r="J209" s="61">
        <f>IF(LOOKUP(I209,DATOS!A:A,DATOS!C:C)=0,J203,(LOOKUP(I209,DATOS!A:A,DATOS!C:C)))</f>
        <v>1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>36.- 0</v>
      </c>
      <c r="D215" s="24"/>
      <c r="E215" s="11"/>
      <c r="F215" s="11"/>
      <c r="G215" s="40">
        <f>IF(J216="FIN","",LOOKUP(I215,DATOS!A:A,DATOS!F:F))</f>
        <v>0</v>
      </c>
      <c r="H215" s="40">
        <f>IF(J216="FIN",0,LOOKUP(I215,DATOS!A:A,DATOS!P:P))</f>
        <v>0</v>
      </c>
      <c r="I215" s="35">
        <f>+I209+1</f>
        <v>36</v>
      </c>
      <c r="J215" s="61">
        <f>IF(LOOKUP(I215,DATOS!A:A,DATOS!C:C)=0,J209,(LOOKUP(I215,DATOS!A:A,DATOS!C:C)))</f>
        <v>1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>37.- 0</v>
      </c>
      <c r="D221" s="24"/>
      <c r="E221" s="11"/>
      <c r="F221" s="11"/>
      <c r="G221" s="40">
        <f>IF(J222="FIN","",LOOKUP(I221,DATOS!A:A,DATOS!F:F))</f>
        <v>0</v>
      </c>
      <c r="H221" s="40">
        <f>IF(J222="FIN",0,LOOKUP(I221,DATOS!A:A,DATOS!P:P))</f>
        <v>0</v>
      </c>
      <c r="I221" s="35">
        <f>+I215+1</f>
        <v>37</v>
      </c>
      <c r="J221" s="61">
        <f>IF(LOOKUP(I221,DATOS!A:A,DATOS!C:C)=0,J215,(LOOKUP(I221,DATOS!A:A,DATOS!C:C)))</f>
        <v>1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>38.- 0</v>
      </c>
      <c r="D227" s="24"/>
      <c r="E227" s="11"/>
      <c r="F227" s="11"/>
      <c r="G227" s="40">
        <f>IF(J228="FIN","",LOOKUP(I227,DATOS!A:A,DATOS!F:F))</f>
        <v>0</v>
      </c>
      <c r="H227" s="40">
        <f>IF(J228="FIN",0,LOOKUP(I227,DATOS!A:A,DATOS!P:P))</f>
        <v>0</v>
      </c>
      <c r="I227" s="35">
        <f>+I221+1</f>
        <v>38</v>
      </c>
      <c r="J227" s="61">
        <f>IF(LOOKUP(I227,DATOS!A:A,DATOS!C:C)=0,J221,(LOOKUP(I227,DATOS!A:A,DATOS!C:C)))</f>
        <v>1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>39.- 0</v>
      </c>
      <c r="D233" s="24"/>
      <c r="E233" s="11"/>
      <c r="F233" s="11"/>
      <c r="G233" s="40">
        <f>IF(J234="FIN","",LOOKUP(I233,DATOS!A:A,DATOS!F:F))</f>
        <v>0</v>
      </c>
      <c r="H233" s="40">
        <f>IF(J234="FIN",0,LOOKUP(I233,DATOS!A:A,DATOS!P:P))</f>
        <v>0</v>
      </c>
      <c r="I233" s="35">
        <f>+I227+1</f>
        <v>39</v>
      </c>
      <c r="J233" s="61">
        <f>IF(LOOKUP(I233,DATOS!A:A,DATOS!C:C)=0,J227,(LOOKUP(I233,DATOS!A:A,DATOS!C:C)))</f>
        <v>1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>40.- 0</v>
      </c>
      <c r="D239" s="24"/>
      <c r="E239" s="11"/>
      <c r="F239" s="11"/>
      <c r="G239" s="40">
        <f>IF(J240="FIN","",LOOKUP(I239,DATOS!A:A,DATOS!F:F))</f>
        <v>0</v>
      </c>
      <c r="H239" s="40">
        <f>IF(J240="FIN",0,LOOKUP(I239,DATOS!A:A,DATOS!P:P))</f>
        <v>0</v>
      </c>
      <c r="I239" s="35">
        <f>+I233+1</f>
        <v>40</v>
      </c>
      <c r="J239" s="61">
        <f>IF(LOOKUP(I239,DATOS!A:A,DATOS!C:C)=0,J233,(LOOKUP(I239,DATOS!A:A,DATOS!C:C)))</f>
        <v>1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>41.- 0</v>
      </c>
      <c r="D245" s="24"/>
      <c r="E245" s="11"/>
      <c r="F245" s="11"/>
      <c r="G245" s="40">
        <f>IF(J246="FIN","",LOOKUP(I245,DATOS!A:A,DATOS!F:F))</f>
        <v>0</v>
      </c>
      <c r="H245" s="40">
        <f>IF(J246="FIN",0,LOOKUP(I245,DATOS!A:A,DATOS!P:P))</f>
        <v>0</v>
      </c>
      <c r="I245" s="35">
        <f>+I239+1</f>
        <v>41</v>
      </c>
      <c r="J245" s="61">
        <f>IF(LOOKUP(I245,DATOS!A:A,DATOS!C:C)=0,J239,(LOOKUP(I245,DATOS!A:A,DATOS!C:C)))</f>
        <v>1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>42.- 0</v>
      </c>
      <c r="D251" s="24"/>
      <c r="E251" s="11"/>
      <c r="F251" s="11"/>
      <c r="G251" s="40">
        <f>IF(J252="FIN","",LOOKUP(I251,DATOS!A:A,DATOS!F:F))</f>
        <v>0</v>
      </c>
      <c r="H251" s="40">
        <f>IF(J252="FIN",0,LOOKUP(I251,DATOS!A:A,DATOS!P:P))</f>
        <v>0</v>
      </c>
      <c r="I251" s="35">
        <f>+I245+1</f>
        <v>42</v>
      </c>
      <c r="J251" s="61">
        <f>IF(LOOKUP(I251,DATOS!A:A,DATOS!C:C)=0,J245,(LOOKUP(I251,DATOS!A:A,DATOS!C:C)))</f>
        <v>1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>43.- 0</v>
      </c>
      <c r="D257" s="24"/>
      <c r="E257" s="11"/>
      <c r="F257" s="11"/>
      <c r="G257" s="40">
        <f>IF(J258="FIN","",LOOKUP(I257,DATOS!A:A,DATOS!F:F))</f>
        <v>0</v>
      </c>
      <c r="H257" s="40">
        <f>IF(J258="FIN",0,LOOKUP(I257,DATOS!A:A,DATOS!P:P))</f>
        <v>0</v>
      </c>
      <c r="I257" s="35">
        <f>+I251+1</f>
        <v>43</v>
      </c>
      <c r="J257" s="61">
        <f>IF(LOOKUP(I257,DATOS!A:A,DATOS!C:C)=0,J251,(LOOKUP(I257,DATOS!A:A,DATOS!C:C)))</f>
        <v>1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>44.- 0</v>
      </c>
      <c r="D263" s="24"/>
      <c r="E263" s="11"/>
      <c r="F263" s="11"/>
      <c r="G263" s="40">
        <f>IF(J264="FIN","",LOOKUP(I263,DATOS!A:A,DATOS!F:F))</f>
        <v>0</v>
      </c>
      <c r="H263" s="40">
        <f>IF(J264="FIN",0,LOOKUP(I263,DATOS!A:A,DATOS!P:P))</f>
        <v>0</v>
      </c>
      <c r="I263" s="35">
        <f>+I257+1</f>
        <v>44</v>
      </c>
      <c r="J263" s="61">
        <f>IF(LOOKUP(I263,DATOS!A:A,DATOS!C:C)=0,J257,(LOOKUP(I263,DATOS!A:A,DATOS!C:C)))</f>
        <v>1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>45.- 0</v>
      </c>
      <c r="D269" s="24"/>
      <c r="E269" s="11"/>
      <c r="F269" s="11"/>
      <c r="G269" s="40">
        <f>IF(J270="FIN","",LOOKUP(I269,DATOS!A:A,DATOS!F:F))</f>
        <v>0</v>
      </c>
      <c r="H269" s="40">
        <f>IF(J270="FIN",0,LOOKUP(I269,DATOS!A:A,DATOS!P:P))</f>
        <v>0</v>
      </c>
      <c r="I269" s="35">
        <f>+I263+1</f>
        <v>45</v>
      </c>
      <c r="J269" s="61">
        <f>IF(LOOKUP(I269,DATOS!A:A,DATOS!C:C)=0,J263,(LOOKUP(I269,DATOS!A:A,DATOS!C:C)))</f>
        <v>1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>46.- 0</v>
      </c>
      <c r="D275" s="24"/>
      <c r="E275" s="11"/>
      <c r="F275" s="11"/>
      <c r="G275" s="40">
        <f>IF(J276="FIN","",LOOKUP(I275,DATOS!A:A,DATOS!F:F))</f>
        <v>0</v>
      </c>
      <c r="H275" s="40">
        <f>IF(J276="FIN",0,LOOKUP(I275,DATOS!A:A,DATOS!P:P))</f>
        <v>0</v>
      </c>
      <c r="I275" s="35">
        <f>+I269+1</f>
        <v>46</v>
      </c>
      <c r="J275" s="61">
        <f>IF(LOOKUP(I275,DATOS!A:A,DATOS!C:C)=0,J269,(LOOKUP(I275,DATOS!A:A,DATOS!C:C)))</f>
        <v>1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>47.- 0</v>
      </c>
      <c r="D281" s="24"/>
      <c r="E281" s="11"/>
      <c r="F281" s="11"/>
      <c r="G281" s="40">
        <f>IF(J282="FIN","",LOOKUP(I281,DATOS!A:A,DATOS!F:F))</f>
        <v>0</v>
      </c>
      <c r="H281" s="40">
        <f>IF(J282="FIN",0,LOOKUP(I281,DATOS!A:A,DATOS!P:P))</f>
        <v>0</v>
      </c>
      <c r="I281" s="35">
        <f>+I275+1</f>
        <v>47</v>
      </c>
      <c r="J281" s="61">
        <f>IF(LOOKUP(I281,DATOS!A:A,DATOS!C:C)=0,J275,(LOOKUP(I281,DATOS!A:A,DATOS!C:C)))</f>
        <v>1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>48.- 0</v>
      </c>
      <c r="D287" s="24"/>
      <c r="E287" s="11"/>
      <c r="F287" s="11"/>
      <c r="G287" s="40">
        <f>IF(J288="FIN","",LOOKUP(I287,DATOS!A:A,DATOS!F:F))</f>
        <v>0</v>
      </c>
      <c r="H287" s="40">
        <f>IF(J288="FIN",0,LOOKUP(I287,DATOS!A:A,DATOS!P:P))</f>
        <v>0</v>
      </c>
      <c r="I287" s="35">
        <f>+I281+1</f>
        <v>48</v>
      </c>
      <c r="J287" s="61">
        <f>IF(LOOKUP(I287,DATOS!A:A,DATOS!C:C)=0,J281,(LOOKUP(I287,DATOS!A:A,DATOS!C:C)))</f>
        <v>1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>49.- 0</v>
      </c>
      <c r="D293" s="24"/>
      <c r="E293" s="11"/>
      <c r="F293" s="11"/>
      <c r="G293" s="40">
        <f>IF(J294="FIN","",LOOKUP(I293,DATOS!A:A,DATOS!F:F))</f>
        <v>0</v>
      </c>
      <c r="H293" s="40">
        <f>IF(J294="FIN",0,LOOKUP(I293,DATOS!A:A,DATOS!P:P))</f>
        <v>0</v>
      </c>
      <c r="I293" s="35">
        <f>+I287+1</f>
        <v>49</v>
      </c>
      <c r="J293" s="61">
        <f>IF(LOOKUP(I293,DATOS!A:A,DATOS!C:C)=0,J287,(LOOKUP(I293,DATOS!A:A,DATOS!C:C)))</f>
        <v>1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>50.- 0</v>
      </c>
      <c r="D299" s="24"/>
      <c r="E299" s="11"/>
      <c r="F299" s="11"/>
      <c r="G299" s="40">
        <f>IF(J300="FIN","",LOOKUP(I299,DATOS!A:A,DATOS!F:F))</f>
        <v>0</v>
      </c>
      <c r="H299" s="40">
        <f>IF(J300="FIN",0,LOOKUP(I299,DATOS!A:A,DATOS!P:P))</f>
        <v>0</v>
      </c>
      <c r="I299" s="35">
        <f>+I293+1</f>
        <v>50</v>
      </c>
      <c r="J299" s="61">
        <f>IF(LOOKUP(I299,DATOS!A:A,DATOS!C:C)=0,J293,(LOOKUP(I299,DATOS!A:A,DATOS!C:C)))</f>
        <v>1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>51.- 0</v>
      </c>
      <c r="D305" s="24"/>
      <c r="E305" s="11"/>
      <c r="F305" s="11"/>
      <c r="G305" s="40">
        <f>IF(J306="FIN","",LOOKUP(I305,DATOS!A:A,DATOS!F:F))</f>
        <v>0</v>
      </c>
      <c r="H305" s="40">
        <f>IF(J306="FIN",0,LOOKUP(I305,DATOS!A:A,DATOS!P:P))</f>
        <v>0</v>
      </c>
      <c r="I305" s="35">
        <f>+I299+1</f>
        <v>51</v>
      </c>
      <c r="J305" s="61">
        <f>IF(LOOKUP(I305,DATOS!A:A,DATOS!C:C)=0,J299,(LOOKUP(I305,DATOS!A:A,DATOS!C:C)))</f>
        <v>1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>52.- 0</v>
      </c>
      <c r="D311" s="24"/>
      <c r="E311" s="11"/>
      <c r="F311" s="11"/>
      <c r="G311" s="40">
        <f>IF(J312="FIN","",LOOKUP(I311,DATOS!A:A,DATOS!F:F))</f>
        <v>0</v>
      </c>
      <c r="H311" s="40">
        <f>IF(J312="FIN",0,LOOKUP(I311,DATOS!A:A,DATOS!P:P))</f>
        <v>0</v>
      </c>
      <c r="I311" s="35">
        <f>+I305+1</f>
        <v>52</v>
      </c>
      <c r="J311" s="61">
        <f>IF(LOOKUP(I311,DATOS!A:A,DATOS!C:C)=0,J305,(LOOKUP(I311,DATOS!A:A,DATOS!C:C)))</f>
        <v>1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>53.- 0</v>
      </c>
      <c r="D317" s="24"/>
      <c r="E317" s="11"/>
      <c r="F317" s="11"/>
      <c r="G317" s="40">
        <f>IF(J318="FIN","",LOOKUP(I317,DATOS!A:A,DATOS!F:F))</f>
        <v>0</v>
      </c>
      <c r="H317" s="40">
        <f>IF(J318="FIN",0,LOOKUP(I317,DATOS!A:A,DATOS!P:P))</f>
        <v>0</v>
      </c>
      <c r="I317" s="35">
        <f>+I311+1</f>
        <v>53</v>
      </c>
      <c r="J317" s="61">
        <f>IF(LOOKUP(I317,DATOS!A:A,DATOS!C:C)=0,J311,(LOOKUP(I317,DATOS!A:A,DATOS!C:C)))</f>
        <v>1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>54.- 0</v>
      </c>
      <c r="D323" s="24"/>
      <c r="E323" s="11"/>
      <c r="F323" s="11"/>
      <c r="G323" s="40">
        <f>IF(J324="FIN","",LOOKUP(I323,DATOS!A:A,DATOS!F:F))</f>
        <v>0</v>
      </c>
      <c r="H323" s="40">
        <f>IF(J324="FIN",0,LOOKUP(I323,DATOS!A:A,DATOS!P:P))</f>
        <v>0</v>
      </c>
      <c r="I323" s="35">
        <f>+I317+1</f>
        <v>54</v>
      </c>
      <c r="J323" s="61">
        <f>IF(LOOKUP(I323,DATOS!A:A,DATOS!C:C)=0,J317,(LOOKUP(I323,DATOS!A:A,DATOS!C:C)))</f>
        <v>1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>55.- 0</v>
      </c>
      <c r="D329" s="24"/>
      <c r="E329" s="11"/>
      <c r="F329" s="11"/>
      <c r="G329" s="40">
        <f>IF(J330="FIN","",LOOKUP(I329,DATOS!A:A,DATOS!F:F))</f>
        <v>0</v>
      </c>
      <c r="H329" s="40">
        <f>IF(J330="FIN",0,LOOKUP(I329,DATOS!A:A,DATOS!P:P))</f>
        <v>0</v>
      </c>
      <c r="I329" s="35">
        <f>+I323+1</f>
        <v>55</v>
      </c>
      <c r="J329" s="61">
        <f>IF(LOOKUP(I329,DATOS!A:A,DATOS!C:C)=0,J323,(LOOKUP(I329,DATOS!A:A,DATOS!C:C)))</f>
        <v>1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>56.- 0</v>
      </c>
      <c r="D335" s="24"/>
      <c r="E335" s="11"/>
      <c r="F335" s="11"/>
      <c r="G335" s="40">
        <f>IF(J336="FIN","",LOOKUP(I335,DATOS!A:A,DATOS!F:F))</f>
        <v>0</v>
      </c>
      <c r="H335" s="40">
        <f>IF(J336="FIN",0,LOOKUP(I335,DATOS!A:A,DATOS!P:P))</f>
        <v>0</v>
      </c>
      <c r="I335" s="35">
        <f>+I329+1</f>
        <v>56</v>
      </c>
      <c r="J335" s="61">
        <f>IF(LOOKUP(I335,DATOS!A:A,DATOS!C:C)=0,J329,(LOOKUP(I335,DATOS!A:A,DATOS!C:C)))</f>
        <v>1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>57.- 0</v>
      </c>
      <c r="D341" s="24"/>
      <c r="E341" s="11"/>
      <c r="F341" s="11"/>
      <c r="G341" s="40">
        <f>IF(J342="FIN","",LOOKUP(I341,DATOS!A:A,DATOS!F:F))</f>
        <v>0</v>
      </c>
      <c r="H341" s="40">
        <f>IF(J342="FIN",0,LOOKUP(I341,DATOS!A:A,DATOS!P:P))</f>
        <v>0</v>
      </c>
      <c r="I341" s="35">
        <f>+I335+1</f>
        <v>57</v>
      </c>
      <c r="J341" s="61">
        <f>IF(LOOKUP(I341,DATOS!A:A,DATOS!C:C)=0,J335,(LOOKUP(I341,DATOS!A:A,DATOS!C:C)))</f>
        <v>1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>a) 0</v>
      </c>
      <c r="D342" s="26"/>
      <c r="G342" s="38">
        <f>IF(J342="FIN","",LOOKUP(I341,DATOS!A:A,DATOS!L:L))</f>
        <v>0</v>
      </c>
      <c r="I342" s="35" t="s">
        <v>127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>b) 0</v>
      </c>
      <c r="D343" s="26"/>
      <c r="G343" s="38">
        <f>IF(J342="FIN","",LOOKUP(I341,DATOS!A:A,DATOS!M:M))</f>
        <v>0</v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>c) 0</v>
      </c>
      <c r="D344" s="26"/>
      <c r="G344" s="38">
        <f>IF(J342="FIN","",LOOKUP(I341,DATOS!A:A,DATOS!N:N))</f>
        <v>0</v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>d) 0</v>
      </c>
      <c r="D345" s="26"/>
      <c r="G345" s="38">
        <f>IF(J342="FIN","",LOOKUP(I341,DATOS!A:A,DATOS!O:O))</f>
        <v>0</v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>58.- 0</v>
      </c>
      <c r="D347" s="24"/>
      <c r="E347" s="11"/>
      <c r="F347" s="11"/>
      <c r="G347" s="40">
        <f>IF(J348="FIN","",LOOKUP(I347,DATOS!A:A,DATOS!F:F))</f>
        <v>0</v>
      </c>
      <c r="H347" s="40">
        <f>IF(J348="FIN",0,LOOKUP(I347,DATOS!A:A,DATOS!P:P))</f>
        <v>0</v>
      </c>
      <c r="I347" s="35">
        <f>+I341+1</f>
        <v>58</v>
      </c>
      <c r="J347" s="61">
        <f>IF(LOOKUP(I347,DATOS!A:A,DATOS!C:C)=0,J341,(LOOKUP(I347,DATOS!A:A,DATOS!C:C)))</f>
        <v>1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>a) 0</v>
      </c>
      <c r="D348" s="26"/>
      <c r="G348" s="38">
        <f>IF(J348="FIN","",LOOKUP(I347,DATOS!A:A,DATOS!L:L))</f>
        <v>0</v>
      </c>
      <c r="I348" s="35" t="s">
        <v>127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>b) 0</v>
      </c>
      <c r="D349" s="26"/>
      <c r="G349" s="38">
        <f>IF(J348="FIN","",LOOKUP(I347,DATOS!A:A,DATOS!M:M))</f>
        <v>0</v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>c) 0</v>
      </c>
      <c r="D350" s="26"/>
      <c r="G350" s="38">
        <f>IF(J348="FIN","",LOOKUP(I347,DATOS!A:A,DATOS!N:N))</f>
        <v>0</v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>d) 0</v>
      </c>
      <c r="D351" s="26"/>
      <c r="G351" s="38">
        <f>IF(J348="FIN","",LOOKUP(I347,DATOS!A:A,DATOS!O:O))</f>
        <v>0</v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>59.- 0</v>
      </c>
      <c r="D353" s="24"/>
      <c r="E353" s="11"/>
      <c r="F353" s="11"/>
      <c r="G353" s="40">
        <f>IF(J354="FIN","",LOOKUP(I353,DATOS!A:A,DATOS!F:F))</f>
        <v>0</v>
      </c>
      <c r="H353" s="40">
        <f>IF(J354="FIN",0,LOOKUP(I353,DATOS!A:A,DATOS!P:P))</f>
        <v>0</v>
      </c>
      <c r="I353" s="35">
        <f>+I347+1</f>
        <v>59</v>
      </c>
      <c r="J353" s="61">
        <f>IF(LOOKUP(I353,DATOS!A:A,DATOS!C:C)=0,J347,(LOOKUP(I353,DATOS!A:A,DATOS!C:C)))</f>
        <v>1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>a) 0</v>
      </c>
      <c r="D354" s="26"/>
      <c r="G354" s="38">
        <f>IF(J354="FIN","",LOOKUP(I353,DATOS!A:A,DATOS!L:L))</f>
        <v>0</v>
      </c>
      <c r="I354" s="35" t="s">
        <v>127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>b) 0</v>
      </c>
      <c r="D355" s="26"/>
      <c r="G355" s="38">
        <f>IF(J354="FIN","",LOOKUP(I353,DATOS!A:A,DATOS!M:M))</f>
        <v>0</v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>c) 0</v>
      </c>
      <c r="D356" s="26"/>
      <c r="G356" s="38">
        <f>IF(J354="FIN","",LOOKUP(I353,DATOS!A:A,DATOS!N:N))</f>
        <v>0</v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>d) 0</v>
      </c>
      <c r="D357" s="26"/>
      <c r="G357" s="38">
        <f>IF(J354="FIN","",LOOKUP(I353,DATOS!A:A,DATOS!O:O))</f>
        <v>0</v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>60.- 0</v>
      </c>
      <c r="D359" s="24"/>
      <c r="E359" s="11"/>
      <c r="F359" s="11"/>
      <c r="G359" s="40">
        <f>IF(J360="FIN","",LOOKUP(I359,DATOS!A:A,DATOS!F:F))</f>
        <v>0</v>
      </c>
      <c r="H359" s="40">
        <f>IF(J360="FIN",0,LOOKUP(I359,DATOS!A:A,DATOS!P:P))</f>
        <v>0</v>
      </c>
      <c r="I359" s="35">
        <f>+I353+1</f>
        <v>60</v>
      </c>
      <c r="J359" s="61">
        <f>IF(LOOKUP(I359,DATOS!A:A,DATOS!C:C)=0,J353,(LOOKUP(I359,DATOS!A:A,DATOS!C:C)))</f>
        <v>1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>a) 0</v>
      </c>
      <c r="D360" s="26"/>
      <c r="G360" s="38">
        <f>IF(J360="FIN","",LOOKUP(I359,DATOS!A:A,DATOS!L:L))</f>
        <v>0</v>
      </c>
      <c r="I360" s="35" t="s">
        <v>127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>b) 0</v>
      </c>
      <c r="D361" s="26"/>
      <c r="G361" s="38">
        <f>IF(J360="FIN","",LOOKUP(I359,DATOS!A:A,DATOS!M:M))</f>
        <v>0</v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>c) 0</v>
      </c>
      <c r="D362" s="26"/>
      <c r="G362" s="38">
        <f>IF(J360="FIN","",LOOKUP(I359,DATOS!A:A,DATOS!N:N))</f>
        <v>0</v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>d) 0</v>
      </c>
      <c r="D363" s="26"/>
      <c r="G363" s="38">
        <f>IF(J360="FIN","",LOOKUP(I359,DATOS!A:A,DATOS!O:O))</f>
        <v>0</v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>61.- 0</v>
      </c>
      <c r="D365" s="24"/>
      <c r="E365" s="11"/>
      <c r="F365" s="11"/>
      <c r="G365" s="40">
        <f>IF(J366="FIN","",LOOKUP(I365,DATOS!A:A,DATOS!F:F))</f>
        <v>0</v>
      </c>
      <c r="H365" s="40">
        <f>IF(J366="FIN",0,LOOKUP(I365,DATOS!A:A,DATOS!P:P))</f>
        <v>0</v>
      </c>
      <c r="I365" s="35">
        <f>+I359+1</f>
        <v>61</v>
      </c>
      <c r="J365" s="61">
        <f>IF(LOOKUP(I365,DATOS!A:A,DATOS!C:C)=0,J359,(LOOKUP(I365,DATOS!A:A,DATOS!C:C)))</f>
        <v>1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>a) 0</v>
      </c>
      <c r="D366" s="26"/>
      <c r="G366" s="38">
        <f>IF(J366="FIN","",LOOKUP(I365,DATOS!A:A,DATOS!L:L))</f>
        <v>0</v>
      </c>
      <c r="I366" s="35" t="s">
        <v>127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>b) 0</v>
      </c>
      <c r="D367" s="26"/>
      <c r="G367" s="38">
        <f>IF(J366="FIN","",LOOKUP(I365,DATOS!A:A,DATOS!M:M))</f>
        <v>0</v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>c) 0</v>
      </c>
      <c r="D368" s="26"/>
      <c r="G368" s="38">
        <f>IF(J366="FIN","",LOOKUP(I365,DATOS!A:A,DATOS!N:N))</f>
        <v>0</v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>d) 0</v>
      </c>
      <c r="D369" s="26"/>
      <c r="G369" s="38">
        <f>IF(J366="FIN","",LOOKUP(I365,DATOS!A:A,DATOS!O:O))</f>
        <v>0</v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>62.- 0</v>
      </c>
      <c r="D371" s="24"/>
      <c r="E371" s="11"/>
      <c r="F371" s="11"/>
      <c r="G371" s="40">
        <f>IF(J372="FIN","",LOOKUP(I371,DATOS!A:A,DATOS!F:F))</f>
        <v>0</v>
      </c>
      <c r="H371" s="40">
        <f>IF(J372="FIN",0,LOOKUP(I371,DATOS!A:A,DATOS!P:P))</f>
        <v>0</v>
      </c>
      <c r="I371" s="35">
        <f>+I365+1</f>
        <v>62</v>
      </c>
      <c r="J371" s="61">
        <f>IF(LOOKUP(I371,DATOS!A:A,DATOS!C:C)=0,J365,(LOOKUP(I371,DATOS!A:A,DATOS!C:C)))</f>
        <v>1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>a) 0</v>
      </c>
      <c r="D372" s="26"/>
      <c r="G372" s="38">
        <f>IF(J372="FIN","",LOOKUP(I371,DATOS!A:A,DATOS!L:L))</f>
        <v>0</v>
      </c>
      <c r="I372" s="35" t="s">
        <v>127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>b) 0</v>
      </c>
      <c r="D373" s="26"/>
      <c r="G373" s="38">
        <f>IF(J372="FIN","",LOOKUP(I371,DATOS!A:A,DATOS!M:M))</f>
        <v>0</v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>c) 0</v>
      </c>
      <c r="D374" s="26"/>
      <c r="G374" s="38">
        <f>IF(J372="FIN","",LOOKUP(I371,DATOS!A:A,DATOS!N:N))</f>
        <v>0</v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>d) 0</v>
      </c>
      <c r="D375" s="26"/>
      <c r="G375" s="38">
        <f>IF(J372="FIN","",LOOKUP(I371,DATOS!A:A,DATOS!O:O))</f>
        <v>0</v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>63.- 0</v>
      </c>
      <c r="D377" s="24"/>
      <c r="E377" s="11"/>
      <c r="F377" s="11"/>
      <c r="G377" s="40">
        <f>IF(J378="FIN","",LOOKUP(I377,DATOS!A:A,DATOS!F:F))</f>
        <v>0</v>
      </c>
      <c r="H377" s="40">
        <f>IF(J378="FIN",0,LOOKUP(I377,DATOS!A:A,DATOS!P:P))</f>
        <v>0</v>
      </c>
      <c r="I377" s="35">
        <f>+I371+1</f>
        <v>63</v>
      </c>
      <c r="J377" s="61">
        <f>IF(LOOKUP(I377,DATOS!A:A,DATOS!C:C)=0,J371,(LOOKUP(I377,DATOS!A:A,DATOS!C:C)))</f>
        <v>1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>a) 0</v>
      </c>
      <c r="D378" s="26"/>
      <c r="G378" s="38">
        <f>IF(J378="FIN","",LOOKUP(I377,DATOS!A:A,DATOS!L:L))</f>
        <v>0</v>
      </c>
      <c r="I378" s="35" t="s">
        <v>127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>b) 0</v>
      </c>
      <c r="D379" s="26"/>
      <c r="G379" s="38">
        <f>IF(J378="FIN","",LOOKUP(I377,DATOS!A:A,DATOS!M:M))</f>
        <v>0</v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>c) 0</v>
      </c>
      <c r="D380" s="26"/>
      <c r="G380" s="38">
        <f>IF(J378="FIN","",LOOKUP(I377,DATOS!A:A,DATOS!N:N))</f>
        <v>0</v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>d) 0</v>
      </c>
      <c r="D381" s="26"/>
      <c r="G381" s="38">
        <f>IF(J378="FIN","",LOOKUP(I377,DATOS!A:A,DATOS!O:O))</f>
        <v>0</v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>64.- 0</v>
      </c>
      <c r="D383" s="24"/>
      <c r="E383" s="11"/>
      <c r="F383" s="11"/>
      <c r="G383" s="40">
        <f>IF(J384="FIN","",LOOKUP(I383,DATOS!A:A,DATOS!F:F))</f>
        <v>0</v>
      </c>
      <c r="H383" s="40">
        <f>IF(J384="FIN",0,LOOKUP(I383,DATOS!A:A,DATOS!P:P))</f>
        <v>0</v>
      </c>
      <c r="I383" s="35">
        <f>+I377+1</f>
        <v>64</v>
      </c>
      <c r="J383" s="61">
        <f>IF(LOOKUP(I383,DATOS!A:A,DATOS!C:C)=0,J377,(LOOKUP(I383,DATOS!A:A,DATOS!C:C)))</f>
        <v>1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>a) 0</v>
      </c>
      <c r="D384" s="26"/>
      <c r="G384" s="38">
        <f>IF(J384="FIN","",LOOKUP(I383,DATOS!A:A,DATOS!L:L))</f>
        <v>0</v>
      </c>
      <c r="I384" s="35" t="s">
        <v>127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>b) 0</v>
      </c>
      <c r="D385" s="26"/>
      <c r="G385" s="38">
        <f>IF(J384="FIN","",LOOKUP(I383,DATOS!A:A,DATOS!M:M))</f>
        <v>0</v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>c) 0</v>
      </c>
      <c r="D386" s="26"/>
      <c r="G386" s="38">
        <f>IF(J384="FIN","",LOOKUP(I383,DATOS!A:A,DATOS!N:N))</f>
        <v>0</v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>d) 0</v>
      </c>
      <c r="D387" s="26"/>
      <c r="G387" s="38">
        <f>IF(J384="FIN","",LOOKUP(I383,DATOS!A:A,DATOS!O:O))</f>
        <v>0</v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>65.- 0</v>
      </c>
      <c r="D389" s="24"/>
      <c r="E389" s="11"/>
      <c r="F389" s="11"/>
      <c r="G389" s="40">
        <f>IF(J390="FIN","",LOOKUP(I389,DATOS!A:A,DATOS!F:F))</f>
        <v>0</v>
      </c>
      <c r="H389" s="40">
        <f>IF(J390="FIN",0,LOOKUP(I389,DATOS!A:A,DATOS!P:P))</f>
        <v>0</v>
      </c>
      <c r="I389" s="35">
        <f>+I383+1</f>
        <v>65</v>
      </c>
      <c r="J389" s="61">
        <f>IF(LOOKUP(I389,DATOS!A:A,DATOS!C:C)=0,J383,(LOOKUP(I389,DATOS!A:A,DATOS!C:C)))</f>
        <v>1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>a) 0</v>
      </c>
      <c r="D390" s="26"/>
      <c r="G390" s="38">
        <f>IF(J390="FIN","",LOOKUP(I389,DATOS!A:A,DATOS!L:L))</f>
        <v>0</v>
      </c>
      <c r="I390" s="35" t="s">
        <v>127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>b) 0</v>
      </c>
      <c r="D391" s="26"/>
      <c r="G391" s="38">
        <f>IF(J390="FIN","",LOOKUP(I389,DATOS!A:A,DATOS!M:M))</f>
        <v>0</v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>c) 0</v>
      </c>
      <c r="D392" s="26"/>
      <c r="G392" s="38">
        <f>IF(J390="FIN","",LOOKUP(I389,DATOS!A:A,DATOS!N:N))</f>
        <v>0</v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>d) 0</v>
      </c>
      <c r="D393" s="26"/>
      <c r="G393" s="38">
        <f>IF(J390="FIN","",LOOKUP(I389,DATOS!A:A,DATOS!O:O))</f>
        <v>0</v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>66.- 0</v>
      </c>
      <c r="D395" s="24"/>
      <c r="E395" s="11"/>
      <c r="F395" s="11"/>
      <c r="G395" s="40">
        <f>IF(J396="FIN","",LOOKUP(I395,DATOS!A:A,DATOS!F:F))</f>
        <v>0</v>
      </c>
      <c r="H395" s="40">
        <f>IF(J396="FIN",0,LOOKUP(I395,DATOS!A:A,DATOS!P:P))</f>
        <v>0</v>
      </c>
      <c r="I395" s="35">
        <f>+I389+1</f>
        <v>66</v>
      </c>
      <c r="J395" s="61">
        <f>IF(LOOKUP(I395,DATOS!A:A,DATOS!C:C)=0,J389,(LOOKUP(I395,DATOS!A:A,DATOS!C:C)))</f>
        <v>1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>a) 0</v>
      </c>
      <c r="D396" s="26"/>
      <c r="G396" s="38">
        <f>IF(J396="FIN","",LOOKUP(I395,DATOS!A:A,DATOS!L:L))</f>
        <v>0</v>
      </c>
      <c r="I396" s="35" t="s">
        <v>127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>b) 0</v>
      </c>
      <c r="D397" s="26"/>
      <c r="G397" s="38">
        <f>IF(J396="FIN","",LOOKUP(I395,DATOS!A:A,DATOS!M:M))</f>
        <v>0</v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>c) 0</v>
      </c>
      <c r="D398" s="26"/>
      <c r="G398" s="38">
        <f>IF(J396="FIN","",LOOKUP(I395,DATOS!A:A,DATOS!N:N))</f>
        <v>0</v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>d) 0</v>
      </c>
      <c r="D399" s="26"/>
      <c r="G399" s="38">
        <f>IF(J396="FIN","",LOOKUP(I395,DATOS!A:A,DATOS!O:O))</f>
        <v>0</v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>67.- 0</v>
      </c>
      <c r="D401" s="24"/>
      <c r="E401" s="11"/>
      <c r="F401" s="11"/>
      <c r="G401" s="40">
        <f>IF(J402="FIN","",LOOKUP(I401,DATOS!A:A,DATOS!F:F))</f>
        <v>0</v>
      </c>
      <c r="H401" s="40">
        <f>IF(J402="FIN",0,LOOKUP(I401,DATOS!A:A,DATOS!P:P))</f>
        <v>0</v>
      </c>
      <c r="I401" s="35">
        <f>+I395+1</f>
        <v>67</v>
      </c>
      <c r="J401" s="61">
        <f>IF(LOOKUP(I401,DATOS!A:A,DATOS!C:C)=0,J395,(LOOKUP(I401,DATOS!A:A,DATOS!C:C)))</f>
        <v>1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>a) 0</v>
      </c>
      <c r="D402" s="26"/>
      <c r="G402" s="38">
        <f>IF(J402="FIN","",LOOKUP(I401,DATOS!A:A,DATOS!L:L))</f>
        <v>0</v>
      </c>
      <c r="I402" s="35" t="s">
        <v>127</v>
      </c>
      <c r="J402" s="41" t="str">
        <f>IF(J396="FIN","FIN",IF(J401=J395,"","FIN"))</f>
        <v/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>b) 0</v>
      </c>
      <c r="D403" s="26"/>
      <c r="G403" s="38">
        <f>IF(J402="FIN","",LOOKUP(I401,DATOS!A:A,DATOS!M:M))</f>
        <v>0</v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>c) 0</v>
      </c>
      <c r="D404" s="26"/>
      <c r="G404" s="38">
        <f>IF(J402="FIN","",LOOKUP(I401,DATOS!A:A,DATOS!N:N))</f>
        <v>0</v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>d) 0</v>
      </c>
      <c r="D405" s="26"/>
      <c r="G405" s="38">
        <f>IF(J402="FIN","",LOOKUP(I401,DATOS!A:A,DATOS!O:O))</f>
        <v>0</v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>68.- 0</v>
      </c>
      <c r="D407" s="24"/>
      <c r="E407" s="11"/>
      <c r="F407" s="11"/>
      <c r="G407" s="40">
        <f>IF(J408="FIN","",LOOKUP(I407,DATOS!A:A,DATOS!F:F))</f>
        <v>0</v>
      </c>
      <c r="H407" s="40">
        <f>IF(J408="FIN",0,LOOKUP(I407,DATOS!A:A,DATOS!P:P))</f>
        <v>0</v>
      </c>
      <c r="I407" s="35">
        <f>+I401+1</f>
        <v>68</v>
      </c>
      <c r="J407" s="61">
        <f>IF(LOOKUP(I407,DATOS!A:A,DATOS!C:C)=0,J401,(LOOKUP(I407,DATOS!A:A,DATOS!C:C)))</f>
        <v>1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>a) 0</v>
      </c>
      <c r="D408" s="26"/>
      <c r="G408" s="38">
        <f>IF(J408="FIN","",LOOKUP(I407,DATOS!A:A,DATOS!L:L))</f>
        <v>0</v>
      </c>
      <c r="I408" s="35" t="s">
        <v>127</v>
      </c>
      <c r="J408" s="41" t="str">
        <f>IF(J402="FIN","FIN",IF(J407=J401,"","FIN"))</f>
        <v/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>b) 0</v>
      </c>
      <c r="D409" s="26"/>
      <c r="G409" s="38">
        <f>IF(J408="FIN","",LOOKUP(I407,DATOS!A:A,DATOS!M:M))</f>
        <v>0</v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>c) 0</v>
      </c>
      <c r="D410" s="26"/>
      <c r="G410" s="38">
        <f>IF(J408="FIN","",LOOKUP(I407,DATOS!A:A,DATOS!N:N))</f>
        <v>0</v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>d) 0</v>
      </c>
      <c r="D411" s="26"/>
      <c r="G411" s="38">
        <f>IF(J408="FIN","",LOOKUP(I407,DATOS!A:A,DATOS!O:O))</f>
        <v>0</v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>69.- 0</v>
      </c>
      <c r="D413" s="24"/>
      <c r="E413" s="11"/>
      <c r="F413" s="11"/>
      <c r="G413" s="40">
        <f>IF(J414="FIN","",LOOKUP(I413,DATOS!A:A,DATOS!F:F))</f>
        <v>0</v>
      </c>
      <c r="H413" s="40">
        <f>IF(J414="FIN",0,LOOKUP(I413,DATOS!A:A,DATOS!P:P))</f>
        <v>0</v>
      </c>
      <c r="I413" s="35">
        <f>+I407+1</f>
        <v>69</v>
      </c>
      <c r="J413" s="61">
        <f>IF(LOOKUP(I413,DATOS!A:A,DATOS!C:C)=0,J407,(LOOKUP(I413,DATOS!A:A,DATOS!C:C)))</f>
        <v>1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>a) 0</v>
      </c>
      <c r="D414" s="26"/>
      <c r="G414" s="38">
        <f>IF(J414="FIN","",LOOKUP(I413,DATOS!A:A,DATOS!L:L))</f>
        <v>0</v>
      </c>
      <c r="I414" s="35" t="s">
        <v>127</v>
      </c>
      <c r="J414" s="41" t="str">
        <f>IF(J408="FIN","FIN",IF(J413=J407,"","FIN"))</f>
        <v/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>b) 0</v>
      </c>
      <c r="D415" s="26"/>
      <c r="G415" s="38">
        <f>IF(J414="FIN","",LOOKUP(I413,DATOS!A:A,DATOS!M:M))</f>
        <v>0</v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>c) 0</v>
      </c>
      <c r="D416" s="26"/>
      <c r="G416" s="38">
        <f>IF(J414="FIN","",LOOKUP(I413,DATOS!A:A,DATOS!N:N))</f>
        <v>0</v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>d) 0</v>
      </c>
      <c r="D417" s="26"/>
      <c r="G417" s="38">
        <f>IF(J414="FIN","",LOOKUP(I413,DATOS!A:A,DATOS!O:O))</f>
        <v>0</v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>70.- 0</v>
      </c>
      <c r="D419" s="24"/>
      <c r="E419" s="11"/>
      <c r="F419" s="11"/>
      <c r="G419" s="40">
        <f>IF(J420="FIN","",LOOKUP(I419,DATOS!A:A,DATOS!F:F))</f>
        <v>0</v>
      </c>
      <c r="H419" s="40">
        <f>IF(J420="FIN",0,LOOKUP(I419,DATOS!A:A,DATOS!P:P))</f>
        <v>0</v>
      </c>
      <c r="I419" s="35">
        <f>+I413+1</f>
        <v>70</v>
      </c>
      <c r="J419" s="61">
        <f>IF(LOOKUP(I419,DATOS!A:A,DATOS!C:C)=0,J413,(LOOKUP(I419,DATOS!A:A,DATOS!C:C)))</f>
        <v>1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>a) 0</v>
      </c>
      <c r="D420" s="26"/>
      <c r="G420" s="38">
        <f>IF(J420="FIN","",LOOKUP(I419,DATOS!A:A,DATOS!L:L))</f>
        <v>0</v>
      </c>
      <c r="I420" s="35" t="s">
        <v>127</v>
      </c>
      <c r="J420" s="41" t="str">
        <f>IF(J414="FIN","FIN",IF(J419=J413,"","FIN"))</f>
        <v/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>b) 0</v>
      </c>
      <c r="D421" s="26"/>
      <c r="G421" s="38">
        <f>IF(J420="FIN","",LOOKUP(I419,DATOS!A:A,DATOS!M:M))</f>
        <v>0</v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>c) 0</v>
      </c>
      <c r="D422" s="26"/>
      <c r="G422" s="38">
        <f>IF(J420="FIN","",LOOKUP(I419,DATOS!A:A,DATOS!N:N))</f>
        <v>0</v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>d) 0</v>
      </c>
      <c r="D423" s="26"/>
      <c r="G423" s="38">
        <f>IF(J420="FIN","",LOOKUP(I419,DATOS!A:A,DATOS!O:O))</f>
        <v>0</v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>71.- 0</v>
      </c>
      <c r="D425" s="24"/>
      <c r="E425" s="11"/>
      <c r="F425" s="11"/>
      <c r="G425" s="40">
        <f>IF(J426="FIN","",LOOKUP(I425,DATOS!A:A,DATOS!F:F))</f>
        <v>0</v>
      </c>
      <c r="H425" s="40">
        <f>IF(J426="FIN",0,LOOKUP(I425,DATOS!A:A,DATOS!P:P))</f>
        <v>0</v>
      </c>
      <c r="I425" s="35">
        <f>+I419+1</f>
        <v>71</v>
      </c>
      <c r="J425" s="61">
        <f>IF(LOOKUP(I425,DATOS!A:A,DATOS!C:C)=0,J419,(LOOKUP(I425,DATOS!A:A,DATOS!C:C)))</f>
        <v>1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>a) 0</v>
      </c>
      <c r="D426" s="26"/>
      <c r="G426" s="38">
        <f>IF(J426="FIN","",LOOKUP(I425,DATOS!A:A,DATOS!L:L))</f>
        <v>0</v>
      </c>
      <c r="I426" s="35" t="s">
        <v>127</v>
      </c>
      <c r="J426" s="41" t="str">
        <f>IF(J420="FIN","FIN",IF(J425=J419,"","FIN"))</f>
        <v/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>b) 0</v>
      </c>
      <c r="D427" s="26"/>
      <c r="G427" s="38">
        <f>IF(J426="FIN","",LOOKUP(I425,DATOS!A:A,DATOS!M:M))</f>
        <v>0</v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>c) 0</v>
      </c>
      <c r="D428" s="26"/>
      <c r="G428" s="38">
        <f>IF(J426="FIN","",LOOKUP(I425,DATOS!A:A,DATOS!N:N))</f>
        <v>0</v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>d) 0</v>
      </c>
      <c r="D429" s="26"/>
      <c r="G429" s="38">
        <f>IF(J426="FIN","",LOOKUP(I425,DATOS!A:A,DATOS!O:O))</f>
        <v>0</v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>72.- 0</v>
      </c>
      <c r="D431" s="24"/>
      <c r="E431" s="11"/>
      <c r="F431" s="11"/>
      <c r="G431" s="40">
        <f>IF(J432="FIN","",LOOKUP(I431,DATOS!A:A,DATOS!F:F))</f>
        <v>0</v>
      </c>
      <c r="H431" s="40">
        <f>IF(J432="FIN",0,LOOKUP(I431,DATOS!A:A,DATOS!P:P))</f>
        <v>0</v>
      </c>
      <c r="I431" s="35">
        <f>+I425+1</f>
        <v>72</v>
      </c>
      <c r="J431" s="61">
        <f>IF(LOOKUP(I431,DATOS!A:A,DATOS!C:C)=0,J425,(LOOKUP(I431,DATOS!A:A,DATOS!C:C)))</f>
        <v>1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>a) 0</v>
      </c>
      <c r="D432" s="26"/>
      <c r="G432" s="38">
        <f>IF(J432="FIN","",LOOKUP(I431,DATOS!A:A,DATOS!L:L))</f>
        <v>0</v>
      </c>
      <c r="I432" s="35" t="s">
        <v>127</v>
      </c>
      <c r="J432" s="41" t="str">
        <f>IF(J426="FIN","FIN",IF(J431=J425,"","FIN"))</f>
        <v/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>b) 0</v>
      </c>
      <c r="D433" s="26"/>
      <c r="G433" s="38">
        <f>IF(J432="FIN","",LOOKUP(I431,DATOS!A:A,DATOS!M:M))</f>
        <v>0</v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>c) 0</v>
      </c>
      <c r="D434" s="26"/>
      <c r="G434" s="38">
        <f>IF(J432="FIN","",LOOKUP(I431,DATOS!A:A,DATOS!N:N))</f>
        <v>0</v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>d) 0</v>
      </c>
      <c r="D435" s="26"/>
      <c r="G435" s="38">
        <f>IF(J432="FIN","",LOOKUP(I431,DATOS!A:A,DATOS!O:O))</f>
        <v>0</v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>73.- 0</v>
      </c>
      <c r="D437" s="24"/>
      <c r="E437" s="11"/>
      <c r="F437" s="11"/>
      <c r="G437" s="40">
        <f>IF(J438="FIN","",LOOKUP(I437,DATOS!A:A,DATOS!F:F))</f>
        <v>0</v>
      </c>
      <c r="H437" s="40">
        <f>IF(J438="FIN",0,LOOKUP(I437,DATOS!A:A,DATOS!P:P))</f>
        <v>0</v>
      </c>
      <c r="I437" s="35">
        <f>+I431+1</f>
        <v>73</v>
      </c>
      <c r="J437" s="61">
        <f>IF(LOOKUP(I437,DATOS!A:A,DATOS!C:C)=0,J431,(LOOKUP(I437,DATOS!A:A,DATOS!C:C)))</f>
        <v>1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>a) 0</v>
      </c>
      <c r="D438" s="26"/>
      <c r="G438" s="38">
        <f>IF(J438="FIN","",LOOKUP(I437,DATOS!A:A,DATOS!L:L))</f>
        <v>0</v>
      </c>
      <c r="I438" s="35" t="s">
        <v>127</v>
      </c>
      <c r="J438" s="41" t="str">
        <f>IF(J432="FIN","FIN",IF(J437=J431,"","FIN"))</f>
        <v/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>b) 0</v>
      </c>
      <c r="D439" s="26"/>
      <c r="G439" s="38">
        <f>IF(J438="FIN","",LOOKUP(I437,DATOS!A:A,DATOS!M:M))</f>
        <v>0</v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>c) 0</v>
      </c>
      <c r="D440" s="26"/>
      <c r="G440" s="38">
        <f>IF(J438="FIN","",LOOKUP(I437,DATOS!A:A,DATOS!N:N))</f>
        <v>0</v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>d) 0</v>
      </c>
      <c r="D441" s="26"/>
      <c r="G441" s="38">
        <f>IF(J438="FIN","",LOOKUP(I437,DATOS!A:A,DATOS!O:O))</f>
        <v>0</v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>74.- 0</v>
      </c>
      <c r="D443" s="24"/>
      <c r="E443" s="11"/>
      <c r="F443" s="11"/>
      <c r="G443" s="40">
        <f>IF(J444="FIN","",LOOKUP(I443,DATOS!A:A,DATOS!F:F))</f>
        <v>0</v>
      </c>
      <c r="H443" s="40">
        <f>IF(J444="FIN",0,LOOKUP(I443,DATOS!A:A,DATOS!P:P))</f>
        <v>0</v>
      </c>
      <c r="I443" s="35">
        <f>+I437+1</f>
        <v>74</v>
      </c>
      <c r="J443" s="61">
        <f>IF(LOOKUP(I443,DATOS!A:A,DATOS!C:C)=0,J437,(LOOKUP(I443,DATOS!A:A,DATOS!C:C)))</f>
        <v>1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>a) 0</v>
      </c>
      <c r="D444" s="26"/>
      <c r="G444" s="38">
        <f>IF(J444="FIN","",LOOKUP(I443,DATOS!A:A,DATOS!L:L))</f>
        <v>0</v>
      </c>
      <c r="I444" s="35" t="s">
        <v>127</v>
      </c>
      <c r="J444" s="41" t="str">
        <f>IF(J438="FIN","FIN",IF(J443=J437,"","FIN"))</f>
        <v/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>b) 0</v>
      </c>
      <c r="D445" s="26"/>
      <c r="G445" s="38">
        <f>IF(J444="FIN","",LOOKUP(I443,DATOS!A:A,DATOS!M:M))</f>
        <v>0</v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>c) 0</v>
      </c>
      <c r="D446" s="26"/>
      <c r="G446" s="38">
        <f>IF(J444="FIN","",LOOKUP(I443,DATOS!A:A,DATOS!N:N))</f>
        <v>0</v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>d) 0</v>
      </c>
      <c r="D447" s="26"/>
      <c r="G447" s="38">
        <f>IF(J444="FIN","",LOOKUP(I443,DATOS!A:A,DATOS!O:O))</f>
        <v>0</v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>75.- 0</v>
      </c>
      <c r="D449" s="24"/>
      <c r="E449" s="11"/>
      <c r="F449" s="11"/>
      <c r="G449" s="40">
        <f>IF(J450="FIN","",LOOKUP(I449,DATOS!A:A,DATOS!F:F))</f>
        <v>0</v>
      </c>
      <c r="H449" s="40">
        <f>IF(J450="FIN",0,LOOKUP(I449,DATOS!A:A,DATOS!P:P))</f>
        <v>0</v>
      </c>
      <c r="I449" s="35">
        <f>+I443+1</f>
        <v>75</v>
      </c>
      <c r="J449" s="61">
        <f>IF(LOOKUP(I449,DATOS!A:A,DATOS!C:C)=0,J443,(LOOKUP(I449,DATOS!A:A,DATOS!C:C)))</f>
        <v>1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>a) 0</v>
      </c>
      <c r="D450" s="26"/>
      <c r="G450" s="38">
        <f>IF(J450="FIN","",LOOKUP(I449,DATOS!A:A,DATOS!L:L))</f>
        <v>0</v>
      </c>
      <c r="I450" s="35" t="s">
        <v>127</v>
      </c>
      <c r="J450" s="41" t="str">
        <f>IF(J444="FIN","FIN",IF(J449=J443,"","FIN"))</f>
        <v/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>b) 0</v>
      </c>
      <c r="D451" s="26"/>
      <c r="G451" s="38">
        <f>IF(J450="FIN","",LOOKUP(I449,DATOS!A:A,DATOS!M:M))</f>
        <v>0</v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>c) 0</v>
      </c>
      <c r="D452" s="26"/>
      <c r="G452" s="38">
        <f>IF(J450="FIN","",LOOKUP(I449,DATOS!A:A,DATOS!N:N))</f>
        <v>0</v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>d) 0</v>
      </c>
      <c r="D453" s="26"/>
      <c r="G453" s="38">
        <f>IF(J450="FIN","",LOOKUP(I449,DATOS!A:A,DATOS!O:O))</f>
        <v>0</v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>76.- 0</v>
      </c>
      <c r="D455" s="24"/>
      <c r="E455" s="11"/>
      <c r="F455" s="11"/>
      <c r="G455" s="40">
        <f>IF(J456="FIN","",LOOKUP(I455,DATOS!A:A,DATOS!F:F))</f>
        <v>0</v>
      </c>
      <c r="H455" s="40">
        <f>IF(J456="FIN",0,LOOKUP(I455,DATOS!A:A,DATOS!P:P))</f>
        <v>0</v>
      </c>
      <c r="I455" s="35">
        <f>+I449+1</f>
        <v>76</v>
      </c>
      <c r="J455" s="61">
        <f>IF(LOOKUP(I455,DATOS!A:A,DATOS!C:C)=0,J449,(LOOKUP(I455,DATOS!A:A,DATOS!C:C)))</f>
        <v>1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>a) 0</v>
      </c>
      <c r="D456" s="26"/>
      <c r="G456" s="38">
        <f>IF(J456="FIN","",LOOKUP(I455,DATOS!A:A,DATOS!L:L))</f>
        <v>0</v>
      </c>
      <c r="I456" s="35" t="s">
        <v>127</v>
      </c>
      <c r="J456" s="41" t="str">
        <f>IF(J450="FIN","FIN",IF(J455=J449,"","FIN"))</f>
        <v/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>b) 0</v>
      </c>
      <c r="D457" s="26"/>
      <c r="G457" s="38">
        <f>IF(J456="FIN","",LOOKUP(I455,DATOS!A:A,DATOS!M:M))</f>
        <v>0</v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>c) 0</v>
      </c>
      <c r="D458" s="26"/>
      <c r="G458" s="38">
        <f>IF(J456="FIN","",LOOKUP(I455,DATOS!A:A,DATOS!N:N))</f>
        <v>0</v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>d) 0</v>
      </c>
      <c r="D459" s="26"/>
      <c r="G459" s="38">
        <f>IF(J456="FIN","",LOOKUP(I455,DATOS!A:A,DATOS!O:O))</f>
        <v>0</v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>77.- 0</v>
      </c>
      <c r="D461" s="24"/>
      <c r="E461" s="11"/>
      <c r="F461" s="11"/>
      <c r="G461" s="40">
        <f>IF(J462="FIN","",LOOKUP(I461,DATOS!A:A,DATOS!F:F))</f>
        <v>0</v>
      </c>
      <c r="H461" s="40">
        <f>IF(J462="FIN",0,LOOKUP(I461,DATOS!A:A,DATOS!P:P))</f>
        <v>0</v>
      </c>
      <c r="I461" s="35">
        <f>+I455+1</f>
        <v>77</v>
      </c>
      <c r="J461" s="61">
        <f>IF(LOOKUP(I461,DATOS!A:A,DATOS!C:C)=0,J455,(LOOKUP(I461,DATOS!A:A,DATOS!C:C)))</f>
        <v>1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>a) 0</v>
      </c>
      <c r="D462" s="26"/>
      <c r="G462" s="38">
        <f>IF(J462="FIN","",LOOKUP(I461,DATOS!A:A,DATOS!L:L))</f>
        <v>0</v>
      </c>
      <c r="I462" s="35" t="s">
        <v>127</v>
      </c>
      <c r="J462" s="41" t="str">
        <f>IF(J456="FIN","FIN",IF(J461=J455,"","FIN"))</f>
        <v/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>b) 0</v>
      </c>
      <c r="D463" s="26"/>
      <c r="G463" s="38">
        <f>IF(J462="FIN","",LOOKUP(I461,DATOS!A:A,DATOS!M:M))</f>
        <v>0</v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>c) 0</v>
      </c>
      <c r="D464" s="26"/>
      <c r="G464" s="38">
        <f>IF(J462="FIN","",LOOKUP(I461,DATOS!A:A,DATOS!N:N))</f>
        <v>0</v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>d) 0</v>
      </c>
      <c r="D465" s="26"/>
      <c r="G465" s="38">
        <f>IF(J462="FIN","",LOOKUP(I461,DATOS!A:A,DATOS!O:O))</f>
        <v>0</v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>78.- 0</v>
      </c>
      <c r="D467" s="24"/>
      <c r="E467" s="11"/>
      <c r="F467" s="11"/>
      <c r="G467" s="40">
        <f>IF(J468="FIN","",LOOKUP(I467,DATOS!A:A,DATOS!F:F))</f>
        <v>0</v>
      </c>
      <c r="H467" s="40">
        <f>IF(J468="FIN",0,LOOKUP(I467,DATOS!A:A,DATOS!P:P))</f>
        <v>0</v>
      </c>
      <c r="I467" s="35">
        <f>+I461+1</f>
        <v>78</v>
      </c>
      <c r="J467" s="61">
        <f>IF(LOOKUP(I467,DATOS!A:A,DATOS!C:C)=0,J461,(LOOKUP(I467,DATOS!A:A,DATOS!C:C)))</f>
        <v>1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>a) 0</v>
      </c>
      <c r="D468" s="26"/>
      <c r="G468" s="38">
        <f>IF(J468="FIN","",LOOKUP(I467,DATOS!A:A,DATOS!L:L))</f>
        <v>0</v>
      </c>
      <c r="I468" s="35" t="s">
        <v>127</v>
      </c>
      <c r="J468" s="41" t="str">
        <f>IF(J462="FIN","FIN",IF(J467=J461,"","FIN"))</f>
        <v/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>b) 0</v>
      </c>
      <c r="D469" s="26"/>
      <c r="G469" s="38">
        <f>IF(J468="FIN","",LOOKUP(I467,DATOS!A:A,DATOS!M:M))</f>
        <v>0</v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>c) 0</v>
      </c>
      <c r="D470" s="26"/>
      <c r="G470" s="38">
        <f>IF(J468="FIN","",LOOKUP(I467,DATOS!A:A,DATOS!N:N))</f>
        <v>0</v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>d) 0</v>
      </c>
      <c r="D471" s="26"/>
      <c r="G471" s="38">
        <f>IF(J468="FIN","",LOOKUP(I467,DATOS!A:A,DATOS!O:O))</f>
        <v>0</v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>79.- 0</v>
      </c>
      <c r="D473" s="24"/>
      <c r="E473" s="11"/>
      <c r="F473" s="11"/>
      <c r="G473" s="40">
        <f>IF(J474="FIN","",LOOKUP(I473,DATOS!A:A,DATOS!F:F))</f>
        <v>0</v>
      </c>
      <c r="H473" s="40">
        <f>IF(J474="FIN",0,LOOKUP(I473,DATOS!A:A,DATOS!P:P))</f>
        <v>0</v>
      </c>
      <c r="I473" s="35">
        <f>+I467+1</f>
        <v>79</v>
      </c>
      <c r="J473" s="61">
        <f>IF(LOOKUP(I473,DATOS!A:A,DATOS!C:C)=0,J467,(LOOKUP(I473,DATOS!A:A,DATOS!C:C)))</f>
        <v>1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>a) 0</v>
      </c>
      <c r="D474" s="26"/>
      <c r="G474" s="38">
        <f>IF(J474="FIN","",LOOKUP(I473,DATOS!A:A,DATOS!L:L))</f>
        <v>0</v>
      </c>
      <c r="I474" s="35" t="s">
        <v>127</v>
      </c>
      <c r="J474" s="41" t="str">
        <f>IF(J468="FIN","FIN",IF(J473=J467,"","FIN"))</f>
        <v/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>b) 0</v>
      </c>
      <c r="D475" s="26"/>
      <c r="G475" s="38">
        <f>IF(J474="FIN","",LOOKUP(I473,DATOS!A:A,DATOS!M:M))</f>
        <v>0</v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>c) 0</v>
      </c>
      <c r="D476" s="26"/>
      <c r="G476" s="38">
        <f>IF(J474="FIN","",LOOKUP(I473,DATOS!A:A,DATOS!N:N))</f>
        <v>0</v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>d) 0</v>
      </c>
      <c r="D477" s="26"/>
      <c r="G477" s="38">
        <f>IF(J474="FIN","",LOOKUP(I473,DATOS!A:A,DATOS!O:O))</f>
        <v>0</v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>80.- 0</v>
      </c>
      <c r="D479" s="24"/>
      <c r="E479" s="11"/>
      <c r="F479" s="11"/>
      <c r="G479" s="40">
        <f>IF(J480="FIN","",LOOKUP(I479,DATOS!A:A,DATOS!F:F))</f>
        <v>0</v>
      </c>
      <c r="H479" s="40">
        <f>IF(J480="FIN",0,LOOKUP(I479,DATOS!A:A,DATOS!P:P))</f>
        <v>0</v>
      </c>
      <c r="I479" s="35">
        <f>+I473+1</f>
        <v>80</v>
      </c>
      <c r="J479" s="61">
        <f>IF(LOOKUP(I479,DATOS!A:A,DATOS!C:C)=0,J473,(LOOKUP(I479,DATOS!A:A,DATOS!C:C)))</f>
        <v>1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>a) 0</v>
      </c>
      <c r="D480" s="26"/>
      <c r="G480" s="38">
        <f>IF(J480="FIN","",LOOKUP(I479,DATOS!A:A,DATOS!L:L))</f>
        <v>0</v>
      </c>
      <c r="I480" s="35" t="s">
        <v>127</v>
      </c>
      <c r="J480" s="41" t="str">
        <f>IF(J474="FIN","FIN",IF(J479=J473,"","FIN"))</f>
        <v/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>b) 0</v>
      </c>
      <c r="D481" s="26"/>
      <c r="G481" s="38">
        <f>IF(J480="FIN","",LOOKUP(I479,DATOS!A:A,DATOS!M:M))</f>
        <v>0</v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>c) 0</v>
      </c>
      <c r="D482" s="26"/>
      <c r="G482" s="38">
        <f>IF(J480="FIN","",LOOKUP(I479,DATOS!A:A,DATOS!N:N))</f>
        <v>0</v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>d) 0</v>
      </c>
      <c r="D483" s="26"/>
      <c r="G483" s="38">
        <f>IF(J480="FIN","",LOOKUP(I479,DATOS!A:A,DATOS!O:O))</f>
        <v>0</v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>81.- 0</v>
      </c>
      <c r="D485" s="24"/>
      <c r="E485" s="11"/>
      <c r="F485" s="11"/>
      <c r="G485" s="40">
        <f>IF(J486="FIN","",LOOKUP(I485,DATOS!A:A,DATOS!F:F))</f>
        <v>0</v>
      </c>
      <c r="H485" s="40">
        <f>IF(J486="FIN",0,LOOKUP(I485,DATOS!A:A,DATOS!P:P))</f>
        <v>0</v>
      </c>
      <c r="I485" s="35">
        <f>+I479+1</f>
        <v>81</v>
      </c>
      <c r="J485" s="61">
        <f>IF(LOOKUP(I485,DATOS!A:A,DATOS!C:C)=0,J479,(LOOKUP(I485,DATOS!A:A,DATOS!C:C)))</f>
        <v>1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>a) 0</v>
      </c>
      <c r="D486" s="26"/>
      <c r="G486" s="38">
        <f>IF(J486="FIN","",LOOKUP(I485,DATOS!A:A,DATOS!L:L))</f>
        <v>0</v>
      </c>
      <c r="I486" s="35" t="s">
        <v>127</v>
      </c>
      <c r="J486" s="41" t="str">
        <f>IF(J480="FIN","FIN",IF(J485=J479,"","FIN"))</f>
        <v/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>b) 0</v>
      </c>
      <c r="D487" s="26"/>
      <c r="G487" s="38">
        <f>IF(J486="FIN","",LOOKUP(I485,DATOS!A:A,DATOS!M:M))</f>
        <v>0</v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>c) 0</v>
      </c>
      <c r="D488" s="26"/>
      <c r="G488" s="38">
        <f>IF(J486="FIN","",LOOKUP(I485,DATOS!A:A,DATOS!N:N))</f>
        <v>0</v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>d) 0</v>
      </c>
      <c r="D489" s="26"/>
      <c r="G489" s="38">
        <f>IF(J486="FIN","",LOOKUP(I485,DATOS!A:A,DATOS!O:O))</f>
        <v>0</v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>82.- 0</v>
      </c>
      <c r="D491" s="24"/>
      <c r="E491" s="11"/>
      <c r="F491" s="11"/>
      <c r="G491" s="40">
        <f>IF(J492="FIN","",LOOKUP(I491,DATOS!A:A,DATOS!F:F))</f>
        <v>0</v>
      </c>
      <c r="H491" s="40">
        <f>IF(J492="FIN",0,LOOKUP(I491,DATOS!A:A,DATOS!P:P))</f>
        <v>0</v>
      </c>
      <c r="I491" s="35">
        <f>+I485+1</f>
        <v>82</v>
      </c>
      <c r="J491" s="61">
        <f>IF(LOOKUP(I491,DATOS!A:A,DATOS!C:C)=0,J485,(LOOKUP(I491,DATOS!A:A,DATOS!C:C)))</f>
        <v>1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>a) 0</v>
      </c>
      <c r="D492" s="26"/>
      <c r="G492" s="38">
        <f>IF(J492="FIN","",LOOKUP(I491,DATOS!A:A,DATOS!L:L))</f>
        <v>0</v>
      </c>
      <c r="I492" s="35" t="s">
        <v>127</v>
      </c>
      <c r="J492" s="41" t="str">
        <f>IF(J486="FIN","FIN",IF(J491=J485,"","FIN"))</f>
        <v/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>b) 0</v>
      </c>
      <c r="D493" s="26"/>
      <c r="G493" s="38">
        <f>IF(J492="FIN","",LOOKUP(I491,DATOS!A:A,DATOS!M:M))</f>
        <v>0</v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>c) 0</v>
      </c>
      <c r="D494" s="26"/>
      <c r="G494" s="38">
        <f>IF(J492="FIN","",LOOKUP(I491,DATOS!A:A,DATOS!N:N))</f>
        <v>0</v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>d) 0</v>
      </c>
      <c r="D495" s="26"/>
      <c r="G495" s="38">
        <f>IF(J492="FIN","",LOOKUP(I491,DATOS!A:A,DATOS!O:O))</f>
        <v>0</v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>83.- 0</v>
      </c>
      <c r="D497" s="24"/>
      <c r="E497" s="11"/>
      <c r="F497" s="11"/>
      <c r="G497" s="40">
        <f>IF(J498="FIN","",LOOKUP(I497,DATOS!A:A,DATOS!F:F))</f>
        <v>0</v>
      </c>
      <c r="H497" s="40">
        <f>IF(J498="FIN",0,LOOKUP(I497,DATOS!A:A,DATOS!P:P))</f>
        <v>0</v>
      </c>
      <c r="I497" s="35">
        <f>+I491+1</f>
        <v>83</v>
      </c>
      <c r="J497" s="61">
        <f>IF(LOOKUP(I497,DATOS!A:A,DATOS!C:C)=0,J491,(LOOKUP(I497,DATOS!A:A,DATOS!C:C)))</f>
        <v>1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>a) 0</v>
      </c>
      <c r="D498" s="26"/>
      <c r="G498" s="38">
        <f>IF(J498="FIN","",LOOKUP(I497,DATOS!A:A,DATOS!L:L))</f>
        <v>0</v>
      </c>
      <c r="I498" s="35" t="s">
        <v>127</v>
      </c>
      <c r="J498" s="41" t="str">
        <f>IF(J492="FIN","FIN",IF(J497=J491,"","FIN"))</f>
        <v/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>b) 0</v>
      </c>
      <c r="D499" s="26"/>
      <c r="G499" s="38">
        <f>IF(J498="FIN","",LOOKUP(I497,DATOS!A:A,DATOS!M:M))</f>
        <v>0</v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>c) 0</v>
      </c>
      <c r="D500" s="26"/>
      <c r="G500" s="38">
        <f>IF(J498="FIN","",LOOKUP(I497,DATOS!A:A,DATOS!N:N))</f>
        <v>0</v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>d) 0</v>
      </c>
      <c r="D501" s="26"/>
      <c r="G501" s="38">
        <f>IF(J498="FIN","",LOOKUP(I497,DATOS!A:A,DATOS!O:O))</f>
        <v>0</v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>84.- 0</v>
      </c>
      <c r="D503" s="24"/>
      <c r="E503" s="11"/>
      <c r="F503" s="11"/>
      <c r="G503" s="40">
        <f>IF(J504="FIN","",LOOKUP(I503,DATOS!A:A,DATOS!F:F))</f>
        <v>0</v>
      </c>
      <c r="H503" s="40">
        <f>IF(J504="FIN",0,LOOKUP(I503,DATOS!A:A,DATOS!P:P))</f>
        <v>0</v>
      </c>
      <c r="I503" s="35">
        <f>+I497+1</f>
        <v>84</v>
      </c>
      <c r="J503" s="61">
        <f>IF(LOOKUP(I503,DATOS!A:A,DATOS!C:C)=0,J497,(LOOKUP(I503,DATOS!A:A,DATOS!C:C)))</f>
        <v>1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>a) 0</v>
      </c>
      <c r="D504" s="26"/>
      <c r="G504" s="38">
        <f>IF(J504="FIN","",LOOKUP(I503,DATOS!A:A,DATOS!L:L))</f>
        <v>0</v>
      </c>
      <c r="I504" s="35" t="s">
        <v>127</v>
      </c>
      <c r="J504" s="41" t="str">
        <f>IF(J498="FIN","FIN",IF(J503=J497,"","FIN"))</f>
        <v/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>b) 0</v>
      </c>
      <c r="D505" s="26"/>
      <c r="G505" s="38">
        <f>IF(J504="FIN","",LOOKUP(I503,DATOS!A:A,DATOS!M:M))</f>
        <v>0</v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>c) 0</v>
      </c>
      <c r="D506" s="26"/>
      <c r="G506" s="38">
        <f>IF(J504="FIN","",LOOKUP(I503,DATOS!A:A,DATOS!N:N))</f>
        <v>0</v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>d) 0</v>
      </c>
      <c r="D507" s="26"/>
      <c r="G507" s="38">
        <f>IF(J504="FIN","",LOOKUP(I503,DATOS!A:A,DATOS!O:O))</f>
        <v>0</v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85</v>
      </c>
      <c r="J509" s="61">
        <f>IF(LOOKUP(I509,DATOS!A:A,DATOS!C:C)=0,J503,(LOOKUP(I509,DATOS!A:A,DATOS!C:C)))</f>
        <v>2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86</v>
      </c>
      <c r="J515" s="61">
        <f>IF(LOOKUP(I515,DATOS!A:A,DATOS!C:C)=0,J509,(LOOKUP(I515,DATOS!A:A,DATOS!C:C)))</f>
        <v>2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87</v>
      </c>
      <c r="J521" s="61">
        <f>IF(LOOKUP(I521,DATOS!A:A,DATOS!C:C)=0,J515,(LOOKUP(I521,DATOS!A:A,DATOS!C:C)))</f>
        <v>2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88</v>
      </c>
      <c r="J527" s="61">
        <f>IF(LOOKUP(I527,DATOS!A:A,DATOS!C:C)=0,J521,(LOOKUP(I527,DATOS!A:A,DATOS!C:C)))</f>
        <v>2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89</v>
      </c>
      <c r="J533" s="61">
        <f>IF(LOOKUP(I533,DATOS!A:A,DATOS!C:C)=0,J527,(LOOKUP(I533,DATOS!A:A,DATOS!C:C)))</f>
        <v>2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90</v>
      </c>
      <c r="J539" s="61">
        <f>IF(LOOKUP(I539,DATOS!A:A,DATOS!C:C)=0,J533,(LOOKUP(I539,DATOS!A:A,DATOS!C:C)))</f>
        <v>2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91</v>
      </c>
      <c r="J545" s="61">
        <f>IF(LOOKUP(I545,DATOS!A:A,DATOS!C:C)=0,J539,(LOOKUP(I545,DATOS!A:A,DATOS!C:C)))</f>
        <v>2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92</v>
      </c>
      <c r="J551" s="61">
        <f>IF(LOOKUP(I551,DATOS!A:A,DATOS!C:C)=0,J545,(LOOKUP(I551,DATOS!A:A,DATOS!C:C)))</f>
        <v>2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93</v>
      </c>
      <c r="J557" s="61">
        <f>IF(LOOKUP(I557,DATOS!A:A,DATOS!C:C)=0,J551,(LOOKUP(I557,DATOS!A:A,DATOS!C:C)))</f>
        <v>2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94</v>
      </c>
      <c r="J563" s="61">
        <f>IF(LOOKUP(I563,DATOS!A:A,DATOS!C:C)=0,J557,(LOOKUP(I563,DATOS!A:A,DATOS!C:C)))</f>
        <v>2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95</v>
      </c>
      <c r="J569" s="61">
        <f>IF(LOOKUP(I569,DATOS!A:A,DATOS!C:C)=0,J563,(LOOKUP(I569,DATOS!A:A,DATOS!C:C)))</f>
        <v>2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96</v>
      </c>
      <c r="J575" s="61">
        <f>IF(LOOKUP(I575,DATOS!A:A,DATOS!C:C)=0,J569,(LOOKUP(I575,DATOS!A:A,DATOS!C:C)))</f>
        <v>2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97</v>
      </c>
      <c r="J581" s="61">
        <f>IF(LOOKUP(I581,DATOS!A:A,DATOS!C:C)=0,J575,(LOOKUP(I581,DATOS!A:A,DATOS!C:C)))</f>
        <v>2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98</v>
      </c>
      <c r="J587" s="61">
        <f>IF(LOOKUP(I587,DATOS!A:A,DATOS!C:C)=0,J581,(LOOKUP(I587,DATOS!A:A,DATOS!C:C)))</f>
        <v>2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99</v>
      </c>
      <c r="J593" s="61">
        <f>IF(LOOKUP(I593,DATOS!A:A,DATOS!C:C)=0,J587,(LOOKUP(I593,DATOS!A:A,DATOS!C:C)))</f>
        <v>2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100</v>
      </c>
      <c r="J599" s="61">
        <f>IF(LOOKUP(I599,DATOS!A:A,DATOS!C:C)=0,J593,(LOOKUP(I599,DATOS!A:A,DATOS!C:C)))</f>
        <v>2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zbgg7Flicn4UeWf3j/VRLpFLVQ04lT1gm+8SrrrWYtyy6eLcinimuOAxExogs27HYaioqLKaBTWt88FVIorFUA==" saltValue="JJ2JBm0ei1Pv/1qfjrSDTA==" spinCount="100000" sheet="1" objects="1" scenarios="1" formatCells="0" formatColumns="0"/>
  <mergeCells count="100">
    <mergeCell ref="A36:A39"/>
    <mergeCell ref="A42:A45"/>
    <mergeCell ref="A48:A51"/>
    <mergeCell ref="A6:A9"/>
    <mergeCell ref="A12:A15"/>
    <mergeCell ref="A18:A21"/>
    <mergeCell ref="A24:A27"/>
    <mergeCell ref="A30:A33"/>
    <mergeCell ref="A90:A93"/>
    <mergeCell ref="A96:A99"/>
    <mergeCell ref="A102:A105"/>
    <mergeCell ref="A108:A111"/>
    <mergeCell ref="A54:A57"/>
    <mergeCell ref="A60:A63"/>
    <mergeCell ref="A66:A69"/>
    <mergeCell ref="A72:A75"/>
    <mergeCell ref="A78:A81"/>
    <mergeCell ref="A84:A87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80:A183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252:A255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24:A327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96:A399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468:A471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40:A543"/>
    <mergeCell ref="A546:A549"/>
    <mergeCell ref="A552:A555"/>
    <mergeCell ref="A558:A561"/>
    <mergeCell ref="A594:A597"/>
    <mergeCell ref="A600:A603"/>
    <mergeCell ref="A564:A567"/>
    <mergeCell ref="A570:A573"/>
    <mergeCell ref="A576:A579"/>
    <mergeCell ref="A582:A585"/>
    <mergeCell ref="A588:A591"/>
  </mergeCells>
  <conditionalFormatting sqref="A6:A9 A12:A15 A18:A21 A24:A27 A30:A33 A36:A39 A42:A45 A48:A51 A54:A57 A60:A63 A66:A69">
    <cfRule type="cellIs" dxfId="840" priority="469" stopIfTrue="1" operator="lessThan">
      <formula>2</formula>
    </cfRule>
    <cfRule type="cellIs" dxfId="839" priority="470" stopIfTrue="1" operator="equal">
      <formula>2</formula>
    </cfRule>
    <cfRule type="cellIs" dxfId="838" priority="471" stopIfTrue="1" operator="greaterThan">
      <formula>2</formula>
    </cfRule>
  </conditionalFormatting>
  <conditionalFormatting sqref="A552:A555 A558:A561 A564:A567 A570:A573 A576:A579 A582:A585 A588:A591 A594:A597 A600:A603">
    <cfRule type="cellIs" dxfId="837" priority="1" stopIfTrue="1" operator="lessThan">
      <formula>2</formula>
    </cfRule>
    <cfRule type="cellIs" dxfId="836" priority="2" stopIfTrue="1" operator="equal">
      <formula>2</formula>
    </cfRule>
    <cfRule type="cellIs" dxfId="83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834" priority="25" stopIfTrue="1" operator="lessThan">
      <formula>2</formula>
    </cfRule>
    <cfRule type="cellIs" dxfId="833" priority="26" stopIfTrue="1" operator="equal">
      <formula>2</formula>
    </cfRule>
    <cfRule type="cellIs" dxfId="83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831" priority="22" stopIfTrue="1" operator="lessThan">
      <formula>2</formula>
    </cfRule>
    <cfRule type="cellIs" dxfId="830" priority="23" stopIfTrue="1" operator="equal">
      <formula>2</formula>
    </cfRule>
    <cfRule type="cellIs" dxfId="82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828" priority="19" stopIfTrue="1" operator="lessThan">
      <formula>2</formula>
    </cfRule>
    <cfRule type="cellIs" dxfId="827" priority="20" stopIfTrue="1" operator="equal">
      <formula>2</formula>
    </cfRule>
    <cfRule type="cellIs" dxfId="82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825" priority="16" stopIfTrue="1" operator="lessThan">
      <formula>2</formula>
    </cfRule>
    <cfRule type="cellIs" dxfId="824" priority="17" stopIfTrue="1" operator="equal">
      <formula>2</formula>
    </cfRule>
    <cfRule type="cellIs" dxfId="82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822" priority="13" stopIfTrue="1" operator="lessThan">
      <formula>2</formula>
    </cfRule>
    <cfRule type="cellIs" dxfId="821" priority="14" stopIfTrue="1" operator="equal">
      <formula>2</formula>
    </cfRule>
    <cfRule type="cellIs" dxfId="82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819" priority="10" stopIfTrue="1" operator="lessThan">
      <formula>2</formula>
    </cfRule>
    <cfRule type="cellIs" dxfId="818" priority="11" stopIfTrue="1" operator="equal">
      <formula>2</formula>
    </cfRule>
    <cfRule type="cellIs" dxfId="81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816" priority="7" stopIfTrue="1" operator="lessThan">
      <formula>2</formula>
    </cfRule>
    <cfRule type="cellIs" dxfId="815" priority="8" stopIfTrue="1" operator="equal">
      <formula>2</formula>
    </cfRule>
    <cfRule type="cellIs" dxfId="81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813" priority="4" stopIfTrue="1" operator="lessThan">
      <formula>2</formula>
    </cfRule>
    <cfRule type="cellIs" dxfId="812" priority="5" stopIfTrue="1" operator="equal">
      <formula>2</formula>
    </cfRule>
    <cfRule type="cellIs" dxfId="811" priority="6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K1204"/>
  <sheetViews>
    <sheetView zoomScaleNormal="100" workbookViewId="0">
      <pane ySplit="2" topLeftCell="A3" activePane="bottomLeft" state="frozen"/>
      <selection activeCell="I6" sqref="I6:I783"/>
      <selection pane="bottomLeft"/>
    </sheetView>
  </sheetViews>
  <sheetFormatPr baseColWidth="10" defaultColWidth="0" defaultRowHeight="0" customHeight="1" zeroHeight="1" x14ac:dyDescent="0.25"/>
  <cols>
    <col min="1" max="1" width="3.6640625" style="5" customWidth="1"/>
    <col min="2" max="2" width="3.6640625" style="57" customWidth="1"/>
    <col min="3" max="3" width="121" style="17" customWidth="1"/>
    <col min="4" max="4" width="1.88671875" style="14" customWidth="1"/>
    <col min="5" max="5" width="3.33203125" style="15" customWidth="1"/>
    <col min="6" max="6" width="1.5546875" style="15" customWidth="1"/>
    <col min="7" max="7" width="13.5546875" style="62" hidden="1" customWidth="1"/>
    <col min="8" max="8" width="13.5546875" style="58" hidden="1" customWidth="1"/>
    <col min="9" max="11" width="13.5546875" style="34" hidden="1" customWidth="1"/>
    <col min="12" max="12" width="13.5546875" style="35" hidden="1" customWidth="1"/>
    <col min="13" max="31" width="13.5546875" style="19" hidden="1" customWidth="1"/>
    <col min="32" max="16384" width="13.5546875" style="5" hidden="1"/>
  </cols>
  <sheetData>
    <row r="1" spans="1:37" ht="28.8" thickBot="1" x14ac:dyDescent="0.3">
      <c r="A1" s="32" t="s">
        <v>4</v>
      </c>
      <c r="B1" s="50"/>
      <c r="C1" s="2" t="str">
        <f ca="1">IF(PORTADA!$E$39="A",H1,PORTADA!E40)</f>
        <v>A U T O T E S T</v>
      </c>
      <c r="D1" s="3"/>
      <c r="E1" s="4">
        <f>ROUND(S2/M2*10,2)</f>
        <v>0</v>
      </c>
      <c r="F1" s="4"/>
      <c r="G1" s="55" t="s">
        <v>57</v>
      </c>
      <c r="H1" s="58" t="s">
        <v>57</v>
      </c>
      <c r="M1" s="33" t="s">
        <v>8</v>
      </c>
      <c r="N1" s="18" t="s">
        <v>9</v>
      </c>
      <c r="O1" s="18" t="s">
        <v>10</v>
      </c>
      <c r="P1" s="18" t="s">
        <v>40</v>
      </c>
      <c r="Q1" s="18" t="s">
        <v>11</v>
      </c>
      <c r="R1" s="18" t="s">
        <v>18</v>
      </c>
      <c r="S1" s="18" t="s">
        <v>12</v>
      </c>
      <c r="T1" s="18" t="s">
        <v>13</v>
      </c>
      <c r="U1" s="18" t="s">
        <v>26</v>
      </c>
      <c r="V1" s="18" t="s">
        <v>27</v>
      </c>
      <c r="W1" s="18" t="s">
        <v>15</v>
      </c>
      <c r="X1" s="18" t="s">
        <v>14</v>
      </c>
      <c r="Y1" s="18" t="s">
        <v>17</v>
      </c>
      <c r="Z1" s="18" t="s">
        <v>16</v>
      </c>
    </row>
    <row r="2" spans="1:37" ht="16.2" thickBot="1" x14ac:dyDescent="0.3">
      <c r="A2" s="6"/>
      <c r="B2" s="51"/>
      <c r="C2" s="8" t="str">
        <f ca="1">IF(PORTADA!$E$39="A",Z2,"")</f>
        <v>Test, compuesto por 100 preguntas</v>
      </c>
      <c r="D2" s="3"/>
      <c r="E2" s="9"/>
      <c r="F2" s="10"/>
      <c r="G2" s="63"/>
      <c r="M2" s="33">
        <v>100</v>
      </c>
      <c r="N2" s="18">
        <f>SUM(N3:N1048576)</f>
        <v>0</v>
      </c>
      <c r="O2" s="18">
        <f>SUM(O3:O1048576)</f>
        <v>0</v>
      </c>
      <c r="P2" s="18">
        <f>SUM(P3:P52)</f>
        <v>0</v>
      </c>
      <c r="Q2" s="18">
        <f>N2+O2</f>
        <v>0</v>
      </c>
      <c r="R2" s="18">
        <f>+Q2/M2</f>
        <v>0</v>
      </c>
      <c r="S2" s="18">
        <f>+N2+P2</f>
        <v>0</v>
      </c>
      <c r="T2" s="18" t="e">
        <f>ROUND(S2/(N2+O2)*10,2)</f>
        <v>#DIV/0!</v>
      </c>
      <c r="U2" s="18">
        <f>ROUND(S2/M2*10,2)</f>
        <v>0</v>
      </c>
      <c r="V2" s="18" t="e">
        <f>CONCATENATE("puntual: ", T2,"   Nota final: ", U2)</f>
        <v>#DIV/0!</v>
      </c>
      <c r="W2" s="18" t="e">
        <f>CONCATENATE("Evolución: ", M2," preguntas, ",N2," aciertos, ",O2," errores, ",S2," puntos.   Nota ",V2)</f>
        <v>#DIV/0!</v>
      </c>
      <c r="X2" s="18" t="str">
        <f>CONCATENATE("Test, compuesto por ",M2," preguntas")</f>
        <v>Test, compuesto por 100 preguntas</v>
      </c>
      <c r="Y2" s="18" t="str">
        <f>IF(E2="X",X2,IF(Q2&gt;0,W2,X2))</f>
        <v>Test, compuesto por 100 preguntas</v>
      </c>
      <c r="Z2" s="18" t="str">
        <f ca="1">IF(PORTADA!E39="A",Y2,X2)</f>
        <v>Test, compuesto por 100 preguntas</v>
      </c>
    </row>
    <row r="3" spans="1:37" ht="15.6" x14ac:dyDescent="0.25">
      <c r="A3" s="11"/>
      <c r="B3" s="52"/>
      <c r="C3" s="13"/>
    </row>
    <row r="4" spans="1:37" s="19" customFormat="1" ht="15.6" x14ac:dyDescent="0.25">
      <c r="A4" s="11"/>
      <c r="B4" s="52"/>
      <c r="C4" s="13"/>
      <c r="D4" s="14"/>
      <c r="E4" s="15"/>
      <c r="F4" s="15"/>
      <c r="G4" s="64">
        <v>731</v>
      </c>
      <c r="H4" s="66">
        <f ca="1">LOOKUP(M5,REPARTO!A:A,REPARTO!C:C)</f>
        <v>921</v>
      </c>
      <c r="I4" s="34">
        <f>LOOKUP(G4,DATOS!A:A,DATOS!P:P)</f>
        <v>0</v>
      </c>
      <c r="J4" s="34"/>
      <c r="K4" s="34"/>
      <c r="L4" s="35"/>
      <c r="AF4" s="5"/>
      <c r="AG4" s="5"/>
      <c r="AH4" s="5"/>
      <c r="AI4" s="5"/>
      <c r="AJ4" s="5"/>
      <c r="AK4" s="5"/>
    </row>
    <row r="5" spans="1:37" s="19" customFormat="1" ht="31.2" x14ac:dyDescent="0.25">
      <c r="A5" s="11"/>
      <c r="B5" s="31"/>
      <c r="C5" s="23" t="str">
        <f ca="1">IF(PORTADA!$E$39="A",CONCATENATE(M5,".- ",I5),"")</f>
        <v>1.- INSTRUCCIÓN TÁCTICA Y TÉCNICA - Boque 1 - INSTRUCCIÓN DEL COMBATIENTE III. Instrucción NBQ.  (Ref: 731)</v>
      </c>
      <c r="D5" s="24"/>
      <c r="E5" s="11"/>
      <c r="F5" s="11"/>
      <c r="G5" s="65"/>
      <c r="H5" s="62"/>
      <c r="I5" s="34" t="str">
        <f>LOOKUP(G4,DATOS!A:A,DATOS!G:G)</f>
        <v>INSTRUCCIÓN TÁCTICA Y TÉCNICA - Boque 1 - INSTRUCCIÓN DEL COMBATIENTE III. Instrucción NBQ.  (Ref: 731)</v>
      </c>
      <c r="J5" s="34"/>
      <c r="K5" s="53"/>
      <c r="L5" s="35">
        <f>+M5</f>
        <v>1</v>
      </c>
      <c r="M5" s="22">
        <v>1</v>
      </c>
      <c r="N5" s="20" t="s">
        <v>33</v>
      </c>
      <c r="O5" s="20" t="s">
        <v>34</v>
      </c>
      <c r="P5" s="20" t="s">
        <v>39</v>
      </c>
      <c r="Q5" s="20" t="s">
        <v>35</v>
      </c>
      <c r="R5" s="20" t="s">
        <v>36</v>
      </c>
      <c r="S5" s="20" t="s">
        <v>37</v>
      </c>
      <c r="T5" s="20" t="str">
        <f>CONCATENATE("X",I4)</f>
        <v>X0</v>
      </c>
      <c r="U5" s="20" t="s">
        <v>38</v>
      </c>
      <c r="AF5" s="5"/>
      <c r="AG5" s="5"/>
      <c r="AH5" s="5"/>
      <c r="AI5" s="5"/>
      <c r="AJ5" s="5"/>
      <c r="AK5" s="5"/>
    </row>
    <row r="6" spans="1:37" s="19" customFormat="1" ht="15.6" x14ac:dyDescent="0.25">
      <c r="A6" s="139">
        <f ca="1">IF($E$2="X",0,IF(M7&gt;2,I4,M7))</f>
        <v>0</v>
      </c>
      <c r="B6" s="54"/>
      <c r="C6" s="25" t="str">
        <f ca="1">IF(PORTADA!$E$39="A",CONCATENATE(L6," ",I6),"")</f>
        <v>a) 0</v>
      </c>
      <c r="D6" s="26"/>
      <c r="E6" s="15"/>
      <c r="F6" s="15"/>
      <c r="G6" s="62"/>
      <c r="H6" s="62"/>
      <c r="I6" s="34">
        <f>LOOKUP(G4,DATOS!A:A,DATOS!L:L)</f>
        <v>0</v>
      </c>
      <c r="J6" s="35"/>
      <c r="K6" s="34"/>
      <c r="L6" s="35" t="s">
        <v>127</v>
      </c>
      <c r="M6" s="20" t="s">
        <v>5</v>
      </c>
      <c r="N6" s="20">
        <f>IF(O6&gt;0,0,R6)</f>
        <v>0</v>
      </c>
      <c r="O6" s="20">
        <f>IF(R7&gt;0,1,0)</f>
        <v>0</v>
      </c>
      <c r="P6" s="20">
        <f>IF(O6=1,-1/COUNTA(S6:S9),0)</f>
        <v>0</v>
      </c>
      <c r="Q6" s="20">
        <f>COUNTA(B6:B9)</f>
        <v>0</v>
      </c>
      <c r="R6" s="20">
        <f>COUNTIF(T6:T9,T5)</f>
        <v>0</v>
      </c>
      <c r="S6" s="21" t="s">
        <v>0</v>
      </c>
      <c r="T6" s="20" t="str">
        <f>CONCATENATE(B6,S6)</f>
        <v>A</v>
      </c>
      <c r="U6" s="20">
        <f>IF(R6&gt;0,R6+Q6,Q6*3)</f>
        <v>0</v>
      </c>
      <c r="AF6" s="5"/>
      <c r="AG6" s="5"/>
      <c r="AH6" s="5"/>
      <c r="AI6" s="5"/>
      <c r="AJ6" s="5"/>
      <c r="AK6" s="5"/>
    </row>
    <row r="7" spans="1:37" s="19" customFormat="1" ht="15.6" x14ac:dyDescent="0.25">
      <c r="A7" s="139"/>
      <c r="B7" s="54"/>
      <c r="C7" s="25" t="str">
        <f ca="1">IF(PORTADA!$E$39="A",CONCATENATE(L7," ",I7),"")</f>
        <v>b) 0</v>
      </c>
      <c r="D7" s="26"/>
      <c r="E7" s="15"/>
      <c r="F7" s="15"/>
      <c r="G7" s="62"/>
      <c r="H7" s="62"/>
      <c r="I7" s="34">
        <f>LOOKUP(G4,DATOS!A:A,DATOS!M:M)</f>
        <v>0</v>
      </c>
      <c r="J7" s="35"/>
      <c r="K7" s="34"/>
      <c r="L7" s="35" t="s">
        <v>126</v>
      </c>
      <c r="M7" s="20">
        <f ca="1">IF(PORTADA!$E$39="A",U6,0)</f>
        <v>0</v>
      </c>
      <c r="N7" s="20"/>
      <c r="O7" s="20"/>
      <c r="P7" s="20"/>
      <c r="Q7" s="20"/>
      <c r="R7" s="20">
        <f>Q6-R6</f>
        <v>0</v>
      </c>
      <c r="S7" s="21" t="s">
        <v>1</v>
      </c>
      <c r="T7" s="20" t="str">
        <f>CONCATENATE(B7,S7)</f>
        <v>B</v>
      </c>
      <c r="U7" s="20"/>
      <c r="AF7" s="5"/>
      <c r="AG7" s="5"/>
      <c r="AH7" s="5"/>
      <c r="AI7" s="5"/>
      <c r="AJ7" s="5"/>
      <c r="AK7" s="5"/>
    </row>
    <row r="8" spans="1:37" s="19" customFormat="1" ht="15.6" x14ac:dyDescent="0.25">
      <c r="A8" s="139"/>
      <c r="B8" s="54"/>
      <c r="C8" s="25" t="str">
        <f ca="1">IF(PORTADA!$E$39="A",CONCATENATE(L8," ",I8),"")</f>
        <v>c) 0</v>
      </c>
      <c r="D8" s="26"/>
      <c r="E8" s="15"/>
      <c r="F8" s="15"/>
      <c r="G8" s="62"/>
      <c r="H8" s="62"/>
      <c r="I8" s="34">
        <f>LOOKUP(G4,DATOS!A:A,DATOS!N:N)</f>
        <v>0</v>
      </c>
      <c r="J8" s="35"/>
      <c r="K8" s="34"/>
      <c r="L8" s="35" t="s">
        <v>125</v>
      </c>
      <c r="M8" s="20"/>
      <c r="N8" s="20"/>
      <c r="O8" s="20"/>
      <c r="P8" s="20"/>
      <c r="Q8" s="20"/>
      <c r="R8" s="20"/>
      <c r="S8" s="21" t="s">
        <v>2</v>
      </c>
      <c r="T8" s="20" t="str">
        <f>CONCATENATE(B8,S8)</f>
        <v>C</v>
      </c>
      <c r="U8" s="20"/>
      <c r="AF8" s="5"/>
      <c r="AG8" s="5"/>
      <c r="AH8" s="5"/>
      <c r="AI8" s="5"/>
      <c r="AJ8" s="5"/>
      <c r="AK8" s="5"/>
    </row>
    <row r="9" spans="1:37" s="19" customFormat="1" ht="15.6" x14ac:dyDescent="0.25">
      <c r="A9" s="139"/>
      <c r="B9" s="54"/>
      <c r="C9" s="25" t="str">
        <f ca="1">IF(PORTADA!$E$39="A",CONCATENATE(L9," ",I9),"")</f>
        <v>d) 0</v>
      </c>
      <c r="D9" s="26"/>
      <c r="E9" s="15"/>
      <c r="F9" s="15"/>
      <c r="G9" s="62"/>
      <c r="H9" s="62"/>
      <c r="I9" s="34">
        <f>LOOKUP(G4,DATOS!A:A,DATOS!O:O)</f>
        <v>0</v>
      </c>
      <c r="J9" s="35"/>
      <c r="K9" s="34"/>
      <c r="L9" s="35" t="s">
        <v>46</v>
      </c>
      <c r="M9" s="20"/>
      <c r="N9" s="20"/>
      <c r="O9" s="20"/>
      <c r="P9" s="20"/>
      <c r="Q9" s="20"/>
      <c r="R9" s="20"/>
      <c r="S9" s="21" t="s">
        <v>3</v>
      </c>
      <c r="T9" s="20" t="str">
        <f>CONCATENATE(B9,S9)</f>
        <v>D</v>
      </c>
      <c r="U9" s="20"/>
      <c r="AF9" s="5"/>
      <c r="AG9" s="5"/>
      <c r="AH9" s="5"/>
      <c r="AI9" s="5"/>
      <c r="AJ9" s="5"/>
      <c r="AK9" s="5"/>
    </row>
    <row r="10" spans="1:37" s="19" customFormat="1" ht="15.6" x14ac:dyDescent="0.25">
      <c r="A10" s="11"/>
      <c r="B10" s="52"/>
      <c r="C10" s="13"/>
      <c r="D10" s="14"/>
      <c r="E10" s="15"/>
      <c r="F10" s="15"/>
      <c r="G10" s="64">
        <v>438</v>
      </c>
      <c r="H10" s="66">
        <f ca="1">LOOKUP(M11,REPARTO!A:A,REPARTO!C:C)</f>
        <v>62</v>
      </c>
      <c r="I10" s="34">
        <f>LOOKUP(G10,DATOS!A:A,DATOS!P:P)</f>
        <v>0</v>
      </c>
      <c r="J10" s="34"/>
      <c r="K10" s="34"/>
      <c r="L10" s="35"/>
      <c r="AF10" s="5"/>
      <c r="AG10" s="5"/>
      <c r="AH10" s="5"/>
      <c r="AI10" s="5"/>
      <c r="AJ10" s="5"/>
      <c r="AK10" s="5"/>
    </row>
    <row r="11" spans="1:37" s="19" customFormat="1" ht="31.2" x14ac:dyDescent="0.25">
      <c r="A11" s="11"/>
      <c r="B11" s="31"/>
      <c r="C11" s="23" t="str">
        <f ca="1">IF(PORTADA!$E$39="A",CONCATENATE(M11,".- ",I11),"")</f>
        <v>2.- FORMACIÓN MILITAR - Boque 8 - DERECHOS Y DEBERES DE LOS MIEMBROS DE LAS FAS I. DERECHOS Y DEBERES DE LOS MIEMBROS DE LAS FAS.  (Ref: 438)</v>
      </c>
      <c r="D11" s="24"/>
      <c r="E11" s="11"/>
      <c r="F11" s="11"/>
      <c r="G11" s="65"/>
      <c r="H11" s="62"/>
      <c r="I11" s="34" t="str">
        <f>LOOKUP(G10,DATOS!A:A,DATOS!G:G)</f>
        <v>FORMACIÓN MILITAR - Boque 8 - DERECHOS Y DEBERES DE LOS MIEMBROS DE LAS FAS I. DERECHOS Y DEBERES DE LOS MIEMBROS DE LAS FAS.  (Ref: 438)</v>
      </c>
      <c r="J11" s="34"/>
      <c r="K11" s="53"/>
      <c r="L11" s="35">
        <f>+M11</f>
        <v>2</v>
      </c>
      <c r="M11" s="22">
        <f>+M5+1</f>
        <v>2</v>
      </c>
      <c r="N11" s="20" t="s">
        <v>33</v>
      </c>
      <c r="O11" s="20" t="s">
        <v>34</v>
      </c>
      <c r="P11" s="20" t="s">
        <v>39</v>
      </c>
      <c r="Q11" s="20" t="s">
        <v>35</v>
      </c>
      <c r="R11" s="20" t="s">
        <v>36</v>
      </c>
      <c r="S11" s="20" t="s">
        <v>37</v>
      </c>
      <c r="T11" s="20" t="str">
        <f>CONCATENATE("X",I10)</f>
        <v>X0</v>
      </c>
      <c r="U11" s="20" t="s">
        <v>38</v>
      </c>
      <c r="AF11" s="5"/>
      <c r="AG11" s="5"/>
      <c r="AH11" s="5"/>
      <c r="AI11" s="5"/>
      <c r="AJ11" s="5"/>
      <c r="AK11" s="5"/>
    </row>
    <row r="12" spans="1:37" s="19" customFormat="1" ht="15.6" x14ac:dyDescent="0.25">
      <c r="A12" s="139">
        <f ca="1">IF($E$2="X",0,IF(M13&gt;2,I10,M13))</f>
        <v>0</v>
      </c>
      <c r="B12" s="54"/>
      <c r="C12" s="25" t="str">
        <f ca="1">IF(PORTADA!$E$39="A",CONCATENATE(L12," ",I12),"")</f>
        <v>a) 0</v>
      </c>
      <c r="D12" s="26"/>
      <c r="E12" s="15"/>
      <c r="F12" s="15"/>
      <c r="G12" s="62"/>
      <c r="H12" s="62"/>
      <c r="I12" s="34">
        <f>LOOKUP(G10,DATOS!A:A,DATOS!L:L)</f>
        <v>0</v>
      </c>
      <c r="J12" s="35"/>
      <c r="K12" s="34"/>
      <c r="L12" s="35" t="s">
        <v>127</v>
      </c>
      <c r="M12" s="20" t="s">
        <v>5</v>
      </c>
      <c r="N12" s="20">
        <f>IF(O12&gt;0,0,R12)</f>
        <v>0</v>
      </c>
      <c r="O12" s="20">
        <f>IF(R13&gt;0,1,0)</f>
        <v>0</v>
      </c>
      <c r="P12" s="20">
        <f>IF(O12=1,-1/COUNTA(S12:S15),0)</f>
        <v>0</v>
      </c>
      <c r="Q12" s="20">
        <f>COUNTA(B12:B15)</f>
        <v>0</v>
      </c>
      <c r="R12" s="20">
        <f>COUNTIF(T12:T15,T11)</f>
        <v>0</v>
      </c>
      <c r="S12" s="21" t="s">
        <v>0</v>
      </c>
      <c r="T12" s="20" t="str">
        <f>CONCATENATE(B12,S12)</f>
        <v>A</v>
      </c>
      <c r="U12" s="20">
        <f>IF(R12&gt;0,R12+Q12,Q12*3)</f>
        <v>0</v>
      </c>
      <c r="AF12" s="5"/>
      <c r="AG12" s="5"/>
      <c r="AH12" s="5"/>
      <c r="AI12" s="5"/>
      <c r="AJ12" s="5"/>
      <c r="AK12" s="5"/>
    </row>
    <row r="13" spans="1:37" s="19" customFormat="1" ht="15.6" x14ac:dyDescent="0.25">
      <c r="A13" s="139"/>
      <c r="B13" s="54"/>
      <c r="C13" s="25" t="str">
        <f ca="1">IF(PORTADA!$E$39="A",CONCATENATE(L13," ",I13),"")</f>
        <v>b) 0</v>
      </c>
      <c r="D13" s="26"/>
      <c r="E13" s="15"/>
      <c r="F13" s="15"/>
      <c r="G13" s="62"/>
      <c r="H13" s="62"/>
      <c r="I13" s="34">
        <f>LOOKUP(G10,DATOS!A:A,DATOS!M:M)</f>
        <v>0</v>
      </c>
      <c r="J13" s="35"/>
      <c r="K13" s="34"/>
      <c r="L13" s="35" t="s">
        <v>126</v>
      </c>
      <c r="M13" s="20">
        <f ca="1">IF(PORTADA!$E$39="A",U12,0)</f>
        <v>0</v>
      </c>
      <c r="N13" s="20"/>
      <c r="O13" s="20"/>
      <c r="P13" s="20"/>
      <c r="Q13" s="20"/>
      <c r="R13" s="20">
        <f>Q12-R12</f>
        <v>0</v>
      </c>
      <c r="S13" s="21" t="s">
        <v>1</v>
      </c>
      <c r="T13" s="20" t="str">
        <f>CONCATENATE(B13,S13)</f>
        <v>B</v>
      </c>
      <c r="U13" s="20"/>
      <c r="AF13" s="5"/>
      <c r="AG13" s="5"/>
      <c r="AH13" s="5"/>
      <c r="AI13" s="5"/>
      <c r="AJ13" s="5"/>
      <c r="AK13" s="5"/>
    </row>
    <row r="14" spans="1:37" s="19" customFormat="1" ht="15.6" x14ac:dyDescent="0.25">
      <c r="A14" s="139"/>
      <c r="B14" s="54"/>
      <c r="C14" s="25" t="str">
        <f ca="1">IF(PORTADA!$E$39="A",CONCATENATE(L14," ",I14),"")</f>
        <v>c) 0</v>
      </c>
      <c r="D14" s="26"/>
      <c r="E14" s="15"/>
      <c r="F14" s="15"/>
      <c r="G14" s="62"/>
      <c r="H14" s="62"/>
      <c r="I14" s="34">
        <f>LOOKUP(G10,DATOS!A:A,DATOS!N:N)</f>
        <v>0</v>
      </c>
      <c r="J14" s="35"/>
      <c r="K14" s="34"/>
      <c r="L14" s="35" t="s">
        <v>125</v>
      </c>
      <c r="M14" s="20"/>
      <c r="N14" s="20"/>
      <c r="O14" s="20"/>
      <c r="P14" s="20"/>
      <c r="Q14" s="20"/>
      <c r="R14" s="20"/>
      <c r="S14" s="21" t="s">
        <v>2</v>
      </c>
      <c r="T14" s="20" t="str">
        <f>CONCATENATE(B14,S14)</f>
        <v>C</v>
      </c>
      <c r="U14" s="20"/>
      <c r="AF14" s="5"/>
      <c r="AG14" s="5"/>
      <c r="AH14" s="5"/>
      <c r="AI14" s="5"/>
      <c r="AJ14" s="5"/>
      <c r="AK14" s="5"/>
    </row>
    <row r="15" spans="1:37" s="19" customFormat="1" ht="15.6" x14ac:dyDescent="0.25">
      <c r="A15" s="139"/>
      <c r="B15" s="54"/>
      <c r="C15" s="25" t="str">
        <f ca="1">IF(PORTADA!$E$39="A",CONCATENATE(L15," ",I15),"")</f>
        <v>d) 0</v>
      </c>
      <c r="D15" s="26"/>
      <c r="E15" s="15"/>
      <c r="F15" s="15"/>
      <c r="G15" s="62"/>
      <c r="H15" s="62"/>
      <c r="I15" s="34">
        <f>LOOKUP(G10,DATOS!A:A,DATOS!O:O)</f>
        <v>0</v>
      </c>
      <c r="J15" s="35"/>
      <c r="K15" s="34"/>
      <c r="L15" s="35" t="s">
        <v>46</v>
      </c>
      <c r="M15" s="20"/>
      <c r="N15" s="20"/>
      <c r="O15" s="20"/>
      <c r="P15" s="20"/>
      <c r="Q15" s="20"/>
      <c r="R15" s="20"/>
      <c r="S15" s="21" t="s">
        <v>3</v>
      </c>
      <c r="T15" s="20" t="str">
        <f>CONCATENATE(B15,S15)</f>
        <v>D</v>
      </c>
      <c r="U15" s="20"/>
      <c r="AF15" s="5"/>
      <c r="AG15" s="5"/>
      <c r="AH15" s="5"/>
      <c r="AI15" s="5"/>
      <c r="AJ15" s="5"/>
      <c r="AK15" s="5"/>
    </row>
    <row r="16" spans="1:37" s="19" customFormat="1" ht="15.6" x14ac:dyDescent="0.25">
      <c r="A16" s="11"/>
      <c r="B16" s="52"/>
      <c r="C16" s="13"/>
      <c r="D16" s="14"/>
      <c r="E16" s="15"/>
      <c r="F16" s="15"/>
      <c r="G16" s="64">
        <v>423</v>
      </c>
      <c r="H16" s="66">
        <f ca="1">LOOKUP(M17,REPARTO!A:A,REPARTO!C:C)</f>
        <v>211</v>
      </c>
      <c r="I16" s="34">
        <f>LOOKUP(G16,DATOS!A:A,DATOS!P:P)</f>
        <v>0</v>
      </c>
      <c r="J16" s="34"/>
      <c r="K16" s="34"/>
      <c r="L16" s="35"/>
      <c r="AF16" s="5"/>
      <c r="AG16" s="5"/>
      <c r="AH16" s="5"/>
      <c r="AI16" s="5"/>
      <c r="AJ16" s="5"/>
      <c r="AK16" s="5"/>
    </row>
    <row r="17" spans="1:37" s="19" customFormat="1" ht="31.2" x14ac:dyDescent="0.25">
      <c r="A17" s="11"/>
      <c r="B17" s="31"/>
      <c r="C17" s="23" t="str">
        <f ca="1">IF(PORTADA!$E$39="A",CONCATENATE(M17,".- ",I17),"")</f>
        <v>3.- FORMACIÓN MILITAR - Boque 7 - ORGANIZACIÓN Y FUNCIONAMIENTO DEL EJÉRCITO DE TIERRA . ORGANIZACIÓN EJÉRCITO DE TIERRA.  (Ref: 423)</v>
      </c>
      <c r="D17" s="24"/>
      <c r="E17" s="11"/>
      <c r="F17" s="11"/>
      <c r="G17" s="65"/>
      <c r="H17" s="62"/>
      <c r="I17" s="34" t="str">
        <f>LOOKUP(G16,DATOS!A:A,DATOS!G:G)</f>
        <v>FORMACIÓN MILITAR - Boque 7 - ORGANIZACIÓN Y FUNCIONAMIENTO DEL EJÉRCITO DE TIERRA . ORGANIZACIÓN EJÉRCITO DE TIERRA.  (Ref: 423)</v>
      </c>
      <c r="J17" s="34"/>
      <c r="K17" s="53"/>
      <c r="L17" s="35">
        <f>+M17</f>
        <v>3</v>
      </c>
      <c r="M17" s="22">
        <f>+M11+1</f>
        <v>3</v>
      </c>
      <c r="N17" s="20" t="s">
        <v>33</v>
      </c>
      <c r="O17" s="20" t="s">
        <v>34</v>
      </c>
      <c r="P17" s="20" t="s">
        <v>39</v>
      </c>
      <c r="Q17" s="20" t="s">
        <v>35</v>
      </c>
      <c r="R17" s="20" t="s">
        <v>36</v>
      </c>
      <c r="S17" s="20" t="s">
        <v>37</v>
      </c>
      <c r="T17" s="20" t="str">
        <f>CONCATENATE("X",I16)</f>
        <v>X0</v>
      </c>
      <c r="U17" s="20" t="s">
        <v>38</v>
      </c>
      <c r="AF17" s="5"/>
      <c r="AG17" s="5"/>
      <c r="AH17" s="5"/>
      <c r="AI17" s="5"/>
      <c r="AJ17" s="5"/>
      <c r="AK17" s="5"/>
    </row>
    <row r="18" spans="1:37" s="19" customFormat="1" ht="15.6" x14ac:dyDescent="0.25">
      <c r="A18" s="139">
        <f ca="1">IF($E$2="X",0,IF(M19&gt;2,I16,M19))</f>
        <v>0</v>
      </c>
      <c r="B18" s="54"/>
      <c r="C18" s="25" t="str">
        <f ca="1">IF(PORTADA!$E$39="A",CONCATENATE(L18," ",I18),"")</f>
        <v>a) 0</v>
      </c>
      <c r="D18" s="26"/>
      <c r="E18" s="15"/>
      <c r="F18" s="15"/>
      <c r="G18" s="62"/>
      <c r="H18" s="62"/>
      <c r="I18" s="34">
        <f>LOOKUP(G16,DATOS!A:A,DATOS!L:L)</f>
        <v>0</v>
      </c>
      <c r="J18" s="35"/>
      <c r="K18" s="34"/>
      <c r="L18" s="35" t="s">
        <v>127</v>
      </c>
      <c r="M18" s="20" t="s">
        <v>5</v>
      </c>
      <c r="N18" s="20">
        <f>IF(O18&gt;0,0,R18)</f>
        <v>0</v>
      </c>
      <c r="O18" s="20">
        <f>IF(R19&gt;0,1,0)</f>
        <v>0</v>
      </c>
      <c r="P18" s="20">
        <f>IF(O18=1,-1/COUNTA(S18:S21),0)</f>
        <v>0</v>
      </c>
      <c r="Q18" s="20">
        <f>COUNTA(B18:B21)</f>
        <v>0</v>
      </c>
      <c r="R18" s="20">
        <f>COUNTIF(T18:T21,T17)</f>
        <v>0</v>
      </c>
      <c r="S18" s="21" t="s">
        <v>0</v>
      </c>
      <c r="T18" s="20" t="str">
        <f>CONCATENATE(B18,S18)</f>
        <v>A</v>
      </c>
      <c r="U18" s="20">
        <f>IF(R18&gt;0,R18+Q18,Q18*3)</f>
        <v>0</v>
      </c>
      <c r="AF18" s="5"/>
      <c r="AG18" s="5"/>
      <c r="AH18" s="5"/>
      <c r="AI18" s="5"/>
      <c r="AJ18" s="5"/>
      <c r="AK18" s="5"/>
    </row>
    <row r="19" spans="1:37" s="19" customFormat="1" ht="15.6" x14ac:dyDescent="0.25">
      <c r="A19" s="139"/>
      <c r="B19" s="54"/>
      <c r="C19" s="25" t="str">
        <f ca="1">IF(PORTADA!$E$39="A",CONCATENATE(L19," ",I19),"")</f>
        <v>b) 0</v>
      </c>
      <c r="D19" s="26"/>
      <c r="E19" s="15"/>
      <c r="F19" s="15"/>
      <c r="G19" s="62"/>
      <c r="H19" s="62"/>
      <c r="I19" s="34">
        <f>LOOKUP(G16,DATOS!A:A,DATOS!M:M)</f>
        <v>0</v>
      </c>
      <c r="J19" s="35"/>
      <c r="K19" s="34"/>
      <c r="L19" s="35" t="s">
        <v>126</v>
      </c>
      <c r="M19" s="20">
        <f ca="1">IF(PORTADA!$E$39="A",U18,0)</f>
        <v>0</v>
      </c>
      <c r="N19" s="20"/>
      <c r="O19" s="20"/>
      <c r="P19" s="20"/>
      <c r="Q19" s="20"/>
      <c r="R19" s="20">
        <f>Q18-R18</f>
        <v>0</v>
      </c>
      <c r="S19" s="21" t="s">
        <v>1</v>
      </c>
      <c r="T19" s="20" t="str">
        <f>CONCATENATE(B19,S19)</f>
        <v>B</v>
      </c>
      <c r="U19" s="20"/>
      <c r="AF19" s="5"/>
      <c r="AG19" s="5"/>
      <c r="AH19" s="5"/>
      <c r="AI19" s="5"/>
      <c r="AJ19" s="5"/>
      <c r="AK19" s="5"/>
    </row>
    <row r="20" spans="1:37" s="19" customFormat="1" ht="15.6" x14ac:dyDescent="0.25">
      <c r="A20" s="139"/>
      <c r="B20" s="54"/>
      <c r="C20" s="25" t="str">
        <f ca="1">IF(PORTADA!$E$39="A",CONCATENATE(L20," ",I20),"")</f>
        <v>c) 0</v>
      </c>
      <c r="D20" s="26"/>
      <c r="E20" s="15"/>
      <c r="F20" s="15"/>
      <c r="G20" s="62"/>
      <c r="H20" s="62"/>
      <c r="I20" s="34">
        <f>LOOKUP(G16,DATOS!A:A,DATOS!N:N)</f>
        <v>0</v>
      </c>
      <c r="J20" s="35"/>
      <c r="K20" s="34"/>
      <c r="L20" s="35" t="s">
        <v>125</v>
      </c>
      <c r="M20" s="20"/>
      <c r="N20" s="20"/>
      <c r="O20" s="20"/>
      <c r="P20" s="20"/>
      <c r="Q20" s="20"/>
      <c r="R20" s="20"/>
      <c r="S20" s="21" t="s">
        <v>2</v>
      </c>
      <c r="T20" s="20" t="str">
        <f>CONCATENATE(B20,S20)</f>
        <v>C</v>
      </c>
      <c r="U20" s="20"/>
      <c r="AF20" s="5"/>
      <c r="AG20" s="5"/>
      <c r="AH20" s="5"/>
      <c r="AI20" s="5"/>
      <c r="AJ20" s="5"/>
      <c r="AK20" s="5"/>
    </row>
    <row r="21" spans="1:37" s="19" customFormat="1" ht="15.6" x14ac:dyDescent="0.25">
      <c r="A21" s="139"/>
      <c r="B21" s="54"/>
      <c r="C21" s="25" t="str">
        <f ca="1">IF(PORTADA!$E$39="A",CONCATENATE(L21," ",I21),"")</f>
        <v>d) 0</v>
      </c>
      <c r="D21" s="26"/>
      <c r="E21" s="15"/>
      <c r="F21" s="15"/>
      <c r="G21" s="62"/>
      <c r="H21" s="62"/>
      <c r="I21" s="34">
        <f>LOOKUP(G16,DATOS!A:A,DATOS!O:O)</f>
        <v>0</v>
      </c>
      <c r="J21" s="35"/>
      <c r="K21" s="34"/>
      <c r="L21" s="35" t="s">
        <v>46</v>
      </c>
      <c r="M21" s="20"/>
      <c r="N21" s="20"/>
      <c r="O21" s="20"/>
      <c r="P21" s="20"/>
      <c r="Q21" s="20"/>
      <c r="R21" s="20"/>
      <c r="S21" s="21" t="s">
        <v>3</v>
      </c>
      <c r="T21" s="20" t="str">
        <f>CONCATENATE(B21,S21)</f>
        <v>D</v>
      </c>
      <c r="U21" s="20"/>
      <c r="AF21" s="5"/>
      <c r="AG21" s="5"/>
      <c r="AH21" s="5"/>
      <c r="AI21" s="5"/>
      <c r="AJ21" s="5"/>
      <c r="AK21" s="5"/>
    </row>
    <row r="22" spans="1:37" s="19" customFormat="1" ht="15.6" x14ac:dyDescent="0.25">
      <c r="A22" s="11"/>
      <c r="B22" s="52"/>
      <c r="C22" s="13"/>
      <c r="D22" s="14"/>
      <c r="E22" s="15"/>
      <c r="F22" s="15"/>
      <c r="G22" s="64">
        <v>925</v>
      </c>
      <c r="H22" s="66">
        <f ca="1">LOOKUP(M23,REPARTO!A:A,REPARTO!C:C)</f>
        <v>1118</v>
      </c>
      <c r="I22" s="34">
        <f>LOOKUP(G22,DATOS!A:A,DATOS!P:P)</f>
        <v>0</v>
      </c>
      <c r="J22" s="34"/>
      <c r="K22" s="34"/>
      <c r="L22" s="35"/>
      <c r="AF22" s="5"/>
      <c r="AG22" s="5"/>
      <c r="AH22" s="5"/>
      <c r="AI22" s="5"/>
      <c r="AJ22" s="5"/>
      <c r="AK22" s="5"/>
    </row>
    <row r="23" spans="1:37" s="19" customFormat="1" ht="31.2" x14ac:dyDescent="0.25">
      <c r="A23" s="11"/>
      <c r="B23" s="31"/>
      <c r="C23" s="23" t="str">
        <f ca="1">IF(PORTADA!$E$39="A",CONCATENATE(M23,".- ",I23),"")</f>
        <v>4.- INSTRUCCIÓN TÁCTICA Y TÉCNICA - Boque 3 - ARMAMENTO Y TERORÍA DEL TIRO I I. AMETRALLADORA LIGERA MG-4 ET.  (Ref: 925)</v>
      </c>
      <c r="D23" s="24"/>
      <c r="E23" s="11"/>
      <c r="F23" s="11"/>
      <c r="G23" s="65"/>
      <c r="H23" s="62"/>
      <c r="I23" s="34" t="str">
        <f>LOOKUP(G22,DATOS!A:A,DATOS!G:G)</f>
        <v>INSTRUCCIÓN TÁCTICA Y TÉCNICA - Boque 3 - ARMAMENTO Y TERORÍA DEL TIRO I I. AMETRALLADORA LIGERA MG-4 ET.  (Ref: 925)</v>
      </c>
      <c r="J23" s="34"/>
      <c r="K23" s="53"/>
      <c r="L23" s="35">
        <f>+M23</f>
        <v>4</v>
      </c>
      <c r="M23" s="22">
        <f>+M17+1</f>
        <v>4</v>
      </c>
      <c r="N23" s="20" t="s">
        <v>33</v>
      </c>
      <c r="O23" s="20" t="s">
        <v>34</v>
      </c>
      <c r="P23" s="20" t="s">
        <v>39</v>
      </c>
      <c r="Q23" s="20" t="s">
        <v>35</v>
      </c>
      <c r="R23" s="20" t="s">
        <v>36</v>
      </c>
      <c r="S23" s="20" t="s">
        <v>37</v>
      </c>
      <c r="T23" s="20" t="str">
        <f>CONCATENATE("X",I22)</f>
        <v>X0</v>
      </c>
      <c r="U23" s="20" t="s">
        <v>38</v>
      </c>
      <c r="AF23" s="5"/>
      <c r="AG23" s="5"/>
      <c r="AH23" s="5"/>
      <c r="AI23" s="5"/>
      <c r="AJ23" s="5"/>
      <c r="AK23" s="5"/>
    </row>
    <row r="24" spans="1:37" s="19" customFormat="1" ht="15.6" x14ac:dyDescent="0.25">
      <c r="A24" s="139">
        <f ca="1">IF($E$2="X",0,IF(M25&gt;2,I22,M25))</f>
        <v>0</v>
      </c>
      <c r="B24" s="54"/>
      <c r="C24" s="25" t="str">
        <f ca="1">IF(PORTADA!$E$39="A",CONCATENATE(L24," ",I24),"")</f>
        <v>a) 0</v>
      </c>
      <c r="D24" s="26"/>
      <c r="E24" s="15"/>
      <c r="F24" s="15"/>
      <c r="G24" s="62"/>
      <c r="H24" s="62"/>
      <c r="I24" s="34">
        <f>LOOKUP(G22,DATOS!A:A,DATOS!L:L)</f>
        <v>0</v>
      </c>
      <c r="J24" s="35"/>
      <c r="K24" s="34"/>
      <c r="L24" s="35" t="s">
        <v>127</v>
      </c>
      <c r="M24" s="20" t="s">
        <v>5</v>
      </c>
      <c r="N24" s="20">
        <f>IF(O24&gt;0,0,R24)</f>
        <v>0</v>
      </c>
      <c r="O24" s="20">
        <f>IF(R25&gt;0,1,0)</f>
        <v>0</v>
      </c>
      <c r="P24" s="20">
        <f>IF(O24=1,-1/COUNTA(S24:S27),0)</f>
        <v>0</v>
      </c>
      <c r="Q24" s="20">
        <f>COUNTA(B24:B27)</f>
        <v>0</v>
      </c>
      <c r="R24" s="20">
        <f>COUNTIF(T24:T27,T23)</f>
        <v>0</v>
      </c>
      <c r="S24" s="21" t="s">
        <v>0</v>
      </c>
      <c r="T24" s="20" t="str">
        <f>CONCATENATE(B24,S24)</f>
        <v>A</v>
      </c>
      <c r="U24" s="20">
        <f>IF(R24&gt;0,R24+Q24,Q24*3)</f>
        <v>0</v>
      </c>
      <c r="AF24" s="5"/>
      <c r="AG24" s="5"/>
      <c r="AH24" s="5"/>
      <c r="AI24" s="5"/>
      <c r="AJ24" s="5"/>
      <c r="AK24" s="5"/>
    </row>
    <row r="25" spans="1:37" s="19" customFormat="1" ht="15.6" x14ac:dyDescent="0.25">
      <c r="A25" s="139"/>
      <c r="B25" s="54"/>
      <c r="C25" s="25" t="str">
        <f ca="1">IF(PORTADA!$E$39="A",CONCATENATE(L25," ",I25),"")</f>
        <v>b) 0</v>
      </c>
      <c r="D25" s="26"/>
      <c r="E25" s="15"/>
      <c r="F25" s="15"/>
      <c r="G25" s="62"/>
      <c r="H25" s="62"/>
      <c r="I25" s="34">
        <f>LOOKUP(G22,DATOS!A:A,DATOS!M:M)</f>
        <v>0</v>
      </c>
      <c r="J25" s="35"/>
      <c r="K25" s="34"/>
      <c r="L25" s="35" t="s">
        <v>126</v>
      </c>
      <c r="M25" s="20">
        <f ca="1">IF(PORTADA!$E$39="A",U24,0)</f>
        <v>0</v>
      </c>
      <c r="N25" s="20"/>
      <c r="O25" s="20"/>
      <c r="P25" s="20"/>
      <c r="Q25" s="20"/>
      <c r="R25" s="20">
        <f>Q24-R24</f>
        <v>0</v>
      </c>
      <c r="S25" s="21" t="s">
        <v>1</v>
      </c>
      <c r="T25" s="20" t="str">
        <f>CONCATENATE(B25,S25)</f>
        <v>B</v>
      </c>
      <c r="U25" s="20"/>
      <c r="AF25" s="5"/>
      <c r="AG25" s="5"/>
      <c r="AH25" s="5"/>
      <c r="AI25" s="5"/>
      <c r="AJ25" s="5"/>
      <c r="AK25" s="5"/>
    </row>
    <row r="26" spans="1:37" s="19" customFormat="1" ht="15.6" x14ac:dyDescent="0.25">
      <c r="A26" s="139"/>
      <c r="B26" s="54"/>
      <c r="C26" s="25" t="str">
        <f ca="1">IF(PORTADA!$E$39="A",CONCATENATE(L26," ",I26),"")</f>
        <v>c) 0</v>
      </c>
      <c r="D26" s="26"/>
      <c r="E26" s="15"/>
      <c r="F26" s="15"/>
      <c r="G26" s="62"/>
      <c r="H26" s="62"/>
      <c r="I26" s="34">
        <f>LOOKUP(G22,DATOS!A:A,DATOS!N:N)</f>
        <v>0</v>
      </c>
      <c r="J26" s="35"/>
      <c r="K26" s="34"/>
      <c r="L26" s="35" t="s">
        <v>125</v>
      </c>
      <c r="M26" s="20"/>
      <c r="N26" s="20"/>
      <c r="O26" s="20"/>
      <c r="P26" s="20"/>
      <c r="Q26" s="20"/>
      <c r="R26" s="20"/>
      <c r="S26" s="21" t="s">
        <v>2</v>
      </c>
      <c r="T26" s="20" t="str">
        <f>CONCATENATE(B26,S26)</f>
        <v>C</v>
      </c>
      <c r="U26" s="20"/>
      <c r="AF26" s="5"/>
      <c r="AG26" s="5"/>
      <c r="AH26" s="5"/>
      <c r="AI26" s="5"/>
      <c r="AJ26" s="5"/>
      <c r="AK26" s="5"/>
    </row>
    <row r="27" spans="1:37" s="19" customFormat="1" ht="15.6" x14ac:dyDescent="0.25">
      <c r="A27" s="139"/>
      <c r="B27" s="54"/>
      <c r="C27" s="25" t="str">
        <f ca="1">IF(PORTADA!$E$39="A",CONCATENATE(L27," ",I27),"")</f>
        <v>d) 0</v>
      </c>
      <c r="D27" s="26"/>
      <c r="E27" s="15"/>
      <c r="F27" s="15"/>
      <c r="G27" s="62"/>
      <c r="H27" s="62"/>
      <c r="I27" s="34">
        <f>LOOKUP(G22,DATOS!A:A,DATOS!O:O)</f>
        <v>0</v>
      </c>
      <c r="J27" s="35"/>
      <c r="K27" s="34"/>
      <c r="L27" s="35" t="s">
        <v>46</v>
      </c>
      <c r="M27" s="20"/>
      <c r="N27" s="20"/>
      <c r="O27" s="20"/>
      <c r="P27" s="20"/>
      <c r="Q27" s="20"/>
      <c r="R27" s="20"/>
      <c r="S27" s="21" t="s">
        <v>3</v>
      </c>
      <c r="T27" s="20" t="str">
        <f>CONCATENATE(B27,S27)</f>
        <v>D</v>
      </c>
      <c r="U27" s="20"/>
      <c r="AF27" s="5"/>
      <c r="AG27" s="5"/>
      <c r="AH27" s="5"/>
      <c r="AI27" s="5"/>
      <c r="AJ27" s="5"/>
      <c r="AK27" s="5"/>
    </row>
    <row r="28" spans="1:37" s="19" customFormat="1" ht="15.6" x14ac:dyDescent="0.25">
      <c r="A28" s="11"/>
      <c r="B28" s="52"/>
      <c r="C28" s="13"/>
      <c r="D28" s="14"/>
      <c r="E28" s="15"/>
      <c r="F28" s="15"/>
      <c r="G28" s="64">
        <v>118</v>
      </c>
      <c r="H28" s="66">
        <f ca="1">LOOKUP(M29,REPARTO!A:A,REPARTO!C:C)</f>
        <v>301</v>
      </c>
      <c r="I28" s="34">
        <f>LOOKUP(G28,DATOS!A:A,DATOS!P:P)</f>
        <v>0</v>
      </c>
      <c r="J28" s="34"/>
      <c r="K28" s="34"/>
      <c r="L28" s="35"/>
      <c r="AF28" s="5"/>
      <c r="AG28" s="5"/>
      <c r="AH28" s="5"/>
      <c r="AI28" s="5"/>
      <c r="AJ28" s="5"/>
      <c r="AK28" s="5"/>
    </row>
    <row r="29" spans="1:37" s="19" customFormat="1" ht="31.2" x14ac:dyDescent="0.25">
      <c r="A29" s="11"/>
      <c r="B29" s="31"/>
      <c r="C29" s="23" t="str">
        <f ca="1">IF(PORTADA!$E$39="A",CONCATENATE(M29,".- ",I29),"")</f>
        <v>5.- FORMACIÓN MILITAR - Boque 2 y 3 - SEGURIDAD EN LAS FAS y MANDO Y RÉGIMEN INTERIOR . MANDO Y RÉGIMEN INTERIOR.  (Ref: 118)</v>
      </c>
      <c r="D29" s="24"/>
      <c r="E29" s="11"/>
      <c r="F29" s="11"/>
      <c r="G29" s="65"/>
      <c r="H29" s="62"/>
      <c r="I29" s="34" t="str">
        <f>LOOKUP(G28,DATOS!A:A,DATOS!G:G)</f>
        <v>FORMACIÓN MILITAR - Boque 2 y 3 - SEGURIDAD EN LAS FAS y MANDO Y RÉGIMEN INTERIOR . MANDO Y RÉGIMEN INTERIOR.  (Ref: 118)</v>
      </c>
      <c r="J29" s="34"/>
      <c r="K29" s="53"/>
      <c r="L29" s="35">
        <f>+M29</f>
        <v>5</v>
      </c>
      <c r="M29" s="22">
        <f>+M23+1</f>
        <v>5</v>
      </c>
      <c r="N29" s="20" t="s">
        <v>33</v>
      </c>
      <c r="O29" s="20" t="s">
        <v>34</v>
      </c>
      <c r="P29" s="20" t="s">
        <v>39</v>
      </c>
      <c r="Q29" s="20" t="s">
        <v>35</v>
      </c>
      <c r="R29" s="20" t="s">
        <v>36</v>
      </c>
      <c r="S29" s="20" t="s">
        <v>37</v>
      </c>
      <c r="T29" s="20" t="str">
        <f>CONCATENATE("X",I28)</f>
        <v>X0</v>
      </c>
      <c r="U29" s="20" t="s">
        <v>38</v>
      </c>
      <c r="AF29" s="5"/>
      <c r="AG29" s="5"/>
      <c r="AH29" s="5"/>
      <c r="AI29" s="5"/>
      <c r="AJ29" s="5"/>
      <c r="AK29" s="5"/>
    </row>
    <row r="30" spans="1:37" s="19" customFormat="1" ht="15.6" x14ac:dyDescent="0.25">
      <c r="A30" s="139">
        <f ca="1">IF($E$2="X",0,IF(M31&gt;2,I28,M31))</f>
        <v>0</v>
      </c>
      <c r="B30" s="54"/>
      <c r="C30" s="25" t="str">
        <f ca="1">IF(PORTADA!$E$39="A",CONCATENATE(L30," ",I30),"")</f>
        <v>a) 0</v>
      </c>
      <c r="D30" s="26"/>
      <c r="E30" s="15"/>
      <c r="F30" s="15"/>
      <c r="G30" s="62"/>
      <c r="H30" s="62"/>
      <c r="I30" s="34">
        <f>LOOKUP(G28,DATOS!A:A,DATOS!L:L)</f>
        <v>0</v>
      </c>
      <c r="J30" s="35"/>
      <c r="K30" s="34"/>
      <c r="L30" s="35" t="s">
        <v>127</v>
      </c>
      <c r="M30" s="20" t="s">
        <v>5</v>
      </c>
      <c r="N30" s="20">
        <f>IF(O30&gt;0,0,R30)</f>
        <v>0</v>
      </c>
      <c r="O30" s="20">
        <f>IF(R31&gt;0,1,0)</f>
        <v>0</v>
      </c>
      <c r="P30" s="20">
        <f>IF(O30=1,-1/COUNTA(S30:S33),0)</f>
        <v>0</v>
      </c>
      <c r="Q30" s="20">
        <f>COUNTA(B30:B33)</f>
        <v>0</v>
      </c>
      <c r="R30" s="20">
        <f>COUNTIF(T30:T33,T29)</f>
        <v>0</v>
      </c>
      <c r="S30" s="21" t="s">
        <v>0</v>
      </c>
      <c r="T30" s="20" t="str">
        <f>CONCATENATE(B30,S30)</f>
        <v>A</v>
      </c>
      <c r="U30" s="20">
        <f>IF(R30&gt;0,R30+Q30,Q30*3)</f>
        <v>0</v>
      </c>
      <c r="AF30" s="5"/>
      <c r="AG30" s="5"/>
      <c r="AH30" s="5"/>
      <c r="AI30" s="5"/>
      <c r="AJ30" s="5"/>
      <c r="AK30" s="5"/>
    </row>
    <row r="31" spans="1:37" s="19" customFormat="1" ht="15.6" x14ac:dyDescent="0.25">
      <c r="A31" s="139"/>
      <c r="B31" s="54"/>
      <c r="C31" s="25" t="str">
        <f ca="1">IF(PORTADA!$E$39="A",CONCATENATE(L31," ",I31),"")</f>
        <v>b) 0</v>
      </c>
      <c r="D31" s="26"/>
      <c r="E31" s="15"/>
      <c r="F31" s="15"/>
      <c r="G31" s="62"/>
      <c r="H31" s="62"/>
      <c r="I31" s="34">
        <f>LOOKUP(G28,DATOS!A:A,DATOS!M:M)</f>
        <v>0</v>
      </c>
      <c r="J31" s="35"/>
      <c r="K31" s="34"/>
      <c r="L31" s="35" t="s">
        <v>126</v>
      </c>
      <c r="M31" s="20">
        <f ca="1">IF(PORTADA!$E$39="A",U30,0)</f>
        <v>0</v>
      </c>
      <c r="N31" s="20"/>
      <c r="O31" s="20"/>
      <c r="P31" s="20"/>
      <c r="Q31" s="20"/>
      <c r="R31" s="20">
        <f>Q30-R30</f>
        <v>0</v>
      </c>
      <c r="S31" s="21" t="s">
        <v>1</v>
      </c>
      <c r="T31" s="20" t="str">
        <f>CONCATENATE(B31,S31)</f>
        <v>B</v>
      </c>
      <c r="U31" s="20"/>
      <c r="AF31" s="5"/>
      <c r="AG31" s="5"/>
      <c r="AH31" s="5"/>
      <c r="AI31" s="5"/>
      <c r="AJ31" s="5"/>
      <c r="AK31" s="5"/>
    </row>
    <row r="32" spans="1:37" s="19" customFormat="1" ht="15.6" x14ac:dyDescent="0.25">
      <c r="A32" s="139"/>
      <c r="B32" s="54"/>
      <c r="C32" s="25" t="str">
        <f ca="1">IF(PORTADA!$E$39="A",CONCATENATE(L32," ",I32),"")</f>
        <v>c) 0</v>
      </c>
      <c r="D32" s="26"/>
      <c r="E32" s="15"/>
      <c r="F32" s="15"/>
      <c r="G32" s="62"/>
      <c r="H32" s="62"/>
      <c r="I32" s="34">
        <f>LOOKUP(G28,DATOS!A:A,DATOS!N:N)</f>
        <v>0</v>
      </c>
      <c r="J32" s="35"/>
      <c r="K32" s="34"/>
      <c r="L32" s="35" t="s">
        <v>125</v>
      </c>
      <c r="M32" s="20"/>
      <c r="N32" s="20"/>
      <c r="O32" s="20"/>
      <c r="P32" s="20"/>
      <c r="Q32" s="20"/>
      <c r="R32" s="20"/>
      <c r="S32" s="21" t="s">
        <v>2</v>
      </c>
      <c r="T32" s="20" t="str">
        <f>CONCATENATE(B32,S32)</f>
        <v>C</v>
      </c>
      <c r="U32" s="20"/>
      <c r="AF32" s="5"/>
      <c r="AG32" s="5"/>
      <c r="AH32" s="5"/>
      <c r="AI32" s="5"/>
      <c r="AJ32" s="5"/>
      <c r="AK32" s="5"/>
    </row>
    <row r="33" spans="1:37" s="19" customFormat="1" ht="15.6" x14ac:dyDescent="0.25">
      <c r="A33" s="139"/>
      <c r="B33" s="54"/>
      <c r="C33" s="25" t="str">
        <f ca="1">IF(PORTADA!$E$39="A",CONCATENATE(L33," ",I33),"")</f>
        <v>d) 0</v>
      </c>
      <c r="D33" s="26"/>
      <c r="E33" s="15"/>
      <c r="F33" s="15"/>
      <c r="G33" s="62"/>
      <c r="H33" s="62"/>
      <c r="I33" s="34">
        <f>LOOKUP(G28,DATOS!A:A,DATOS!O:O)</f>
        <v>0</v>
      </c>
      <c r="J33" s="35"/>
      <c r="K33" s="34"/>
      <c r="L33" s="35" t="s">
        <v>46</v>
      </c>
      <c r="M33" s="20"/>
      <c r="N33" s="20"/>
      <c r="O33" s="20"/>
      <c r="P33" s="20"/>
      <c r="Q33" s="20"/>
      <c r="R33" s="20"/>
      <c r="S33" s="21" t="s">
        <v>3</v>
      </c>
      <c r="T33" s="20" t="str">
        <f>CONCATENATE(B33,S33)</f>
        <v>D</v>
      </c>
      <c r="U33" s="20"/>
      <c r="AF33" s="5"/>
      <c r="AG33" s="5"/>
      <c r="AH33" s="5"/>
      <c r="AI33" s="5"/>
      <c r="AJ33" s="5"/>
      <c r="AK33" s="5"/>
    </row>
    <row r="34" spans="1:37" s="19" customFormat="1" ht="15.6" x14ac:dyDescent="0.25">
      <c r="A34" s="11"/>
      <c r="B34" s="52"/>
      <c r="C34" s="13"/>
      <c r="D34" s="14"/>
      <c r="E34" s="15"/>
      <c r="F34" s="15"/>
      <c r="G34" s="64">
        <v>38</v>
      </c>
      <c r="H34" s="66">
        <f ca="1">LOOKUP(M35,REPARTO!A:A,REPARTO!C:C)</f>
        <v>848</v>
      </c>
      <c r="I34" s="34">
        <f>LOOKUP(G34,DATOS!A:A,DATOS!P:P)</f>
        <v>0</v>
      </c>
      <c r="J34" s="34"/>
      <c r="K34" s="34"/>
      <c r="L34" s="35"/>
      <c r="AF34" s="5"/>
      <c r="AG34" s="5"/>
      <c r="AH34" s="5"/>
      <c r="AI34" s="5"/>
      <c r="AJ34" s="5"/>
      <c r="AK34" s="5"/>
    </row>
    <row r="35" spans="1:37" s="19" customFormat="1" ht="15.6" x14ac:dyDescent="0.25">
      <c r="A35" s="11"/>
      <c r="B35" s="31"/>
      <c r="C35" s="23" t="str">
        <f ca="1">IF(PORTADA!$E$39="A",CONCATENATE(M35,".- ",I35),"")</f>
        <v>6.- FORMACIÓN MILITAR - Boque 1 - RROO . 0 (Ref: 38)</v>
      </c>
      <c r="D35" s="24"/>
      <c r="E35" s="11"/>
      <c r="F35" s="11"/>
      <c r="G35" s="65"/>
      <c r="H35" s="62"/>
      <c r="I35" s="34" t="str">
        <f>LOOKUP(G34,DATOS!A:A,DATOS!G:G)</f>
        <v>FORMACIÓN MILITAR - Boque 1 - RROO . 0 (Ref: 38)</v>
      </c>
      <c r="J35" s="34"/>
      <c r="K35" s="53"/>
      <c r="L35" s="35">
        <f>+M35</f>
        <v>6</v>
      </c>
      <c r="M35" s="22">
        <f>+M29+1</f>
        <v>6</v>
      </c>
      <c r="N35" s="20" t="s">
        <v>33</v>
      </c>
      <c r="O35" s="20" t="s">
        <v>34</v>
      </c>
      <c r="P35" s="20" t="s">
        <v>39</v>
      </c>
      <c r="Q35" s="20" t="s">
        <v>35</v>
      </c>
      <c r="R35" s="20" t="s">
        <v>36</v>
      </c>
      <c r="S35" s="20" t="s">
        <v>37</v>
      </c>
      <c r="T35" s="20" t="str">
        <f>CONCATENATE("X",I34)</f>
        <v>X0</v>
      </c>
      <c r="U35" s="20" t="s">
        <v>38</v>
      </c>
      <c r="AF35" s="5"/>
      <c r="AG35" s="5"/>
      <c r="AH35" s="5"/>
      <c r="AI35" s="5"/>
      <c r="AJ35" s="5"/>
      <c r="AK35" s="5"/>
    </row>
    <row r="36" spans="1:37" s="19" customFormat="1" ht="15.6" x14ac:dyDescent="0.25">
      <c r="A36" s="139">
        <f ca="1">IF($E$2="X",0,IF(M37&gt;2,I34,M37))</f>
        <v>0</v>
      </c>
      <c r="B36" s="54"/>
      <c r="C36" s="25" t="str">
        <f ca="1">IF(PORTADA!$E$39="A",CONCATENATE(L36," ",I36),"")</f>
        <v>a) 0</v>
      </c>
      <c r="D36" s="26"/>
      <c r="E36" s="15"/>
      <c r="F36" s="15"/>
      <c r="G36" s="62"/>
      <c r="H36" s="62"/>
      <c r="I36" s="34">
        <f>LOOKUP(G34,DATOS!A:A,DATOS!L:L)</f>
        <v>0</v>
      </c>
      <c r="J36" s="35"/>
      <c r="K36" s="34"/>
      <c r="L36" s="35" t="s">
        <v>127</v>
      </c>
      <c r="M36" s="20" t="s">
        <v>5</v>
      </c>
      <c r="N36" s="20">
        <f>IF(O36&gt;0,0,R36)</f>
        <v>0</v>
      </c>
      <c r="O36" s="20">
        <f>IF(R37&gt;0,1,0)</f>
        <v>0</v>
      </c>
      <c r="P36" s="20">
        <f>IF(O36=1,-1/COUNTA(S36:S39),0)</f>
        <v>0</v>
      </c>
      <c r="Q36" s="20">
        <f>COUNTA(B36:B39)</f>
        <v>0</v>
      </c>
      <c r="R36" s="20">
        <f>COUNTIF(T36:T39,T35)</f>
        <v>0</v>
      </c>
      <c r="S36" s="21" t="s">
        <v>0</v>
      </c>
      <c r="T36" s="20" t="str">
        <f>CONCATENATE(B36,S36)</f>
        <v>A</v>
      </c>
      <c r="U36" s="20">
        <f>IF(R36&gt;0,R36+Q36,Q36*3)</f>
        <v>0</v>
      </c>
      <c r="AF36" s="5"/>
      <c r="AG36" s="5"/>
      <c r="AH36" s="5"/>
      <c r="AI36" s="5"/>
      <c r="AJ36" s="5"/>
      <c r="AK36" s="5"/>
    </row>
    <row r="37" spans="1:37" s="19" customFormat="1" ht="15.6" x14ac:dyDescent="0.25">
      <c r="A37" s="139"/>
      <c r="B37" s="54"/>
      <c r="C37" s="25" t="str">
        <f ca="1">IF(PORTADA!$E$39="A",CONCATENATE(L37," ",I37),"")</f>
        <v>b) 0</v>
      </c>
      <c r="D37" s="26"/>
      <c r="E37" s="15"/>
      <c r="F37" s="15"/>
      <c r="G37" s="62"/>
      <c r="H37" s="62"/>
      <c r="I37" s="34">
        <f>LOOKUP(G34,DATOS!A:A,DATOS!M:M)</f>
        <v>0</v>
      </c>
      <c r="J37" s="35"/>
      <c r="K37" s="34"/>
      <c r="L37" s="35" t="s">
        <v>126</v>
      </c>
      <c r="M37" s="20">
        <f ca="1">IF(PORTADA!$E$39="A",U36,0)</f>
        <v>0</v>
      </c>
      <c r="N37" s="20"/>
      <c r="O37" s="20"/>
      <c r="P37" s="20"/>
      <c r="Q37" s="20"/>
      <c r="R37" s="20">
        <f>Q36-R36</f>
        <v>0</v>
      </c>
      <c r="S37" s="21" t="s">
        <v>1</v>
      </c>
      <c r="T37" s="20" t="str">
        <f>CONCATENATE(B37,S37)</f>
        <v>B</v>
      </c>
      <c r="U37" s="20"/>
      <c r="AF37" s="5"/>
      <c r="AG37" s="5"/>
      <c r="AH37" s="5"/>
      <c r="AI37" s="5"/>
      <c r="AJ37" s="5"/>
      <c r="AK37" s="5"/>
    </row>
    <row r="38" spans="1:37" s="19" customFormat="1" ht="15.6" x14ac:dyDescent="0.25">
      <c r="A38" s="139"/>
      <c r="B38" s="54"/>
      <c r="C38" s="25" t="str">
        <f ca="1">IF(PORTADA!$E$39="A",CONCATENATE(L38," ",I38),"")</f>
        <v>c) 0</v>
      </c>
      <c r="D38" s="26"/>
      <c r="E38" s="15"/>
      <c r="F38" s="15"/>
      <c r="G38" s="62"/>
      <c r="H38" s="62"/>
      <c r="I38" s="34">
        <f>LOOKUP(G34,DATOS!A:A,DATOS!N:N)</f>
        <v>0</v>
      </c>
      <c r="J38" s="35"/>
      <c r="K38" s="34"/>
      <c r="L38" s="35" t="s">
        <v>125</v>
      </c>
      <c r="M38" s="20"/>
      <c r="N38" s="20"/>
      <c r="O38" s="20"/>
      <c r="P38" s="20"/>
      <c r="Q38" s="20"/>
      <c r="R38" s="20"/>
      <c r="S38" s="21" t="s">
        <v>2</v>
      </c>
      <c r="T38" s="20" t="str">
        <f>CONCATENATE(B38,S38)</f>
        <v>C</v>
      </c>
      <c r="U38" s="20"/>
      <c r="AF38" s="5"/>
      <c r="AG38" s="5"/>
      <c r="AH38" s="5"/>
      <c r="AI38" s="5"/>
      <c r="AJ38" s="5"/>
      <c r="AK38" s="5"/>
    </row>
    <row r="39" spans="1:37" s="19" customFormat="1" ht="15.6" x14ac:dyDescent="0.25">
      <c r="A39" s="139"/>
      <c r="B39" s="54"/>
      <c r="C39" s="25" t="str">
        <f ca="1">IF(PORTADA!$E$39="A",CONCATENATE(L39," ",I39),"")</f>
        <v>d) 0</v>
      </c>
      <c r="D39" s="26"/>
      <c r="E39" s="15"/>
      <c r="F39" s="15"/>
      <c r="G39" s="62"/>
      <c r="H39" s="62"/>
      <c r="I39" s="34">
        <f>LOOKUP(G34,DATOS!A:A,DATOS!O:O)</f>
        <v>0</v>
      </c>
      <c r="J39" s="35"/>
      <c r="K39" s="34"/>
      <c r="L39" s="35" t="s">
        <v>46</v>
      </c>
      <c r="M39" s="20"/>
      <c r="N39" s="20"/>
      <c r="O39" s="20"/>
      <c r="P39" s="20"/>
      <c r="Q39" s="20"/>
      <c r="R39" s="20"/>
      <c r="S39" s="21" t="s">
        <v>3</v>
      </c>
      <c r="T39" s="20" t="str">
        <f>CONCATENATE(B39,S39)</f>
        <v>D</v>
      </c>
      <c r="U39" s="20"/>
      <c r="AF39" s="5"/>
      <c r="AG39" s="5"/>
      <c r="AH39" s="5"/>
      <c r="AI39" s="5"/>
      <c r="AJ39" s="5"/>
      <c r="AK39" s="5"/>
    </row>
    <row r="40" spans="1:37" s="19" customFormat="1" ht="15.6" x14ac:dyDescent="0.25">
      <c r="A40" s="11"/>
      <c r="B40" s="52"/>
      <c r="C40" s="13"/>
      <c r="D40" s="14"/>
      <c r="E40" s="15"/>
      <c r="F40" s="15"/>
      <c r="G40" s="64">
        <v>609</v>
      </c>
      <c r="H40" s="66">
        <f ca="1">LOOKUP(M41,REPARTO!A:A,REPARTO!C:C)</f>
        <v>153</v>
      </c>
      <c r="I40" s="34">
        <f>LOOKUP(G40,DATOS!A:A,DATOS!P:P)</f>
        <v>0</v>
      </c>
      <c r="J40" s="34"/>
      <c r="K40" s="34"/>
      <c r="L40" s="35"/>
      <c r="AF40" s="5"/>
      <c r="AG40" s="5"/>
      <c r="AH40" s="5"/>
      <c r="AI40" s="5"/>
      <c r="AJ40" s="5"/>
      <c r="AK40" s="5"/>
    </row>
    <row r="41" spans="1:37" s="19" customFormat="1" ht="31.2" x14ac:dyDescent="0.25">
      <c r="A41" s="11"/>
      <c r="B41" s="31"/>
      <c r="C41" s="23" t="str">
        <f ca="1">IF(PORTADA!$E$39="A",CONCATENATE(M41,".- ",I41),"")</f>
        <v>7.- INSTRUCCIÓN TÁCTICA Y TÉCNICA - Boque 1 - INSTRUCCIÓN DEL COMBATIENTE II. INSTRUCCIÓN DEL COMBATIENTE.  (Ref: 609)</v>
      </c>
      <c r="D41" s="24"/>
      <c r="E41" s="11"/>
      <c r="F41" s="11"/>
      <c r="G41" s="65"/>
      <c r="H41" s="62"/>
      <c r="I41" s="34" t="str">
        <f>LOOKUP(G40,DATOS!A:A,DATOS!G:G)</f>
        <v>INSTRUCCIÓN TÁCTICA Y TÉCNICA - Boque 1 - INSTRUCCIÓN DEL COMBATIENTE II. INSTRUCCIÓN DEL COMBATIENTE.  (Ref: 609)</v>
      </c>
      <c r="J41" s="34"/>
      <c r="K41" s="53"/>
      <c r="L41" s="35">
        <f>+M41</f>
        <v>7</v>
      </c>
      <c r="M41" s="22">
        <f>+M35+1</f>
        <v>7</v>
      </c>
      <c r="N41" s="20" t="s">
        <v>33</v>
      </c>
      <c r="O41" s="20" t="s">
        <v>34</v>
      </c>
      <c r="P41" s="20" t="s">
        <v>39</v>
      </c>
      <c r="Q41" s="20" t="s">
        <v>35</v>
      </c>
      <c r="R41" s="20" t="s">
        <v>36</v>
      </c>
      <c r="S41" s="20" t="s">
        <v>37</v>
      </c>
      <c r="T41" s="20" t="str">
        <f>CONCATENATE("X",I40)</f>
        <v>X0</v>
      </c>
      <c r="U41" s="20" t="s">
        <v>38</v>
      </c>
      <c r="AF41" s="5"/>
      <c r="AG41" s="5"/>
      <c r="AH41" s="5"/>
      <c r="AI41" s="5"/>
      <c r="AJ41" s="5"/>
      <c r="AK41" s="5"/>
    </row>
    <row r="42" spans="1:37" s="19" customFormat="1" ht="15.6" x14ac:dyDescent="0.25">
      <c r="A42" s="139">
        <f ca="1">IF($E$2="X",0,IF(M43&gt;2,I40,M43))</f>
        <v>0</v>
      </c>
      <c r="B42" s="54"/>
      <c r="C42" s="25" t="str">
        <f ca="1">IF(PORTADA!$E$39="A",CONCATENATE(L42," ",I42),"")</f>
        <v>a) 0</v>
      </c>
      <c r="D42" s="26"/>
      <c r="E42" s="15"/>
      <c r="F42" s="15"/>
      <c r="G42" s="62"/>
      <c r="H42" s="62"/>
      <c r="I42" s="34">
        <f>LOOKUP(G40,DATOS!A:A,DATOS!L:L)</f>
        <v>0</v>
      </c>
      <c r="J42" s="35"/>
      <c r="K42" s="34"/>
      <c r="L42" s="35" t="s">
        <v>127</v>
      </c>
      <c r="M42" s="20" t="s">
        <v>5</v>
      </c>
      <c r="N42" s="20">
        <f>IF(O42&gt;0,0,R42)</f>
        <v>0</v>
      </c>
      <c r="O42" s="20">
        <f>IF(R43&gt;0,1,0)</f>
        <v>0</v>
      </c>
      <c r="P42" s="20">
        <f>IF(O42=1,-1/COUNTA(S42:S45),0)</f>
        <v>0</v>
      </c>
      <c r="Q42" s="20">
        <f>COUNTA(B42:B45)</f>
        <v>0</v>
      </c>
      <c r="R42" s="20">
        <f>COUNTIF(T42:T45,T41)</f>
        <v>0</v>
      </c>
      <c r="S42" s="21" t="s">
        <v>0</v>
      </c>
      <c r="T42" s="20" t="str">
        <f>CONCATENATE(B42,S42)</f>
        <v>A</v>
      </c>
      <c r="U42" s="20">
        <f>IF(R42&gt;0,R42+Q42,Q42*3)</f>
        <v>0</v>
      </c>
      <c r="AF42" s="5"/>
      <c r="AG42" s="5"/>
      <c r="AH42" s="5"/>
      <c r="AI42" s="5"/>
      <c r="AJ42" s="5"/>
      <c r="AK42" s="5"/>
    </row>
    <row r="43" spans="1:37" s="19" customFormat="1" ht="15.6" x14ac:dyDescent="0.25">
      <c r="A43" s="139"/>
      <c r="B43" s="54"/>
      <c r="C43" s="25" t="str">
        <f ca="1">IF(PORTADA!$E$39="A",CONCATENATE(L43," ",I43),"")</f>
        <v>b) 0</v>
      </c>
      <c r="D43" s="26"/>
      <c r="E43" s="15"/>
      <c r="F43" s="15"/>
      <c r="G43" s="62"/>
      <c r="H43" s="62"/>
      <c r="I43" s="34">
        <f>LOOKUP(G40,DATOS!A:A,DATOS!M:M)</f>
        <v>0</v>
      </c>
      <c r="J43" s="35"/>
      <c r="K43" s="34"/>
      <c r="L43" s="35" t="s">
        <v>126</v>
      </c>
      <c r="M43" s="20">
        <f ca="1">IF(PORTADA!$E$39="A",U42,0)</f>
        <v>0</v>
      </c>
      <c r="N43" s="20"/>
      <c r="O43" s="20"/>
      <c r="P43" s="20"/>
      <c r="Q43" s="20"/>
      <c r="R43" s="20">
        <f>Q42-R42</f>
        <v>0</v>
      </c>
      <c r="S43" s="21" t="s">
        <v>1</v>
      </c>
      <c r="T43" s="20" t="str">
        <f>CONCATENATE(B43,S43)</f>
        <v>B</v>
      </c>
      <c r="U43" s="20"/>
      <c r="AF43" s="5"/>
      <c r="AG43" s="5"/>
      <c r="AH43" s="5"/>
      <c r="AI43" s="5"/>
      <c r="AJ43" s="5"/>
      <c r="AK43" s="5"/>
    </row>
    <row r="44" spans="1:37" s="19" customFormat="1" ht="15.6" x14ac:dyDescent="0.25">
      <c r="A44" s="139"/>
      <c r="B44" s="54"/>
      <c r="C44" s="25" t="str">
        <f ca="1">IF(PORTADA!$E$39="A",CONCATENATE(L44," ",I44),"")</f>
        <v>c) 0</v>
      </c>
      <c r="D44" s="26"/>
      <c r="E44" s="15"/>
      <c r="F44" s="15"/>
      <c r="G44" s="62"/>
      <c r="H44" s="62"/>
      <c r="I44" s="34">
        <f>LOOKUP(G40,DATOS!A:A,DATOS!N:N)</f>
        <v>0</v>
      </c>
      <c r="J44" s="35"/>
      <c r="K44" s="34"/>
      <c r="L44" s="35" t="s">
        <v>125</v>
      </c>
      <c r="M44" s="20"/>
      <c r="N44" s="20"/>
      <c r="O44" s="20"/>
      <c r="P44" s="20"/>
      <c r="Q44" s="20"/>
      <c r="R44" s="20"/>
      <c r="S44" s="21" t="s">
        <v>2</v>
      </c>
      <c r="T44" s="20" t="str">
        <f>CONCATENATE(B44,S44)</f>
        <v>C</v>
      </c>
      <c r="U44" s="20"/>
      <c r="AF44" s="5"/>
      <c r="AG44" s="5"/>
      <c r="AH44" s="5"/>
      <c r="AI44" s="5"/>
      <c r="AJ44" s="5"/>
      <c r="AK44" s="5"/>
    </row>
    <row r="45" spans="1:37" s="19" customFormat="1" ht="15.6" x14ac:dyDescent="0.25">
      <c r="A45" s="139"/>
      <c r="B45" s="54"/>
      <c r="C45" s="25" t="str">
        <f ca="1">IF(PORTADA!$E$39="A",CONCATENATE(L45," ",I45),"")</f>
        <v>d) 0</v>
      </c>
      <c r="D45" s="26"/>
      <c r="E45" s="15"/>
      <c r="F45" s="15"/>
      <c r="G45" s="62"/>
      <c r="H45" s="62"/>
      <c r="I45" s="34">
        <f>LOOKUP(G40,DATOS!A:A,DATOS!O:O)</f>
        <v>0</v>
      </c>
      <c r="J45" s="35"/>
      <c r="K45" s="34"/>
      <c r="L45" s="35" t="s">
        <v>46</v>
      </c>
      <c r="M45" s="20"/>
      <c r="N45" s="20"/>
      <c r="O45" s="20"/>
      <c r="P45" s="20"/>
      <c r="Q45" s="20"/>
      <c r="R45" s="20"/>
      <c r="S45" s="21" t="s">
        <v>3</v>
      </c>
      <c r="T45" s="20" t="str">
        <f>CONCATENATE(B45,S45)</f>
        <v>D</v>
      </c>
      <c r="U45" s="20"/>
      <c r="AF45" s="5"/>
      <c r="AG45" s="5"/>
      <c r="AH45" s="5"/>
      <c r="AI45" s="5"/>
      <c r="AJ45" s="5"/>
      <c r="AK45" s="5"/>
    </row>
    <row r="46" spans="1:37" s="19" customFormat="1" ht="15.6" x14ac:dyDescent="0.25">
      <c r="A46" s="11"/>
      <c r="B46" s="52"/>
      <c r="C46" s="13"/>
      <c r="D46" s="14"/>
      <c r="E46" s="15"/>
      <c r="F46" s="15"/>
      <c r="G46" s="64">
        <v>561</v>
      </c>
      <c r="H46" s="66">
        <f ca="1">LOOKUP(M47,REPARTO!A:A,REPARTO!C:C)</f>
        <v>103</v>
      </c>
      <c r="I46" s="34">
        <f>LOOKUP(G46,DATOS!A:A,DATOS!P:P)</f>
        <v>0</v>
      </c>
      <c r="J46" s="34"/>
      <c r="K46" s="34"/>
      <c r="L46" s="35"/>
      <c r="AF46" s="5"/>
      <c r="AG46" s="5"/>
      <c r="AH46" s="5"/>
      <c r="AI46" s="5"/>
      <c r="AJ46" s="5"/>
      <c r="AK46" s="5"/>
    </row>
    <row r="47" spans="1:37" s="19" customFormat="1" ht="31.2" x14ac:dyDescent="0.25">
      <c r="A47" s="11"/>
      <c r="B47" s="31"/>
      <c r="C47" s="23" t="str">
        <f ca="1">IF(PORTADA!$E$39="A",CONCATENATE(M47,".- ",I47),"")</f>
        <v>8.- INSTRUCCIÓN TÁCTICA Y TÉCNICA - Boque 1 - INSTRUCCIÓN DEL COMBATIENTE I. INSTRUCCIÓN DEL COMBATIENTE.  (Ref: 561)</v>
      </c>
      <c r="D47" s="24"/>
      <c r="E47" s="11"/>
      <c r="F47" s="11"/>
      <c r="G47" s="65"/>
      <c r="H47" s="62"/>
      <c r="I47" s="34" t="str">
        <f>LOOKUP(G46,DATOS!A:A,DATOS!G:G)</f>
        <v>INSTRUCCIÓN TÁCTICA Y TÉCNICA - Boque 1 - INSTRUCCIÓN DEL COMBATIENTE I. INSTRUCCIÓN DEL COMBATIENTE.  (Ref: 561)</v>
      </c>
      <c r="J47" s="34"/>
      <c r="K47" s="53"/>
      <c r="L47" s="35">
        <f>+M47</f>
        <v>8</v>
      </c>
      <c r="M47" s="22">
        <f>+M41+1</f>
        <v>8</v>
      </c>
      <c r="N47" s="20" t="s">
        <v>33</v>
      </c>
      <c r="O47" s="20" t="s">
        <v>34</v>
      </c>
      <c r="P47" s="20" t="s">
        <v>39</v>
      </c>
      <c r="Q47" s="20" t="s">
        <v>35</v>
      </c>
      <c r="R47" s="20" t="s">
        <v>36</v>
      </c>
      <c r="S47" s="20" t="s">
        <v>37</v>
      </c>
      <c r="T47" s="20" t="str">
        <f>CONCATENATE("X",I46)</f>
        <v>X0</v>
      </c>
      <c r="U47" s="20" t="s">
        <v>38</v>
      </c>
      <c r="AF47" s="5"/>
      <c r="AG47" s="5"/>
      <c r="AH47" s="5"/>
      <c r="AI47" s="5"/>
      <c r="AJ47" s="5"/>
      <c r="AK47" s="5"/>
    </row>
    <row r="48" spans="1:37" s="19" customFormat="1" ht="15.6" x14ac:dyDescent="0.25">
      <c r="A48" s="139">
        <f ca="1">IF($E$2="X",0,IF(M49&gt;2,I46,M49))</f>
        <v>0</v>
      </c>
      <c r="B48" s="54"/>
      <c r="C48" s="25" t="str">
        <f ca="1">IF(PORTADA!$E$39="A",CONCATENATE(L48," ",I48),"")</f>
        <v>a) 0</v>
      </c>
      <c r="D48" s="26"/>
      <c r="E48" s="15"/>
      <c r="F48" s="15"/>
      <c r="G48" s="62"/>
      <c r="H48" s="62"/>
      <c r="I48" s="34">
        <f>LOOKUP(G46,DATOS!A:A,DATOS!L:L)</f>
        <v>0</v>
      </c>
      <c r="J48" s="35"/>
      <c r="K48" s="34"/>
      <c r="L48" s="35" t="s">
        <v>127</v>
      </c>
      <c r="M48" s="20" t="s">
        <v>5</v>
      </c>
      <c r="N48" s="20">
        <f>IF(O48&gt;0,0,R48)</f>
        <v>0</v>
      </c>
      <c r="O48" s="20">
        <f>IF(R49&gt;0,1,0)</f>
        <v>0</v>
      </c>
      <c r="P48" s="20">
        <f>IF(O48=1,-1/COUNTA(S48:S51),0)</f>
        <v>0</v>
      </c>
      <c r="Q48" s="20">
        <f>COUNTA(B48:B51)</f>
        <v>0</v>
      </c>
      <c r="R48" s="20">
        <f>COUNTIF(T48:T51,T47)</f>
        <v>0</v>
      </c>
      <c r="S48" s="21" t="s">
        <v>0</v>
      </c>
      <c r="T48" s="20" t="str">
        <f>CONCATENATE(B48,S48)</f>
        <v>A</v>
      </c>
      <c r="U48" s="20">
        <f>IF(R48&gt;0,R48+Q48,Q48*3)</f>
        <v>0</v>
      </c>
      <c r="AF48" s="5"/>
      <c r="AG48" s="5"/>
      <c r="AH48" s="5"/>
      <c r="AI48" s="5"/>
      <c r="AJ48" s="5"/>
      <c r="AK48" s="5"/>
    </row>
    <row r="49" spans="1:37" s="19" customFormat="1" ht="15.6" x14ac:dyDescent="0.25">
      <c r="A49" s="139"/>
      <c r="B49" s="54"/>
      <c r="C49" s="25" t="str">
        <f ca="1">IF(PORTADA!$E$39="A",CONCATENATE(L49," ",I49),"")</f>
        <v>b) 0</v>
      </c>
      <c r="D49" s="26"/>
      <c r="E49" s="15"/>
      <c r="F49" s="15"/>
      <c r="G49" s="62"/>
      <c r="H49" s="62"/>
      <c r="I49" s="34">
        <f>LOOKUP(G46,DATOS!A:A,DATOS!M:M)</f>
        <v>0</v>
      </c>
      <c r="J49" s="35"/>
      <c r="K49" s="34"/>
      <c r="L49" s="35" t="s">
        <v>126</v>
      </c>
      <c r="M49" s="20">
        <f ca="1">IF(PORTADA!$E$39="A",U48,0)</f>
        <v>0</v>
      </c>
      <c r="N49" s="20"/>
      <c r="O49" s="20"/>
      <c r="P49" s="20"/>
      <c r="Q49" s="20"/>
      <c r="R49" s="20">
        <f>Q48-R48</f>
        <v>0</v>
      </c>
      <c r="S49" s="21" t="s">
        <v>1</v>
      </c>
      <c r="T49" s="20" t="str">
        <f>CONCATENATE(B49,S49)</f>
        <v>B</v>
      </c>
      <c r="U49" s="20"/>
      <c r="AF49" s="5"/>
      <c r="AG49" s="5"/>
      <c r="AH49" s="5"/>
      <c r="AI49" s="5"/>
      <c r="AJ49" s="5"/>
      <c r="AK49" s="5"/>
    </row>
    <row r="50" spans="1:37" s="19" customFormat="1" ht="15.6" x14ac:dyDescent="0.25">
      <c r="A50" s="139"/>
      <c r="B50" s="54"/>
      <c r="C50" s="25" t="str">
        <f ca="1">IF(PORTADA!$E$39="A",CONCATENATE(L50," ",I50),"")</f>
        <v>c) 0</v>
      </c>
      <c r="D50" s="26"/>
      <c r="E50" s="15"/>
      <c r="F50" s="15"/>
      <c r="G50" s="62"/>
      <c r="H50" s="62"/>
      <c r="I50" s="34">
        <f>LOOKUP(G46,DATOS!A:A,DATOS!N:N)</f>
        <v>0</v>
      </c>
      <c r="J50" s="35"/>
      <c r="K50" s="34"/>
      <c r="L50" s="35" t="s">
        <v>125</v>
      </c>
      <c r="M50" s="20"/>
      <c r="N50" s="20"/>
      <c r="O50" s="20"/>
      <c r="P50" s="20"/>
      <c r="Q50" s="20"/>
      <c r="R50" s="20"/>
      <c r="S50" s="21" t="s">
        <v>2</v>
      </c>
      <c r="T50" s="20" t="str">
        <f>CONCATENATE(B50,S50)</f>
        <v>C</v>
      </c>
      <c r="U50" s="20"/>
      <c r="AF50" s="5"/>
      <c r="AG50" s="5"/>
      <c r="AH50" s="5"/>
      <c r="AI50" s="5"/>
      <c r="AJ50" s="5"/>
      <c r="AK50" s="5"/>
    </row>
    <row r="51" spans="1:37" s="19" customFormat="1" ht="15.6" x14ac:dyDescent="0.25">
      <c r="A51" s="139"/>
      <c r="B51" s="54"/>
      <c r="C51" s="25" t="str">
        <f ca="1">IF(PORTADA!$E$39="A",CONCATENATE(L51," ",I51),"")</f>
        <v>d) 0</v>
      </c>
      <c r="D51" s="26"/>
      <c r="E51" s="15"/>
      <c r="F51" s="15"/>
      <c r="G51" s="62"/>
      <c r="H51" s="62"/>
      <c r="I51" s="34">
        <f>LOOKUP(G46,DATOS!A:A,DATOS!O:O)</f>
        <v>0</v>
      </c>
      <c r="J51" s="35"/>
      <c r="K51" s="34"/>
      <c r="L51" s="35" t="s">
        <v>46</v>
      </c>
      <c r="M51" s="20"/>
      <c r="N51" s="20"/>
      <c r="O51" s="20"/>
      <c r="P51" s="20"/>
      <c r="Q51" s="20"/>
      <c r="R51" s="20"/>
      <c r="S51" s="21" t="s">
        <v>3</v>
      </c>
      <c r="T51" s="20" t="str">
        <f>CONCATENATE(B51,S51)</f>
        <v>D</v>
      </c>
      <c r="U51" s="20"/>
      <c r="AF51" s="5"/>
      <c r="AG51" s="5"/>
      <c r="AH51" s="5"/>
      <c r="AI51" s="5"/>
      <c r="AJ51" s="5"/>
      <c r="AK51" s="5"/>
    </row>
    <row r="52" spans="1:37" s="19" customFormat="1" ht="15.6" x14ac:dyDescent="0.25">
      <c r="A52" s="11"/>
      <c r="B52" s="52"/>
      <c r="C52" s="13"/>
      <c r="D52" s="14"/>
      <c r="E52" s="15"/>
      <c r="F52" s="15"/>
      <c r="G52" s="64">
        <v>742</v>
      </c>
      <c r="H52" s="66">
        <f ca="1">LOOKUP(M53,REPARTO!A:A,REPARTO!C:C)</f>
        <v>798</v>
      </c>
      <c r="I52" s="34">
        <f>LOOKUP(G52,DATOS!A:A,DATOS!P:P)</f>
        <v>0</v>
      </c>
      <c r="J52" s="34"/>
      <c r="K52" s="34"/>
      <c r="L52" s="35"/>
      <c r="AF52" s="5"/>
      <c r="AG52" s="5"/>
      <c r="AH52" s="5"/>
      <c r="AI52" s="5"/>
      <c r="AJ52" s="5"/>
      <c r="AK52" s="5"/>
    </row>
    <row r="53" spans="1:37" s="19" customFormat="1" ht="31.2" x14ac:dyDescent="0.25">
      <c r="A53" s="11"/>
      <c r="B53" s="31"/>
      <c r="C53" s="23" t="str">
        <f ca="1">IF(PORTADA!$E$39="A",CONCATENATE(M53,".- ",I53),"")</f>
        <v>9.- INSTRUCCIÓN TÁCTICA Y TÉCNICA - Boque 1 - INSTRUCCIÓN DEL COMBATIENTE III. ESCUADRA/EQUIPO.  (Ref: 742)</v>
      </c>
      <c r="D53" s="24"/>
      <c r="E53" s="11"/>
      <c r="F53" s="11"/>
      <c r="G53" s="65"/>
      <c r="H53" s="62"/>
      <c r="I53" s="34" t="str">
        <f>LOOKUP(G52,DATOS!A:A,DATOS!G:G)</f>
        <v>INSTRUCCIÓN TÁCTICA Y TÉCNICA - Boque 1 - INSTRUCCIÓN DEL COMBATIENTE III. ESCUADRA/EQUIPO.  (Ref: 742)</v>
      </c>
      <c r="J53" s="34"/>
      <c r="K53" s="53"/>
      <c r="L53" s="35">
        <f>+M53</f>
        <v>9</v>
      </c>
      <c r="M53" s="22">
        <f>+M47+1</f>
        <v>9</v>
      </c>
      <c r="N53" s="20" t="s">
        <v>33</v>
      </c>
      <c r="O53" s="20" t="s">
        <v>34</v>
      </c>
      <c r="P53" s="20" t="s">
        <v>39</v>
      </c>
      <c r="Q53" s="20" t="s">
        <v>35</v>
      </c>
      <c r="R53" s="20" t="s">
        <v>36</v>
      </c>
      <c r="S53" s="20" t="s">
        <v>37</v>
      </c>
      <c r="T53" s="20" t="str">
        <f>CONCATENATE("X",I52)</f>
        <v>X0</v>
      </c>
      <c r="U53" s="20" t="s">
        <v>38</v>
      </c>
      <c r="AF53" s="5"/>
      <c r="AG53" s="5"/>
      <c r="AH53" s="5"/>
      <c r="AI53" s="5"/>
      <c r="AJ53" s="5"/>
      <c r="AK53" s="5"/>
    </row>
    <row r="54" spans="1:37" s="19" customFormat="1" ht="15.6" x14ac:dyDescent="0.25">
      <c r="A54" s="139">
        <f ca="1">IF($E$2="X",0,IF(M55&gt;2,I52,M55))</f>
        <v>0</v>
      </c>
      <c r="B54" s="54"/>
      <c r="C54" s="25" t="str">
        <f ca="1">IF(PORTADA!$E$39="A",CONCATENATE(L54," ",I54),"")</f>
        <v>a) 0</v>
      </c>
      <c r="D54" s="26"/>
      <c r="E54" s="15"/>
      <c r="F54" s="15"/>
      <c r="G54" s="62"/>
      <c r="H54" s="62"/>
      <c r="I54" s="34">
        <f>LOOKUP(G52,DATOS!A:A,DATOS!L:L)</f>
        <v>0</v>
      </c>
      <c r="J54" s="35"/>
      <c r="K54" s="34"/>
      <c r="L54" s="35" t="s">
        <v>127</v>
      </c>
      <c r="M54" s="20" t="s">
        <v>5</v>
      </c>
      <c r="N54" s="20">
        <f>IF(O54&gt;0,0,R54)</f>
        <v>0</v>
      </c>
      <c r="O54" s="20">
        <f>IF(R55&gt;0,1,0)</f>
        <v>0</v>
      </c>
      <c r="P54" s="20">
        <f>IF(O54=1,-1/COUNTA(S54:S57),0)</f>
        <v>0</v>
      </c>
      <c r="Q54" s="20">
        <f>COUNTA(B54:B57)</f>
        <v>0</v>
      </c>
      <c r="R54" s="20">
        <f>COUNTIF(T54:T57,T53)</f>
        <v>0</v>
      </c>
      <c r="S54" s="21" t="s">
        <v>0</v>
      </c>
      <c r="T54" s="20" t="str">
        <f>CONCATENATE(B54,S54)</f>
        <v>A</v>
      </c>
      <c r="U54" s="20">
        <f>IF(R54&gt;0,R54+Q54,Q54*3)</f>
        <v>0</v>
      </c>
      <c r="AF54" s="5"/>
      <c r="AG54" s="5"/>
      <c r="AH54" s="5"/>
      <c r="AI54" s="5"/>
      <c r="AJ54" s="5"/>
      <c r="AK54" s="5"/>
    </row>
    <row r="55" spans="1:37" s="19" customFormat="1" ht="15.6" x14ac:dyDescent="0.25">
      <c r="A55" s="139"/>
      <c r="B55" s="54"/>
      <c r="C55" s="25" t="str">
        <f ca="1">IF(PORTADA!$E$39="A",CONCATENATE(L55," ",I55),"")</f>
        <v>b) 0</v>
      </c>
      <c r="D55" s="26"/>
      <c r="E55" s="15"/>
      <c r="F55" s="15"/>
      <c r="G55" s="62"/>
      <c r="H55" s="62"/>
      <c r="I55" s="34">
        <f>LOOKUP(G52,DATOS!A:A,DATOS!M:M)</f>
        <v>0</v>
      </c>
      <c r="J55" s="35"/>
      <c r="K55" s="34"/>
      <c r="L55" s="35" t="s">
        <v>126</v>
      </c>
      <c r="M55" s="20">
        <f ca="1">IF(PORTADA!$E$39="A",U54,0)</f>
        <v>0</v>
      </c>
      <c r="N55" s="20"/>
      <c r="O55" s="20"/>
      <c r="P55" s="20"/>
      <c r="Q55" s="20"/>
      <c r="R55" s="20">
        <f>Q54-R54</f>
        <v>0</v>
      </c>
      <c r="S55" s="21" t="s">
        <v>1</v>
      </c>
      <c r="T55" s="20" t="str">
        <f>CONCATENATE(B55,S55)</f>
        <v>B</v>
      </c>
      <c r="U55" s="20"/>
      <c r="AF55" s="5"/>
      <c r="AG55" s="5"/>
      <c r="AH55" s="5"/>
      <c r="AI55" s="5"/>
      <c r="AJ55" s="5"/>
      <c r="AK55" s="5"/>
    </row>
    <row r="56" spans="1:37" s="19" customFormat="1" ht="15.6" x14ac:dyDescent="0.25">
      <c r="A56" s="139"/>
      <c r="B56" s="54"/>
      <c r="C56" s="25" t="str">
        <f ca="1">IF(PORTADA!$E$39="A",CONCATENATE(L56," ",I56),"")</f>
        <v>c) 0</v>
      </c>
      <c r="D56" s="26"/>
      <c r="E56" s="15"/>
      <c r="F56" s="15"/>
      <c r="G56" s="62"/>
      <c r="H56" s="62"/>
      <c r="I56" s="34">
        <f>LOOKUP(G52,DATOS!A:A,DATOS!N:N)</f>
        <v>0</v>
      </c>
      <c r="J56" s="35"/>
      <c r="K56" s="34"/>
      <c r="L56" s="35" t="s">
        <v>125</v>
      </c>
      <c r="M56" s="20"/>
      <c r="N56" s="20"/>
      <c r="O56" s="20"/>
      <c r="P56" s="20"/>
      <c r="Q56" s="20"/>
      <c r="R56" s="20"/>
      <c r="S56" s="21" t="s">
        <v>2</v>
      </c>
      <c r="T56" s="20" t="str">
        <f>CONCATENATE(B56,S56)</f>
        <v>C</v>
      </c>
      <c r="U56" s="20"/>
      <c r="AF56" s="5"/>
      <c r="AG56" s="5"/>
      <c r="AH56" s="5"/>
      <c r="AI56" s="5"/>
      <c r="AJ56" s="5"/>
      <c r="AK56" s="5"/>
    </row>
    <row r="57" spans="1:37" s="19" customFormat="1" ht="15.6" x14ac:dyDescent="0.25">
      <c r="A57" s="139"/>
      <c r="B57" s="54"/>
      <c r="C57" s="25" t="str">
        <f ca="1">IF(PORTADA!$E$39="A",CONCATENATE(L57," ",I57),"")</f>
        <v>d) 0</v>
      </c>
      <c r="D57" s="26"/>
      <c r="E57" s="15"/>
      <c r="F57" s="15"/>
      <c r="G57" s="62"/>
      <c r="H57" s="62"/>
      <c r="I57" s="34">
        <f>LOOKUP(G52,DATOS!A:A,DATOS!O:O)</f>
        <v>0</v>
      </c>
      <c r="J57" s="35"/>
      <c r="K57" s="34"/>
      <c r="L57" s="35" t="s">
        <v>46</v>
      </c>
      <c r="M57" s="20"/>
      <c r="N57" s="20"/>
      <c r="O57" s="20"/>
      <c r="P57" s="20"/>
      <c r="Q57" s="20"/>
      <c r="R57" s="20"/>
      <c r="S57" s="21" t="s">
        <v>3</v>
      </c>
      <c r="T57" s="20" t="str">
        <f>CONCATENATE(B57,S57)</f>
        <v>D</v>
      </c>
      <c r="U57" s="20"/>
      <c r="AF57" s="5"/>
      <c r="AG57" s="5"/>
      <c r="AH57" s="5"/>
      <c r="AI57" s="5"/>
      <c r="AJ57" s="5"/>
      <c r="AK57" s="5"/>
    </row>
    <row r="58" spans="1:37" s="19" customFormat="1" ht="15.6" x14ac:dyDescent="0.25">
      <c r="A58" s="11"/>
      <c r="B58" s="52"/>
      <c r="C58" s="13"/>
      <c r="D58" s="14"/>
      <c r="E58" s="15"/>
      <c r="F58" s="15"/>
      <c r="G58" s="64">
        <v>874</v>
      </c>
      <c r="H58" s="66">
        <f ca="1">LOOKUP(M59,REPARTO!A:A,REPARTO!C:C)</f>
        <v>922</v>
      </c>
      <c r="I58" s="34">
        <f>LOOKUP(G58,DATOS!A:A,DATOS!P:P)</f>
        <v>0</v>
      </c>
      <c r="J58" s="34"/>
      <c r="K58" s="34"/>
      <c r="L58" s="35"/>
      <c r="AF58" s="5"/>
      <c r="AG58" s="5"/>
      <c r="AH58" s="5"/>
      <c r="AI58" s="5"/>
      <c r="AJ58" s="5"/>
      <c r="AK58" s="5"/>
    </row>
    <row r="59" spans="1:37" s="19" customFormat="1" ht="15.6" x14ac:dyDescent="0.25">
      <c r="A59" s="11"/>
      <c r="B59" s="31"/>
      <c r="C59" s="23" t="str">
        <f ca="1">IF(PORTADA!$E$39="A",CONCATENATE(M59,".- ",I59),"")</f>
        <v>10.- INSTRUCCIÓN TÁCTICA Y TÉCNICA - Boque 2 - TOPOGRAFÍA II. NAVEGACIÓN.  (Ref: 874)</v>
      </c>
      <c r="D59" s="24"/>
      <c r="E59" s="11"/>
      <c r="F59" s="11"/>
      <c r="G59" s="65"/>
      <c r="H59" s="62"/>
      <c r="I59" s="34" t="str">
        <f>LOOKUP(G58,DATOS!A:A,DATOS!G:G)</f>
        <v>INSTRUCCIÓN TÁCTICA Y TÉCNICA - Boque 2 - TOPOGRAFÍA II. NAVEGACIÓN.  (Ref: 874)</v>
      </c>
      <c r="J59" s="34"/>
      <c r="K59" s="53"/>
      <c r="L59" s="35">
        <f>+M59</f>
        <v>10</v>
      </c>
      <c r="M59" s="22">
        <f>+M53+1</f>
        <v>10</v>
      </c>
      <c r="N59" s="20" t="s">
        <v>33</v>
      </c>
      <c r="O59" s="20" t="s">
        <v>34</v>
      </c>
      <c r="P59" s="20" t="s">
        <v>39</v>
      </c>
      <c r="Q59" s="20" t="s">
        <v>35</v>
      </c>
      <c r="R59" s="20" t="s">
        <v>36</v>
      </c>
      <c r="S59" s="20" t="s">
        <v>37</v>
      </c>
      <c r="T59" s="20" t="str">
        <f>CONCATENATE("X",I58)</f>
        <v>X0</v>
      </c>
      <c r="U59" s="20" t="s">
        <v>38</v>
      </c>
      <c r="AF59" s="5"/>
      <c r="AG59" s="5"/>
      <c r="AH59" s="5"/>
      <c r="AI59" s="5"/>
      <c r="AJ59" s="5"/>
      <c r="AK59" s="5"/>
    </row>
    <row r="60" spans="1:37" s="19" customFormat="1" ht="15.6" x14ac:dyDescent="0.25">
      <c r="A60" s="139">
        <f ca="1">IF($E$2="X",0,IF(M61&gt;2,I58,M61))</f>
        <v>0</v>
      </c>
      <c r="B60" s="54"/>
      <c r="C60" s="25" t="str">
        <f ca="1">IF(PORTADA!$E$39="A",CONCATENATE(L60," ",I60),"")</f>
        <v>a) 0</v>
      </c>
      <c r="D60" s="26"/>
      <c r="E60" s="15"/>
      <c r="F60" s="15"/>
      <c r="G60" s="62"/>
      <c r="H60" s="62"/>
      <c r="I60" s="34">
        <f>LOOKUP(G58,DATOS!A:A,DATOS!L:L)</f>
        <v>0</v>
      </c>
      <c r="J60" s="35"/>
      <c r="K60" s="34"/>
      <c r="L60" s="35" t="s">
        <v>127</v>
      </c>
      <c r="M60" s="20" t="s">
        <v>5</v>
      </c>
      <c r="N60" s="20">
        <f>IF(O60&gt;0,0,R60)</f>
        <v>0</v>
      </c>
      <c r="O60" s="20">
        <f>IF(R61&gt;0,1,0)</f>
        <v>0</v>
      </c>
      <c r="P60" s="20">
        <f>IF(O60=1,-1/COUNTA(S60:S63),0)</f>
        <v>0</v>
      </c>
      <c r="Q60" s="20">
        <f>COUNTA(B60:B63)</f>
        <v>0</v>
      </c>
      <c r="R60" s="20">
        <f>COUNTIF(T60:T63,T59)</f>
        <v>0</v>
      </c>
      <c r="S60" s="21" t="s">
        <v>0</v>
      </c>
      <c r="T60" s="20" t="str">
        <f>CONCATENATE(B60,S60)</f>
        <v>A</v>
      </c>
      <c r="U60" s="20">
        <f>IF(R60&gt;0,R60+Q60,Q60*3)</f>
        <v>0</v>
      </c>
      <c r="AF60" s="5"/>
      <c r="AG60" s="5"/>
      <c r="AH60" s="5"/>
      <c r="AI60" s="5"/>
      <c r="AJ60" s="5"/>
      <c r="AK60" s="5"/>
    </row>
    <row r="61" spans="1:37" s="19" customFormat="1" ht="15.6" x14ac:dyDescent="0.25">
      <c r="A61" s="139"/>
      <c r="B61" s="54"/>
      <c r="C61" s="25" t="str">
        <f ca="1">IF(PORTADA!$E$39="A",CONCATENATE(L61," ",I61),"")</f>
        <v>b) 0</v>
      </c>
      <c r="D61" s="26"/>
      <c r="E61" s="15"/>
      <c r="F61" s="15"/>
      <c r="G61" s="62"/>
      <c r="H61" s="62"/>
      <c r="I61" s="34">
        <f>LOOKUP(G58,DATOS!A:A,DATOS!M:M)</f>
        <v>0</v>
      </c>
      <c r="J61" s="35"/>
      <c r="K61" s="34"/>
      <c r="L61" s="35" t="s">
        <v>126</v>
      </c>
      <c r="M61" s="20">
        <f ca="1">IF(PORTADA!$E$39="A",U60,0)</f>
        <v>0</v>
      </c>
      <c r="N61" s="20"/>
      <c r="O61" s="20"/>
      <c r="P61" s="20"/>
      <c r="Q61" s="20"/>
      <c r="R61" s="20">
        <f>Q60-R60</f>
        <v>0</v>
      </c>
      <c r="S61" s="21" t="s">
        <v>1</v>
      </c>
      <c r="T61" s="20" t="str">
        <f>CONCATENATE(B61,S61)</f>
        <v>B</v>
      </c>
      <c r="U61" s="20"/>
      <c r="AF61" s="5"/>
      <c r="AG61" s="5"/>
      <c r="AH61" s="5"/>
      <c r="AI61" s="5"/>
      <c r="AJ61" s="5"/>
      <c r="AK61" s="5"/>
    </row>
    <row r="62" spans="1:37" s="19" customFormat="1" ht="15.6" x14ac:dyDescent="0.25">
      <c r="A62" s="139"/>
      <c r="B62" s="54"/>
      <c r="C62" s="25" t="str">
        <f ca="1">IF(PORTADA!$E$39="A",CONCATENATE(L62," ",I62),"")</f>
        <v>c) 0</v>
      </c>
      <c r="D62" s="26"/>
      <c r="E62" s="15"/>
      <c r="F62" s="15"/>
      <c r="G62" s="62"/>
      <c r="H62" s="62"/>
      <c r="I62" s="34">
        <f>LOOKUP(G58,DATOS!A:A,DATOS!N:N)</f>
        <v>0</v>
      </c>
      <c r="J62" s="35"/>
      <c r="K62" s="34"/>
      <c r="L62" s="35" t="s">
        <v>125</v>
      </c>
      <c r="M62" s="20"/>
      <c r="N62" s="20"/>
      <c r="O62" s="20"/>
      <c r="P62" s="20"/>
      <c r="Q62" s="20"/>
      <c r="R62" s="20"/>
      <c r="S62" s="21" t="s">
        <v>2</v>
      </c>
      <c r="T62" s="20" t="str">
        <f>CONCATENATE(B62,S62)</f>
        <v>C</v>
      </c>
      <c r="U62" s="20"/>
      <c r="AF62" s="5"/>
      <c r="AG62" s="5"/>
      <c r="AH62" s="5"/>
      <c r="AI62" s="5"/>
      <c r="AJ62" s="5"/>
      <c r="AK62" s="5"/>
    </row>
    <row r="63" spans="1:37" s="19" customFormat="1" ht="15.6" x14ac:dyDescent="0.25">
      <c r="A63" s="139"/>
      <c r="B63" s="54"/>
      <c r="C63" s="25" t="str">
        <f ca="1">IF(PORTADA!$E$39="A",CONCATENATE(L63," ",I63),"")</f>
        <v>d) 0</v>
      </c>
      <c r="D63" s="26"/>
      <c r="E63" s="15"/>
      <c r="F63" s="15"/>
      <c r="G63" s="62"/>
      <c r="H63" s="62"/>
      <c r="I63" s="34">
        <f>LOOKUP(G58,DATOS!A:A,DATOS!O:O)</f>
        <v>0</v>
      </c>
      <c r="J63" s="35"/>
      <c r="K63" s="34"/>
      <c r="L63" s="35" t="s">
        <v>46</v>
      </c>
      <c r="M63" s="20"/>
      <c r="N63" s="20"/>
      <c r="O63" s="20"/>
      <c r="P63" s="20"/>
      <c r="Q63" s="20"/>
      <c r="R63" s="20"/>
      <c r="S63" s="21" t="s">
        <v>3</v>
      </c>
      <c r="T63" s="20" t="str">
        <f>CONCATENATE(B63,S63)</f>
        <v>D</v>
      </c>
      <c r="U63" s="20"/>
      <c r="AF63" s="5"/>
      <c r="AG63" s="5"/>
      <c r="AH63" s="5"/>
      <c r="AI63" s="5"/>
      <c r="AJ63" s="5"/>
      <c r="AK63" s="5"/>
    </row>
    <row r="64" spans="1:37" s="19" customFormat="1" ht="15.6" x14ac:dyDescent="0.25">
      <c r="A64" s="11"/>
      <c r="B64" s="52"/>
      <c r="C64" s="13"/>
      <c r="D64" s="14"/>
      <c r="E64" s="15"/>
      <c r="F64" s="15"/>
      <c r="G64" s="64">
        <v>19</v>
      </c>
      <c r="H64" s="66">
        <f ca="1">LOOKUP(M65,REPARTO!A:A,REPARTO!C:C)</f>
        <v>768</v>
      </c>
      <c r="I64" s="34" t="str">
        <f>LOOKUP(G64,DATOS!A:A,DATOS!P:P)</f>
        <v>B</v>
      </c>
      <c r="J64" s="34"/>
      <c r="K64" s="34"/>
      <c r="L64" s="35"/>
      <c r="AF64" s="5"/>
      <c r="AG64" s="5"/>
      <c r="AH64" s="5"/>
      <c r="AI64" s="5"/>
      <c r="AJ64" s="5"/>
      <c r="AK64" s="5"/>
    </row>
    <row r="65" spans="1:37" s="19" customFormat="1" ht="15.6" x14ac:dyDescent="0.25">
      <c r="A65" s="11"/>
      <c r="B65" s="31"/>
      <c r="C65" s="23" t="str">
        <f ca="1">IF(PORTADA!$E$39="A",CONCATENATE(M65,".- ",I65),"")</f>
        <v>11.- FORMACIÓN MILITAR - Boque 1 - RROO . En cuanto a la responsabilidad de obediencia: (Ref: 19)</v>
      </c>
      <c r="D65" s="24"/>
      <c r="E65" s="11"/>
      <c r="F65" s="11"/>
      <c r="G65" s="65"/>
      <c r="H65" s="62"/>
      <c r="I65" s="34" t="str">
        <f>LOOKUP(G64,DATOS!A:A,DATOS!G:G)</f>
        <v>FORMACIÓN MILITAR - Boque 1 - RROO . En cuanto a la responsabilidad de obediencia: (Ref: 19)</v>
      </c>
      <c r="J65" s="34"/>
      <c r="K65" s="53"/>
      <c r="L65" s="35">
        <f>+M65</f>
        <v>11</v>
      </c>
      <c r="M65" s="22">
        <f>+M59+1</f>
        <v>11</v>
      </c>
      <c r="N65" s="20" t="s">
        <v>33</v>
      </c>
      <c r="O65" s="20" t="s">
        <v>34</v>
      </c>
      <c r="P65" s="20" t="s">
        <v>39</v>
      </c>
      <c r="Q65" s="20" t="s">
        <v>35</v>
      </c>
      <c r="R65" s="20" t="s">
        <v>36</v>
      </c>
      <c r="S65" s="20" t="s">
        <v>37</v>
      </c>
      <c r="T65" s="20" t="str">
        <f>CONCATENATE("X",I64)</f>
        <v>XB</v>
      </c>
      <c r="U65" s="20" t="s">
        <v>38</v>
      </c>
      <c r="AF65" s="5"/>
      <c r="AG65" s="5"/>
      <c r="AH65" s="5"/>
      <c r="AI65" s="5"/>
      <c r="AJ65" s="5"/>
      <c r="AK65" s="5"/>
    </row>
    <row r="66" spans="1:37" s="19" customFormat="1" ht="15.6" x14ac:dyDescent="0.25">
      <c r="A66" s="139">
        <f ca="1">IF($E$2="X",0,IF(M67&gt;2,I64,M67))</f>
        <v>0</v>
      </c>
      <c r="B66" s="54"/>
      <c r="C66" s="25" t="str">
        <f ca="1">IF(PORTADA!$E$39="A",CONCATENATE(L66," ",I66),"")</f>
        <v>a) Debe esforzarse en cumplir las órdenes de forma objetiva</v>
      </c>
      <c r="D66" s="26"/>
      <c r="E66" s="15"/>
      <c r="F66" s="15"/>
      <c r="G66" s="62"/>
      <c r="H66" s="62"/>
      <c r="I66" s="34" t="str">
        <f>LOOKUP(G64,DATOS!A:A,DATOS!L:L)</f>
        <v>Debe esforzarse en cumplir las órdenes de forma objetiva</v>
      </c>
      <c r="J66" s="35"/>
      <c r="K66" s="34"/>
      <c r="L66" s="35" t="s">
        <v>127</v>
      </c>
      <c r="M66" s="20" t="s">
        <v>5</v>
      </c>
      <c r="N66" s="20">
        <f>IF(O66&gt;0,0,R66)</f>
        <v>0</v>
      </c>
      <c r="O66" s="20">
        <f>IF(R67&gt;0,1,0)</f>
        <v>0</v>
      </c>
      <c r="P66" s="20">
        <f>IF(O66=1,-1/COUNTA(S66:S69),0)</f>
        <v>0</v>
      </c>
      <c r="Q66" s="20">
        <f>COUNTA(B66:B69)</f>
        <v>0</v>
      </c>
      <c r="R66" s="20">
        <f>COUNTIF(T66:T69,T65)</f>
        <v>0</v>
      </c>
      <c r="S66" s="21" t="s">
        <v>0</v>
      </c>
      <c r="T66" s="20" t="str">
        <f>CONCATENATE(B66,S66)</f>
        <v>A</v>
      </c>
      <c r="U66" s="20">
        <f>IF(R66&gt;0,R66+Q66,Q66*3)</f>
        <v>0</v>
      </c>
      <c r="AF66" s="5"/>
      <c r="AG66" s="5"/>
      <c r="AH66" s="5"/>
      <c r="AI66" s="5"/>
      <c r="AJ66" s="5"/>
      <c r="AK66" s="5"/>
    </row>
    <row r="67" spans="1:37" s="19" customFormat="1" ht="15.6" x14ac:dyDescent="0.25">
      <c r="A67" s="139"/>
      <c r="B67" s="54"/>
      <c r="C67" s="25" t="str">
        <f ca="1">IF(PORTADA!$E$39="A",CONCATENATE(L67," ",I67),"")</f>
        <v>b) Debe esforzarse en ser fiel a los propósitos del mando, con responsabilidad y espíritu de iniciativa</v>
      </c>
      <c r="D67" s="26"/>
      <c r="E67" s="15"/>
      <c r="F67" s="15"/>
      <c r="G67" s="62"/>
      <c r="H67" s="62"/>
      <c r="I67" s="34" t="str">
        <f>LOOKUP(G64,DATOS!A:A,DATOS!M:M)</f>
        <v>Debe esforzarse en ser fiel a los propósitos del mando, con responsabilidad y espíritu de iniciativa</v>
      </c>
      <c r="J67" s="35"/>
      <c r="K67" s="34"/>
      <c r="L67" s="35" t="s">
        <v>126</v>
      </c>
      <c r="M67" s="20">
        <f ca="1">IF(PORTADA!$E$39="A",U66,0)</f>
        <v>0</v>
      </c>
      <c r="N67" s="20"/>
      <c r="O67" s="20"/>
      <c r="P67" s="20"/>
      <c r="Q67" s="20"/>
      <c r="R67" s="20">
        <f>Q66-R66</f>
        <v>0</v>
      </c>
      <c r="S67" s="21" t="s">
        <v>1</v>
      </c>
      <c r="T67" s="20" t="str">
        <f>CONCATENATE(B67,S67)</f>
        <v>B</v>
      </c>
      <c r="U67" s="20"/>
      <c r="AF67" s="5"/>
      <c r="AG67" s="5"/>
      <c r="AH67" s="5"/>
      <c r="AI67" s="5"/>
      <c r="AJ67" s="5"/>
      <c r="AK67" s="5"/>
    </row>
    <row r="68" spans="1:37" s="19" customFormat="1" ht="15.6" x14ac:dyDescent="0.25">
      <c r="A68" s="139"/>
      <c r="B68" s="54"/>
      <c r="C68" s="25" t="str">
        <f ca="1">IF(PORTADA!$E$39="A",CONCATENATE(L68," ",I68),"")</f>
        <v>c) Ante un imprevisto, recabará opinión del superior inmediato</v>
      </c>
      <c r="D68" s="26"/>
      <c r="E68" s="15"/>
      <c r="F68" s="15"/>
      <c r="G68" s="62"/>
      <c r="H68" s="62"/>
      <c r="I68" s="34" t="str">
        <f>LOOKUP(G64,DATOS!A:A,DATOS!N:N)</f>
        <v>Ante un imprevisto, recabará opinión del superior inmediato</v>
      </c>
      <c r="J68" s="35"/>
      <c r="K68" s="34"/>
      <c r="L68" s="35" t="s">
        <v>125</v>
      </c>
      <c r="M68" s="20"/>
      <c r="N68" s="20"/>
      <c r="O68" s="20"/>
      <c r="P68" s="20"/>
      <c r="Q68" s="20"/>
      <c r="R68" s="20"/>
      <c r="S68" s="21" t="s">
        <v>2</v>
      </c>
      <c r="T68" s="20" t="str">
        <f>CONCATENATE(B68,S68)</f>
        <v>C</v>
      </c>
      <c r="U68" s="20"/>
      <c r="AF68" s="5"/>
      <c r="AG68" s="5"/>
      <c r="AH68" s="5"/>
      <c r="AI68" s="5"/>
      <c r="AJ68" s="5"/>
      <c r="AK68" s="5"/>
    </row>
    <row r="69" spans="1:37" s="19" customFormat="1" ht="15.6" x14ac:dyDescent="0.25">
      <c r="A69" s="139"/>
      <c r="B69" s="54"/>
      <c r="C69" s="25" t="str">
        <f ca="1">IF(PORTADA!$E$39="A",CONCATENATE(L69," ",I69),"")</f>
        <v>d) Cumplirá las órdenes, independientemente de que se ajusten a la legalidad</v>
      </c>
      <c r="D69" s="26"/>
      <c r="E69" s="15"/>
      <c r="F69" s="15"/>
      <c r="G69" s="62"/>
      <c r="H69" s="62"/>
      <c r="I69" s="34" t="str">
        <f>LOOKUP(G64,DATOS!A:A,DATOS!O:O)</f>
        <v>Cumplirá las órdenes, independientemente de que se ajusten a la legalidad</v>
      </c>
      <c r="J69" s="35"/>
      <c r="K69" s="34"/>
      <c r="L69" s="35" t="s">
        <v>46</v>
      </c>
      <c r="M69" s="20"/>
      <c r="N69" s="20"/>
      <c r="O69" s="20"/>
      <c r="P69" s="20"/>
      <c r="Q69" s="20"/>
      <c r="R69" s="20"/>
      <c r="S69" s="21" t="s">
        <v>3</v>
      </c>
      <c r="T69" s="20" t="str">
        <f>CONCATENATE(B69,S69)</f>
        <v>D</v>
      </c>
      <c r="U69" s="20"/>
      <c r="AF69" s="5"/>
      <c r="AG69" s="5"/>
      <c r="AH69" s="5"/>
      <c r="AI69" s="5"/>
      <c r="AJ69" s="5"/>
      <c r="AK69" s="5"/>
    </row>
    <row r="70" spans="1:37" s="19" customFormat="1" ht="15.6" x14ac:dyDescent="0.25">
      <c r="A70" s="11"/>
      <c r="B70" s="52"/>
      <c r="C70" s="13"/>
      <c r="D70" s="14"/>
      <c r="E70" s="15"/>
      <c r="F70" s="15"/>
      <c r="G70" s="64">
        <v>67</v>
      </c>
      <c r="H70" s="66">
        <f ca="1">LOOKUP(M71,REPARTO!A:A,REPARTO!C:C)</f>
        <v>817</v>
      </c>
      <c r="I70" s="34">
        <f>LOOKUP(G70,DATOS!A:A,DATOS!P:P)</f>
        <v>0</v>
      </c>
      <c r="J70" s="34"/>
      <c r="K70" s="34"/>
      <c r="L70" s="35"/>
      <c r="AF70" s="5"/>
      <c r="AG70" s="5"/>
      <c r="AH70" s="5"/>
      <c r="AI70" s="5"/>
      <c r="AJ70" s="5"/>
      <c r="AK70" s="5"/>
    </row>
    <row r="71" spans="1:37" s="19" customFormat="1" ht="15.6" x14ac:dyDescent="0.25">
      <c r="A71" s="11"/>
      <c r="B71" s="31"/>
      <c r="C71" s="23" t="str">
        <f ca="1">IF(PORTADA!$E$39="A",CONCATENATE(M71,".- ",I71),"")</f>
        <v>12.- FORMACIÓN MILITAR - Boque 1 - RROO . 0 (Ref: 67)</v>
      </c>
      <c r="D71" s="24"/>
      <c r="E71" s="11"/>
      <c r="F71" s="11"/>
      <c r="G71" s="65"/>
      <c r="H71" s="62"/>
      <c r="I71" s="34" t="str">
        <f>LOOKUP(G70,DATOS!A:A,DATOS!G:G)</f>
        <v>FORMACIÓN MILITAR - Boque 1 - RROO . 0 (Ref: 67)</v>
      </c>
      <c r="J71" s="34"/>
      <c r="K71" s="53"/>
      <c r="L71" s="35">
        <f>+M71</f>
        <v>12</v>
      </c>
      <c r="M71" s="22">
        <f>+M65+1</f>
        <v>12</v>
      </c>
      <c r="N71" s="20" t="s">
        <v>33</v>
      </c>
      <c r="O71" s="20" t="s">
        <v>34</v>
      </c>
      <c r="P71" s="20" t="s">
        <v>39</v>
      </c>
      <c r="Q71" s="20" t="s">
        <v>35</v>
      </c>
      <c r="R71" s="20" t="s">
        <v>36</v>
      </c>
      <c r="S71" s="20" t="s">
        <v>37</v>
      </c>
      <c r="T71" s="20" t="str">
        <f>CONCATENATE("X",I70)</f>
        <v>X0</v>
      </c>
      <c r="U71" s="20" t="s">
        <v>38</v>
      </c>
      <c r="AF71" s="5"/>
      <c r="AG71" s="5"/>
      <c r="AH71" s="5"/>
      <c r="AI71" s="5"/>
      <c r="AJ71" s="5"/>
      <c r="AK71" s="5"/>
    </row>
    <row r="72" spans="1:37" s="19" customFormat="1" ht="15.6" x14ac:dyDescent="0.25">
      <c r="A72" s="139">
        <f ca="1">IF($E$2="X",0,IF(M73&gt;2,I70,M73))</f>
        <v>0</v>
      </c>
      <c r="B72" s="54"/>
      <c r="C72" s="25" t="str">
        <f ca="1">IF(PORTADA!$E$39="A",CONCATENATE(L72," ",I72),"")</f>
        <v>a) 0</v>
      </c>
      <c r="D72" s="26"/>
      <c r="E72" s="15"/>
      <c r="F72" s="15"/>
      <c r="G72" s="62"/>
      <c r="H72" s="62"/>
      <c r="I72" s="34">
        <f>LOOKUP(G70,DATOS!A:A,DATOS!L:L)</f>
        <v>0</v>
      </c>
      <c r="J72" s="35"/>
      <c r="K72" s="34"/>
      <c r="L72" s="35" t="s">
        <v>127</v>
      </c>
      <c r="M72" s="20" t="s">
        <v>5</v>
      </c>
      <c r="N72" s="20">
        <f>IF(O72&gt;0,0,R72)</f>
        <v>0</v>
      </c>
      <c r="O72" s="20">
        <f>IF(R73&gt;0,1,0)</f>
        <v>0</v>
      </c>
      <c r="P72" s="20">
        <f>IF(O72=1,-1/COUNTA(S72:S75),0)</f>
        <v>0</v>
      </c>
      <c r="Q72" s="20">
        <f>COUNTA(B72:B75)</f>
        <v>0</v>
      </c>
      <c r="R72" s="20">
        <f>COUNTIF(T72:T75,T71)</f>
        <v>0</v>
      </c>
      <c r="S72" s="21" t="s">
        <v>0</v>
      </c>
      <c r="T72" s="20" t="str">
        <f>CONCATENATE(B72,S72)</f>
        <v>A</v>
      </c>
      <c r="U72" s="20">
        <f>IF(R72&gt;0,R72+Q72,Q72*3)</f>
        <v>0</v>
      </c>
      <c r="AF72" s="5"/>
      <c r="AG72" s="5"/>
      <c r="AH72" s="5"/>
      <c r="AI72" s="5"/>
      <c r="AJ72" s="5"/>
      <c r="AK72" s="5"/>
    </row>
    <row r="73" spans="1:37" s="19" customFormat="1" ht="15.6" x14ac:dyDescent="0.25">
      <c r="A73" s="139"/>
      <c r="B73" s="54"/>
      <c r="C73" s="25" t="str">
        <f ca="1">IF(PORTADA!$E$39="A",CONCATENATE(L73," ",I73),"")</f>
        <v>b) 0</v>
      </c>
      <c r="D73" s="26"/>
      <c r="E73" s="15"/>
      <c r="F73" s="15"/>
      <c r="G73" s="62"/>
      <c r="H73" s="62"/>
      <c r="I73" s="34">
        <f>LOOKUP(G70,DATOS!A:A,DATOS!M:M)</f>
        <v>0</v>
      </c>
      <c r="J73" s="35"/>
      <c r="K73" s="34"/>
      <c r="L73" s="35" t="s">
        <v>126</v>
      </c>
      <c r="M73" s="20">
        <f ca="1">IF(PORTADA!$E$39="A",U72,0)</f>
        <v>0</v>
      </c>
      <c r="N73" s="20"/>
      <c r="O73" s="20"/>
      <c r="P73" s="20"/>
      <c r="Q73" s="20"/>
      <c r="R73" s="20">
        <f>Q72-R72</f>
        <v>0</v>
      </c>
      <c r="S73" s="21" t="s">
        <v>1</v>
      </c>
      <c r="T73" s="20" t="str">
        <f>CONCATENATE(B73,S73)</f>
        <v>B</v>
      </c>
      <c r="U73" s="20"/>
      <c r="AF73" s="5"/>
      <c r="AG73" s="5"/>
      <c r="AH73" s="5"/>
      <c r="AI73" s="5"/>
      <c r="AJ73" s="5"/>
      <c r="AK73" s="5"/>
    </row>
    <row r="74" spans="1:37" s="19" customFormat="1" ht="15.6" x14ac:dyDescent="0.25">
      <c r="A74" s="139"/>
      <c r="B74" s="54"/>
      <c r="C74" s="25" t="str">
        <f ca="1">IF(PORTADA!$E$39="A",CONCATENATE(L74," ",I74),"")</f>
        <v>c) 0</v>
      </c>
      <c r="D74" s="26"/>
      <c r="E74" s="15"/>
      <c r="F74" s="15"/>
      <c r="G74" s="62"/>
      <c r="H74" s="62"/>
      <c r="I74" s="34">
        <f>LOOKUP(G70,DATOS!A:A,DATOS!N:N)</f>
        <v>0</v>
      </c>
      <c r="J74" s="35"/>
      <c r="K74" s="34"/>
      <c r="L74" s="35" t="s">
        <v>125</v>
      </c>
      <c r="M74" s="20"/>
      <c r="N74" s="20"/>
      <c r="O74" s="20"/>
      <c r="P74" s="20"/>
      <c r="Q74" s="20"/>
      <c r="R74" s="20"/>
      <c r="S74" s="21" t="s">
        <v>2</v>
      </c>
      <c r="T74" s="20" t="str">
        <f>CONCATENATE(B74,S74)</f>
        <v>C</v>
      </c>
      <c r="U74" s="20"/>
      <c r="AF74" s="5"/>
      <c r="AG74" s="5"/>
      <c r="AH74" s="5"/>
      <c r="AI74" s="5"/>
      <c r="AJ74" s="5"/>
      <c r="AK74" s="5"/>
    </row>
    <row r="75" spans="1:37" s="19" customFormat="1" ht="15.6" x14ac:dyDescent="0.25">
      <c r="A75" s="139"/>
      <c r="B75" s="54"/>
      <c r="C75" s="25" t="str">
        <f ca="1">IF(PORTADA!$E$39="A",CONCATENATE(L75," ",I75),"")</f>
        <v>d) 0</v>
      </c>
      <c r="D75" s="26"/>
      <c r="E75" s="15"/>
      <c r="F75" s="15"/>
      <c r="G75" s="62"/>
      <c r="H75" s="62"/>
      <c r="I75" s="34">
        <f>LOOKUP(G70,DATOS!A:A,DATOS!O:O)</f>
        <v>0</v>
      </c>
      <c r="J75" s="35"/>
      <c r="K75" s="34"/>
      <c r="L75" s="35" t="s">
        <v>46</v>
      </c>
      <c r="M75" s="20"/>
      <c r="N75" s="20"/>
      <c r="O75" s="20"/>
      <c r="P75" s="20"/>
      <c r="Q75" s="20"/>
      <c r="R75" s="20"/>
      <c r="S75" s="21" t="s">
        <v>3</v>
      </c>
      <c r="T75" s="20" t="str">
        <f>CONCATENATE(B75,S75)</f>
        <v>D</v>
      </c>
      <c r="U75" s="20"/>
      <c r="AF75" s="5"/>
      <c r="AG75" s="5"/>
      <c r="AH75" s="5"/>
      <c r="AI75" s="5"/>
      <c r="AJ75" s="5"/>
      <c r="AK75" s="5"/>
    </row>
    <row r="76" spans="1:37" s="19" customFormat="1" ht="15.6" x14ac:dyDescent="0.25">
      <c r="A76" s="11"/>
      <c r="B76" s="52"/>
      <c r="C76" s="13"/>
      <c r="D76" s="14"/>
      <c r="E76" s="15"/>
      <c r="F76" s="15"/>
      <c r="G76" s="64">
        <v>980</v>
      </c>
      <c r="H76" s="66">
        <f ca="1">LOOKUP(M77,REPARTO!A:A,REPARTO!C:C)</f>
        <v>13</v>
      </c>
      <c r="I76" s="34">
        <f>LOOKUP(G76,DATOS!A:A,DATOS!P:P)</f>
        <v>0</v>
      </c>
      <c r="J76" s="34"/>
      <c r="K76" s="34"/>
      <c r="L76" s="35"/>
      <c r="AF76" s="5"/>
      <c r="AG76" s="5"/>
      <c r="AH76" s="5"/>
      <c r="AI76" s="5"/>
      <c r="AJ76" s="5"/>
      <c r="AK76" s="5"/>
    </row>
    <row r="77" spans="1:37" s="19" customFormat="1" ht="31.2" x14ac:dyDescent="0.25">
      <c r="A77" s="11"/>
      <c r="B77" s="31"/>
      <c r="C77" s="23" t="str">
        <f ca="1">IF(PORTADA!$E$39="A",CONCATENATE(M77,".- ",I77),"")</f>
        <v>13.- INSTRUCCIÓN TÁCTICA Y TÉCNICA - Boque 3 - ARMAMENTO Y TERORÍA DEL TIRO II II. Pistola USP COMPACT.  (Ref: 980)</v>
      </c>
      <c r="D77" s="24"/>
      <c r="E77" s="11"/>
      <c r="F77" s="11"/>
      <c r="G77" s="65"/>
      <c r="H77" s="62"/>
      <c r="I77" s="34" t="str">
        <f>LOOKUP(G76,DATOS!A:A,DATOS!G:G)</f>
        <v>INSTRUCCIÓN TÁCTICA Y TÉCNICA - Boque 3 - ARMAMENTO Y TERORÍA DEL TIRO II II. Pistola USP COMPACT.  (Ref: 980)</v>
      </c>
      <c r="J77" s="34"/>
      <c r="K77" s="53"/>
      <c r="L77" s="35">
        <f>+M77</f>
        <v>13</v>
      </c>
      <c r="M77" s="22">
        <f>+M71+1</f>
        <v>13</v>
      </c>
      <c r="N77" s="20" t="s">
        <v>33</v>
      </c>
      <c r="O77" s="20" t="s">
        <v>34</v>
      </c>
      <c r="P77" s="20" t="s">
        <v>39</v>
      </c>
      <c r="Q77" s="20" t="s">
        <v>35</v>
      </c>
      <c r="R77" s="20" t="s">
        <v>36</v>
      </c>
      <c r="S77" s="20" t="s">
        <v>37</v>
      </c>
      <c r="T77" s="20" t="str">
        <f>CONCATENATE("X",I76)</f>
        <v>X0</v>
      </c>
      <c r="U77" s="20" t="s">
        <v>38</v>
      </c>
      <c r="AF77" s="5"/>
      <c r="AG77" s="5"/>
      <c r="AH77" s="5"/>
      <c r="AI77" s="5"/>
      <c r="AJ77" s="5"/>
      <c r="AK77" s="5"/>
    </row>
    <row r="78" spans="1:37" s="19" customFormat="1" ht="15.6" x14ac:dyDescent="0.25">
      <c r="A78" s="139">
        <f ca="1">IF($E$2="X",0,IF(M79&gt;2,I76,M79))</f>
        <v>0</v>
      </c>
      <c r="B78" s="54"/>
      <c r="C78" s="25" t="str">
        <f ca="1">IF(PORTADA!$E$39="A",CONCATENATE(L78," ",I78),"")</f>
        <v>a) 0</v>
      </c>
      <c r="D78" s="26"/>
      <c r="E78" s="15"/>
      <c r="F78" s="15"/>
      <c r="G78" s="62"/>
      <c r="H78" s="62"/>
      <c r="I78" s="34">
        <f>LOOKUP(G76,DATOS!A:A,DATOS!L:L)</f>
        <v>0</v>
      </c>
      <c r="J78" s="35"/>
      <c r="K78" s="34"/>
      <c r="L78" s="35" t="s">
        <v>127</v>
      </c>
      <c r="M78" s="20" t="s">
        <v>5</v>
      </c>
      <c r="N78" s="20">
        <f>IF(O78&gt;0,0,R78)</f>
        <v>0</v>
      </c>
      <c r="O78" s="20">
        <f>IF(R79&gt;0,1,0)</f>
        <v>0</v>
      </c>
      <c r="P78" s="20">
        <f>IF(O78=1,-1/COUNTA(S78:S81),0)</f>
        <v>0</v>
      </c>
      <c r="Q78" s="20">
        <f>COUNTA(B78:B81)</f>
        <v>0</v>
      </c>
      <c r="R78" s="20">
        <f>COUNTIF(T78:T81,T77)</f>
        <v>0</v>
      </c>
      <c r="S78" s="21" t="s">
        <v>0</v>
      </c>
      <c r="T78" s="20" t="str">
        <f>CONCATENATE(B78,S78)</f>
        <v>A</v>
      </c>
      <c r="U78" s="20">
        <f>IF(R78&gt;0,R78+Q78,Q78*3)</f>
        <v>0</v>
      </c>
      <c r="AF78" s="5"/>
      <c r="AG78" s="5"/>
      <c r="AH78" s="5"/>
      <c r="AI78" s="5"/>
      <c r="AJ78" s="5"/>
      <c r="AK78" s="5"/>
    </row>
    <row r="79" spans="1:37" s="19" customFormat="1" ht="15.6" x14ac:dyDescent="0.25">
      <c r="A79" s="139"/>
      <c r="B79" s="54"/>
      <c r="C79" s="25" t="str">
        <f ca="1">IF(PORTADA!$E$39="A",CONCATENATE(L79," ",I79),"")</f>
        <v>b) 0</v>
      </c>
      <c r="D79" s="26"/>
      <c r="E79" s="15"/>
      <c r="F79" s="15"/>
      <c r="G79" s="62"/>
      <c r="H79" s="62"/>
      <c r="I79" s="34">
        <f>LOOKUP(G76,DATOS!A:A,DATOS!M:M)</f>
        <v>0</v>
      </c>
      <c r="J79" s="35"/>
      <c r="K79" s="34"/>
      <c r="L79" s="35" t="s">
        <v>126</v>
      </c>
      <c r="M79" s="20">
        <f ca="1">IF(PORTADA!$E$39="A",U78,0)</f>
        <v>0</v>
      </c>
      <c r="N79" s="20"/>
      <c r="O79" s="20"/>
      <c r="P79" s="20"/>
      <c r="Q79" s="20"/>
      <c r="R79" s="20">
        <f>Q78-R78</f>
        <v>0</v>
      </c>
      <c r="S79" s="21" t="s">
        <v>1</v>
      </c>
      <c r="T79" s="20" t="str">
        <f>CONCATENATE(B79,S79)</f>
        <v>B</v>
      </c>
      <c r="U79" s="20"/>
      <c r="AF79" s="5"/>
      <c r="AG79" s="5"/>
      <c r="AH79" s="5"/>
      <c r="AI79" s="5"/>
      <c r="AJ79" s="5"/>
      <c r="AK79" s="5"/>
    </row>
    <row r="80" spans="1:37" s="19" customFormat="1" ht="15.6" x14ac:dyDescent="0.25">
      <c r="A80" s="139"/>
      <c r="B80" s="54"/>
      <c r="C80" s="25" t="str">
        <f ca="1">IF(PORTADA!$E$39="A",CONCATENATE(L80," ",I80),"")</f>
        <v>c) 0</v>
      </c>
      <c r="D80" s="26"/>
      <c r="E80" s="15"/>
      <c r="F80" s="15"/>
      <c r="G80" s="62"/>
      <c r="H80" s="62"/>
      <c r="I80" s="34">
        <f>LOOKUP(G76,DATOS!A:A,DATOS!N:N)</f>
        <v>0</v>
      </c>
      <c r="J80" s="35"/>
      <c r="K80" s="34"/>
      <c r="L80" s="35" t="s">
        <v>125</v>
      </c>
      <c r="M80" s="20"/>
      <c r="N80" s="20"/>
      <c r="O80" s="20"/>
      <c r="P80" s="20"/>
      <c r="Q80" s="20"/>
      <c r="R80" s="20"/>
      <c r="S80" s="21" t="s">
        <v>2</v>
      </c>
      <c r="T80" s="20" t="str">
        <f>CONCATENATE(B80,S80)</f>
        <v>C</v>
      </c>
      <c r="U80" s="20"/>
      <c r="AF80" s="5"/>
      <c r="AG80" s="5"/>
      <c r="AH80" s="5"/>
      <c r="AI80" s="5"/>
      <c r="AJ80" s="5"/>
      <c r="AK80" s="5"/>
    </row>
    <row r="81" spans="1:37" s="19" customFormat="1" ht="15.6" x14ac:dyDescent="0.25">
      <c r="A81" s="139"/>
      <c r="B81" s="54"/>
      <c r="C81" s="25" t="str">
        <f ca="1">IF(PORTADA!$E$39="A",CONCATENATE(L81," ",I81),"")</f>
        <v>d) 0</v>
      </c>
      <c r="D81" s="26"/>
      <c r="E81" s="15"/>
      <c r="F81" s="15"/>
      <c r="G81" s="62"/>
      <c r="H81" s="62"/>
      <c r="I81" s="34">
        <f>LOOKUP(G76,DATOS!A:A,DATOS!O:O)</f>
        <v>0</v>
      </c>
      <c r="J81" s="35"/>
      <c r="K81" s="34"/>
      <c r="L81" s="35" t="s">
        <v>46</v>
      </c>
      <c r="M81" s="20"/>
      <c r="N81" s="20"/>
      <c r="O81" s="20"/>
      <c r="P81" s="20"/>
      <c r="Q81" s="20"/>
      <c r="R81" s="20"/>
      <c r="S81" s="21" t="s">
        <v>3</v>
      </c>
      <c r="T81" s="20" t="str">
        <f>CONCATENATE(B81,S81)</f>
        <v>D</v>
      </c>
      <c r="U81" s="20"/>
      <c r="AF81" s="5"/>
      <c r="AG81" s="5"/>
      <c r="AH81" s="5"/>
      <c r="AI81" s="5"/>
      <c r="AJ81" s="5"/>
      <c r="AK81" s="5"/>
    </row>
    <row r="82" spans="1:37" s="19" customFormat="1" ht="15.6" x14ac:dyDescent="0.25">
      <c r="A82" s="11"/>
      <c r="B82" s="52"/>
      <c r="C82" s="13"/>
      <c r="D82" s="14"/>
      <c r="E82" s="15"/>
      <c r="F82" s="15"/>
      <c r="G82" s="64">
        <v>379</v>
      </c>
      <c r="H82" s="66">
        <f ca="1">LOOKUP(M83,REPARTO!A:A,REPARTO!C:C)</f>
        <v>476</v>
      </c>
      <c r="I82" s="34">
        <f>LOOKUP(G82,DATOS!A:A,DATOS!P:P)</f>
        <v>0</v>
      </c>
      <c r="J82" s="34"/>
      <c r="K82" s="34"/>
      <c r="L82" s="35"/>
      <c r="AF82" s="5"/>
      <c r="AG82" s="5"/>
      <c r="AH82" s="5"/>
      <c r="AI82" s="5"/>
      <c r="AJ82" s="5"/>
      <c r="AK82" s="5"/>
    </row>
    <row r="83" spans="1:37" s="19" customFormat="1" ht="31.2" x14ac:dyDescent="0.25">
      <c r="A83" s="11"/>
      <c r="B83" s="31"/>
      <c r="C83" s="23" t="str">
        <f ca="1">IF(PORTADA!$E$39="A",CONCATENATE(M83,".- ",I83),"")</f>
        <v>14.- FORMACIÓN MILITAR - Boque 5 y 6 - CÓDIGO PENAL MILITAR y RÉGIMEN DISCIPLINARIO  II. RÉGIMEN DISCIPLINARIO .  (Ref: 379)</v>
      </c>
      <c r="D83" s="24"/>
      <c r="E83" s="11"/>
      <c r="F83" s="11"/>
      <c r="G83" s="65"/>
      <c r="H83" s="62"/>
      <c r="I83" s="34" t="str">
        <f>LOOKUP(G82,DATOS!A:A,DATOS!G:G)</f>
        <v>FORMACIÓN MILITAR - Boque 5 y 6 - CÓDIGO PENAL MILITAR y RÉGIMEN DISCIPLINARIO  II. RÉGIMEN DISCIPLINARIO .  (Ref: 379)</v>
      </c>
      <c r="J83" s="34"/>
      <c r="K83" s="53"/>
      <c r="L83" s="35">
        <f>+M83</f>
        <v>14</v>
      </c>
      <c r="M83" s="22">
        <f>+M77+1</f>
        <v>14</v>
      </c>
      <c r="N83" s="20" t="s">
        <v>33</v>
      </c>
      <c r="O83" s="20" t="s">
        <v>34</v>
      </c>
      <c r="P83" s="20" t="s">
        <v>39</v>
      </c>
      <c r="Q83" s="20" t="s">
        <v>35</v>
      </c>
      <c r="R83" s="20" t="s">
        <v>36</v>
      </c>
      <c r="S83" s="20" t="s">
        <v>37</v>
      </c>
      <c r="T83" s="20" t="str">
        <f>CONCATENATE("X",I82)</f>
        <v>X0</v>
      </c>
      <c r="U83" s="20" t="s">
        <v>38</v>
      </c>
      <c r="AF83" s="5"/>
      <c r="AG83" s="5"/>
      <c r="AH83" s="5"/>
      <c r="AI83" s="5"/>
      <c r="AJ83" s="5"/>
      <c r="AK83" s="5"/>
    </row>
    <row r="84" spans="1:37" s="19" customFormat="1" ht="15.6" x14ac:dyDescent="0.25">
      <c r="A84" s="139">
        <f ca="1">IF($E$2="X",0,IF(M85&gt;2,I82,M85))</f>
        <v>0</v>
      </c>
      <c r="B84" s="54"/>
      <c r="C84" s="25" t="str">
        <f ca="1">IF(PORTADA!$E$39="A",CONCATENATE(L84," ",I84),"")</f>
        <v>a) 0</v>
      </c>
      <c r="D84" s="26"/>
      <c r="E84" s="15"/>
      <c r="F84" s="15"/>
      <c r="G84" s="62"/>
      <c r="H84" s="62"/>
      <c r="I84" s="34">
        <f>LOOKUP(G82,DATOS!A:A,DATOS!L:L)</f>
        <v>0</v>
      </c>
      <c r="J84" s="35"/>
      <c r="K84" s="34"/>
      <c r="L84" s="35" t="s">
        <v>127</v>
      </c>
      <c r="M84" s="20" t="s">
        <v>5</v>
      </c>
      <c r="N84" s="20">
        <f>IF(O84&gt;0,0,R84)</f>
        <v>0</v>
      </c>
      <c r="O84" s="20">
        <f>IF(R85&gt;0,1,0)</f>
        <v>0</v>
      </c>
      <c r="P84" s="20">
        <f>IF(O84=1,-1/COUNTA(S84:S87),0)</f>
        <v>0</v>
      </c>
      <c r="Q84" s="20">
        <f>COUNTA(B84:B87)</f>
        <v>0</v>
      </c>
      <c r="R84" s="20">
        <f>COUNTIF(T84:T87,T83)</f>
        <v>0</v>
      </c>
      <c r="S84" s="21" t="s">
        <v>0</v>
      </c>
      <c r="T84" s="20" t="str">
        <f>CONCATENATE(B84,S84)</f>
        <v>A</v>
      </c>
      <c r="U84" s="20">
        <f>IF(R84&gt;0,R84+Q84,Q84*3)</f>
        <v>0</v>
      </c>
      <c r="AF84" s="5"/>
      <c r="AG84" s="5"/>
      <c r="AH84" s="5"/>
      <c r="AI84" s="5"/>
      <c r="AJ84" s="5"/>
      <c r="AK84" s="5"/>
    </row>
    <row r="85" spans="1:37" s="19" customFormat="1" ht="15.6" x14ac:dyDescent="0.25">
      <c r="A85" s="139"/>
      <c r="B85" s="54"/>
      <c r="C85" s="25" t="str">
        <f ca="1">IF(PORTADA!$E$39="A",CONCATENATE(L85," ",I85),"")</f>
        <v>b) 0</v>
      </c>
      <c r="D85" s="26"/>
      <c r="E85" s="15"/>
      <c r="F85" s="15"/>
      <c r="G85" s="62"/>
      <c r="H85" s="62"/>
      <c r="I85" s="34">
        <f>LOOKUP(G82,DATOS!A:A,DATOS!M:M)</f>
        <v>0</v>
      </c>
      <c r="J85" s="35"/>
      <c r="K85" s="34"/>
      <c r="L85" s="35" t="s">
        <v>126</v>
      </c>
      <c r="M85" s="20">
        <f ca="1">IF(PORTADA!$E$39="A",U84,0)</f>
        <v>0</v>
      </c>
      <c r="N85" s="20"/>
      <c r="O85" s="20"/>
      <c r="P85" s="20"/>
      <c r="Q85" s="20"/>
      <c r="R85" s="20">
        <f>Q84-R84</f>
        <v>0</v>
      </c>
      <c r="S85" s="21" t="s">
        <v>1</v>
      </c>
      <c r="T85" s="20" t="str">
        <f>CONCATENATE(B85,S85)</f>
        <v>B</v>
      </c>
      <c r="U85" s="20"/>
      <c r="AF85" s="5"/>
      <c r="AG85" s="5"/>
      <c r="AH85" s="5"/>
      <c r="AI85" s="5"/>
      <c r="AJ85" s="5"/>
      <c r="AK85" s="5"/>
    </row>
    <row r="86" spans="1:37" s="19" customFormat="1" ht="15.6" x14ac:dyDescent="0.25">
      <c r="A86" s="139"/>
      <c r="B86" s="54"/>
      <c r="C86" s="25" t="str">
        <f ca="1">IF(PORTADA!$E$39="A",CONCATENATE(L86," ",I86),"")</f>
        <v>c) 0</v>
      </c>
      <c r="D86" s="26"/>
      <c r="E86" s="15"/>
      <c r="F86" s="15"/>
      <c r="G86" s="62"/>
      <c r="H86" s="62"/>
      <c r="I86" s="34">
        <f>LOOKUP(G82,DATOS!A:A,DATOS!N:N)</f>
        <v>0</v>
      </c>
      <c r="J86" s="35"/>
      <c r="K86" s="34"/>
      <c r="L86" s="35" t="s">
        <v>125</v>
      </c>
      <c r="M86" s="20"/>
      <c r="N86" s="20"/>
      <c r="O86" s="20"/>
      <c r="P86" s="20"/>
      <c r="Q86" s="20"/>
      <c r="R86" s="20"/>
      <c r="S86" s="21" t="s">
        <v>2</v>
      </c>
      <c r="T86" s="20" t="str">
        <f>CONCATENATE(B86,S86)</f>
        <v>C</v>
      </c>
      <c r="U86" s="20"/>
      <c r="AF86" s="5"/>
      <c r="AG86" s="5"/>
      <c r="AH86" s="5"/>
      <c r="AI86" s="5"/>
      <c r="AJ86" s="5"/>
      <c r="AK86" s="5"/>
    </row>
    <row r="87" spans="1:37" s="19" customFormat="1" ht="15.6" x14ac:dyDescent="0.25">
      <c r="A87" s="139"/>
      <c r="B87" s="54"/>
      <c r="C87" s="25" t="str">
        <f ca="1">IF(PORTADA!$E$39="A",CONCATENATE(L87," ",I87),"")</f>
        <v>d) 0</v>
      </c>
      <c r="D87" s="26"/>
      <c r="E87" s="15"/>
      <c r="F87" s="15"/>
      <c r="G87" s="62"/>
      <c r="H87" s="62"/>
      <c r="I87" s="34">
        <f>LOOKUP(G82,DATOS!A:A,DATOS!O:O)</f>
        <v>0</v>
      </c>
      <c r="J87" s="35"/>
      <c r="K87" s="34"/>
      <c r="L87" s="35" t="s">
        <v>46</v>
      </c>
      <c r="M87" s="20"/>
      <c r="N87" s="20"/>
      <c r="O87" s="20"/>
      <c r="P87" s="20"/>
      <c r="Q87" s="20"/>
      <c r="R87" s="20"/>
      <c r="S87" s="21" t="s">
        <v>3</v>
      </c>
      <c r="T87" s="20" t="str">
        <f>CONCATENATE(B87,S87)</f>
        <v>D</v>
      </c>
      <c r="U87" s="20"/>
      <c r="AF87" s="5"/>
      <c r="AG87" s="5"/>
      <c r="AH87" s="5"/>
      <c r="AI87" s="5"/>
      <c r="AJ87" s="5"/>
      <c r="AK87" s="5"/>
    </row>
    <row r="88" spans="1:37" s="19" customFormat="1" ht="15.6" x14ac:dyDescent="0.25">
      <c r="A88" s="11"/>
      <c r="B88" s="52"/>
      <c r="C88" s="13"/>
      <c r="D88" s="14"/>
      <c r="E88" s="15"/>
      <c r="F88" s="15"/>
      <c r="G88" s="64">
        <v>362</v>
      </c>
      <c r="H88" s="66">
        <f ca="1">LOOKUP(M89,REPARTO!A:A,REPARTO!C:C)</f>
        <v>926</v>
      </c>
      <c r="I88" s="34">
        <f>LOOKUP(G88,DATOS!A:A,DATOS!P:P)</f>
        <v>0</v>
      </c>
      <c r="J88" s="34"/>
      <c r="K88" s="34"/>
      <c r="L88" s="35"/>
      <c r="AF88" s="5"/>
      <c r="AG88" s="5"/>
      <c r="AH88" s="5"/>
      <c r="AI88" s="5"/>
      <c r="AJ88" s="5"/>
      <c r="AK88" s="5"/>
    </row>
    <row r="89" spans="1:37" s="19" customFormat="1" ht="31.2" x14ac:dyDescent="0.25">
      <c r="A89" s="11"/>
      <c r="B89" s="31"/>
      <c r="C89" s="23" t="str">
        <f ca="1">IF(PORTADA!$E$39="A",CONCATENATE(M89,".- ",I89),"")</f>
        <v>15.- FORMACIÓN MILITAR - Boque 5 y 6 - CÓDIGO PENAL MILITAR y RÉGIMEN DISCIPLINARIO  II. RÉGIMEN DISCIPLINARIO .  (Ref: 362)</v>
      </c>
      <c r="D89" s="24"/>
      <c r="E89" s="11"/>
      <c r="F89" s="11"/>
      <c r="G89" s="65"/>
      <c r="H89" s="62"/>
      <c r="I89" s="34" t="str">
        <f>LOOKUP(G88,DATOS!A:A,DATOS!G:G)</f>
        <v>FORMACIÓN MILITAR - Boque 5 y 6 - CÓDIGO PENAL MILITAR y RÉGIMEN DISCIPLINARIO  II. RÉGIMEN DISCIPLINARIO .  (Ref: 362)</v>
      </c>
      <c r="J89" s="34"/>
      <c r="K89" s="53"/>
      <c r="L89" s="35">
        <f>+M89</f>
        <v>15</v>
      </c>
      <c r="M89" s="22">
        <f>+M83+1</f>
        <v>15</v>
      </c>
      <c r="N89" s="20" t="s">
        <v>33</v>
      </c>
      <c r="O89" s="20" t="s">
        <v>34</v>
      </c>
      <c r="P89" s="20" t="s">
        <v>39</v>
      </c>
      <c r="Q89" s="20" t="s">
        <v>35</v>
      </c>
      <c r="R89" s="20" t="s">
        <v>36</v>
      </c>
      <c r="S89" s="20" t="s">
        <v>37</v>
      </c>
      <c r="T89" s="20" t="str">
        <f>CONCATENATE("X",I88)</f>
        <v>X0</v>
      </c>
      <c r="U89" s="20" t="s">
        <v>38</v>
      </c>
      <c r="AF89" s="5"/>
      <c r="AG89" s="5"/>
      <c r="AH89" s="5"/>
      <c r="AI89" s="5"/>
      <c r="AJ89" s="5"/>
      <c r="AK89" s="5"/>
    </row>
    <row r="90" spans="1:37" s="19" customFormat="1" ht="15.6" x14ac:dyDescent="0.25">
      <c r="A90" s="139">
        <f ca="1">IF($E$2="X",0,IF(M91&gt;2,I88,M91))</f>
        <v>0</v>
      </c>
      <c r="B90" s="54"/>
      <c r="C90" s="25" t="str">
        <f ca="1">IF(PORTADA!$E$39="A",CONCATENATE(L90," ",I90),"")</f>
        <v>a) 0</v>
      </c>
      <c r="D90" s="26"/>
      <c r="E90" s="15"/>
      <c r="F90" s="15"/>
      <c r="G90" s="62"/>
      <c r="H90" s="62"/>
      <c r="I90" s="34">
        <f>LOOKUP(G88,DATOS!A:A,DATOS!L:L)</f>
        <v>0</v>
      </c>
      <c r="J90" s="35"/>
      <c r="K90" s="34"/>
      <c r="L90" s="35" t="s">
        <v>127</v>
      </c>
      <c r="M90" s="20" t="s">
        <v>5</v>
      </c>
      <c r="N90" s="20">
        <f>IF(O90&gt;0,0,R90)</f>
        <v>0</v>
      </c>
      <c r="O90" s="20">
        <f>IF(R91&gt;0,1,0)</f>
        <v>0</v>
      </c>
      <c r="P90" s="20">
        <f>IF(O90=1,-1/COUNTA(S90:S93),0)</f>
        <v>0</v>
      </c>
      <c r="Q90" s="20">
        <f>COUNTA(B90:B93)</f>
        <v>0</v>
      </c>
      <c r="R90" s="20">
        <f>COUNTIF(T90:T93,T89)</f>
        <v>0</v>
      </c>
      <c r="S90" s="21" t="s">
        <v>0</v>
      </c>
      <c r="T90" s="20" t="str">
        <f>CONCATENATE(B90,S90)</f>
        <v>A</v>
      </c>
      <c r="U90" s="20">
        <f>IF(R90&gt;0,R90+Q90,Q90*3)</f>
        <v>0</v>
      </c>
      <c r="AF90" s="5"/>
      <c r="AG90" s="5"/>
      <c r="AH90" s="5"/>
      <c r="AI90" s="5"/>
      <c r="AJ90" s="5"/>
      <c r="AK90" s="5"/>
    </row>
    <row r="91" spans="1:37" s="19" customFormat="1" ht="15.6" x14ac:dyDescent="0.25">
      <c r="A91" s="139"/>
      <c r="B91" s="54"/>
      <c r="C91" s="25" t="str">
        <f ca="1">IF(PORTADA!$E$39="A",CONCATENATE(L91," ",I91),"")</f>
        <v>b) 0</v>
      </c>
      <c r="D91" s="26"/>
      <c r="E91" s="15"/>
      <c r="F91" s="15"/>
      <c r="G91" s="62"/>
      <c r="H91" s="62"/>
      <c r="I91" s="34">
        <f>LOOKUP(G88,DATOS!A:A,DATOS!M:M)</f>
        <v>0</v>
      </c>
      <c r="J91" s="35"/>
      <c r="K91" s="34"/>
      <c r="L91" s="35" t="s">
        <v>126</v>
      </c>
      <c r="M91" s="20">
        <f ca="1">IF(PORTADA!$E$39="A",U90,0)</f>
        <v>0</v>
      </c>
      <c r="N91" s="20"/>
      <c r="O91" s="20"/>
      <c r="P91" s="20"/>
      <c r="Q91" s="20"/>
      <c r="R91" s="20">
        <f>Q90-R90</f>
        <v>0</v>
      </c>
      <c r="S91" s="21" t="s">
        <v>1</v>
      </c>
      <c r="T91" s="20" t="str">
        <f>CONCATENATE(B91,S91)</f>
        <v>B</v>
      </c>
      <c r="U91" s="20"/>
      <c r="AF91" s="5"/>
      <c r="AG91" s="5"/>
      <c r="AH91" s="5"/>
      <c r="AI91" s="5"/>
      <c r="AJ91" s="5"/>
      <c r="AK91" s="5"/>
    </row>
    <row r="92" spans="1:37" s="19" customFormat="1" ht="15.6" x14ac:dyDescent="0.25">
      <c r="A92" s="139"/>
      <c r="B92" s="54"/>
      <c r="C92" s="25" t="str">
        <f ca="1">IF(PORTADA!$E$39="A",CONCATENATE(L92," ",I92),"")</f>
        <v>c) 0</v>
      </c>
      <c r="D92" s="26"/>
      <c r="E92" s="15"/>
      <c r="F92" s="15"/>
      <c r="G92" s="62"/>
      <c r="H92" s="62"/>
      <c r="I92" s="34">
        <f>LOOKUP(G88,DATOS!A:A,DATOS!N:N)</f>
        <v>0</v>
      </c>
      <c r="J92" s="35"/>
      <c r="K92" s="34"/>
      <c r="L92" s="35" t="s">
        <v>125</v>
      </c>
      <c r="M92" s="20"/>
      <c r="N92" s="20"/>
      <c r="O92" s="20"/>
      <c r="P92" s="20"/>
      <c r="Q92" s="20"/>
      <c r="R92" s="20"/>
      <c r="S92" s="21" t="s">
        <v>2</v>
      </c>
      <c r="T92" s="20" t="str">
        <f>CONCATENATE(B92,S92)</f>
        <v>C</v>
      </c>
      <c r="U92" s="20"/>
      <c r="AF92" s="5"/>
      <c r="AG92" s="5"/>
      <c r="AH92" s="5"/>
      <c r="AI92" s="5"/>
      <c r="AJ92" s="5"/>
      <c r="AK92" s="5"/>
    </row>
    <row r="93" spans="1:37" s="19" customFormat="1" ht="15.6" x14ac:dyDescent="0.25">
      <c r="A93" s="139"/>
      <c r="B93" s="54"/>
      <c r="C93" s="25" t="str">
        <f ca="1">IF(PORTADA!$E$39="A",CONCATENATE(L93," ",I93),"")</f>
        <v>d) 0</v>
      </c>
      <c r="D93" s="26"/>
      <c r="E93" s="15"/>
      <c r="F93" s="15"/>
      <c r="G93" s="62"/>
      <c r="H93" s="62"/>
      <c r="I93" s="34">
        <f>LOOKUP(G88,DATOS!A:A,DATOS!O:O)</f>
        <v>0</v>
      </c>
      <c r="J93" s="35"/>
      <c r="K93" s="34"/>
      <c r="L93" s="35" t="s">
        <v>46</v>
      </c>
      <c r="M93" s="20"/>
      <c r="N93" s="20"/>
      <c r="O93" s="20"/>
      <c r="P93" s="20"/>
      <c r="Q93" s="20"/>
      <c r="R93" s="20"/>
      <c r="S93" s="21" t="s">
        <v>3</v>
      </c>
      <c r="T93" s="20" t="str">
        <f>CONCATENATE(B93,S93)</f>
        <v>D</v>
      </c>
      <c r="U93" s="20"/>
      <c r="AF93" s="5"/>
      <c r="AG93" s="5"/>
      <c r="AH93" s="5"/>
      <c r="AI93" s="5"/>
      <c r="AJ93" s="5"/>
      <c r="AK93" s="5"/>
    </row>
    <row r="94" spans="1:37" s="19" customFormat="1" ht="15.6" x14ac:dyDescent="0.25">
      <c r="A94" s="11"/>
      <c r="B94" s="52"/>
      <c r="C94" s="13"/>
      <c r="D94" s="14"/>
      <c r="E94" s="15"/>
      <c r="F94" s="15"/>
      <c r="G94" s="64">
        <v>417</v>
      </c>
      <c r="H94" s="66">
        <f ca="1">LOOKUP(M95,REPARTO!A:A,REPARTO!C:C)</f>
        <v>368</v>
      </c>
      <c r="I94" s="34">
        <f>LOOKUP(G94,DATOS!A:A,DATOS!P:P)</f>
        <v>0</v>
      </c>
      <c r="J94" s="34"/>
      <c r="K94" s="34"/>
      <c r="L94" s="35"/>
      <c r="AF94" s="5"/>
      <c r="AG94" s="5"/>
      <c r="AH94" s="5"/>
      <c r="AI94" s="5"/>
      <c r="AJ94" s="5"/>
      <c r="AK94" s="5"/>
    </row>
    <row r="95" spans="1:37" s="19" customFormat="1" ht="31.2" x14ac:dyDescent="0.25">
      <c r="A95" s="11"/>
      <c r="B95" s="31"/>
      <c r="C95" s="23" t="str">
        <f ca="1">IF(PORTADA!$E$39="A",CONCATENATE(M95,".- ",I95),"")</f>
        <v>16.- FORMACIÓN MILITAR - Boque 7 - ORGANIZACIÓN Y FUNCIONAMIENTO DEL EJÉRCITO DE TIERRA . ORGANIZACIÓN EJÉRCITO DE TIERRA.  (Ref: 417)</v>
      </c>
      <c r="D95" s="24"/>
      <c r="E95" s="11"/>
      <c r="F95" s="11"/>
      <c r="G95" s="65"/>
      <c r="H95" s="62"/>
      <c r="I95" s="34" t="str">
        <f>LOOKUP(G94,DATOS!A:A,DATOS!G:G)</f>
        <v>FORMACIÓN MILITAR - Boque 7 - ORGANIZACIÓN Y FUNCIONAMIENTO DEL EJÉRCITO DE TIERRA . ORGANIZACIÓN EJÉRCITO DE TIERRA.  (Ref: 417)</v>
      </c>
      <c r="J95" s="34"/>
      <c r="K95" s="53"/>
      <c r="L95" s="35">
        <f>+M95</f>
        <v>16</v>
      </c>
      <c r="M95" s="22">
        <f>+M89+1</f>
        <v>16</v>
      </c>
      <c r="N95" s="20" t="s">
        <v>33</v>
      </c>
      <c r="O95" s="20" t="s">
        <v>34</v>
      </c>
      <c r="P95" s="20" t="s">
        <v>39</v>
      </c>
      <c r="Q95" s="20" t="s">
        <v>35</v>
      </c>
      <c r="R95" s="20" t="s">
        <v>36</v>
      </c>
      <c r="S95" s="20" t="s">
        <v>37</v>
      </c>
      <c r="T95" s="20" t="str">
        <f>CONCATENATE("X",I94)</f>
        <v>X0</v>
      </c>
      <c r="U95" s="20" t="s">
        <v>38</v>
      </c>
      <c r="AF95" s="5"/>
      <c r="AG95" s="5"/>
      <c r="AH95" s="5"/>
      <c r="AI95" s="5"/>
      <c r="AJ95" s="5"/>
      <c r="AK95" s="5"/>
    </row>
    <row r="96" spans="1:37" s="19" customFormat="1" ht="15.6" x14ac:dyDescent="0.25">
      <c r="A96" s="139">
        <f ca="1">IF($E$2="X",0,IF(M97&gt;2,I94,M97))</f>
        <v>0</v>
      </c>
      <c r="B96" s="54"/>
      <c r="C96" s="25" t="str">
        <f ca="1">IF(PORTADA!$E$39="A",CONCATENATE(L96," ",I96),"")</f>
        <v>a) 0</v>
      </c>
      <c r="D96" s="26"/>
      <c r="E96" s="15"/>
      <c r="F96" s="15"/>
      <c r="G96" s="62"/>
      <c r="H96" s="62"/>
      <c r="I96" s="34">
        <f>LOOKUP(G94,DATOS!A:A,DATOS!L:L)</f>
        <v>0</v>
      </c>
      <c r="J96" s="35"/>
      <c r="K96" s="34"/>
      <c r="L96" s="35" t="s">
        <v>127</v>
      </c>
      <c r="M96" s="20" t="s">
        <v>5</v>
      </c>
      <c r="N96" s="20">
        <f>IF(O96&gt;0,0,R96)</f>
        <v>0</v>
      </c>
      <c r="O96" s="20">
        <f>IF(R97&gt;0,1,0)</f>
        <v>0</v>
      </c>
      <c r="P96" s="20">
        <f>IF(O96=1,-1/COUNTA(S96:S99),0)</f>
        <v>0</v>
      </c>
      <c r="Q96" s="20">
        <f>COUNTA(B96:B99)</f>
        <v>0</v>
      </c>
      <c r="R96" s="20">
        <f>COUNTIF(T96:T99,T95)</f>
        <v>0</v>
      </c>
      <c r="S96" s="21" t="s">
        <v>0</v>
      </c>
      <c r="T96" s="20" t="str">
        <f>CONCATENATE(B96,S96)</f>
        <v>A</v>
      </c>
      <c r="U96" s="20">
        <f>IF(R96&gt;0,R96+Q96,Q96*3)</f>
        <v>0</v>
      </c>
      <c r="AF96" s="5"/>
      <c r="AG96" s="5"/>
      <c r="AH96" s="5"/>
      <c r="AI96" s="5"/>
      <c r="AJ96" s="5"/>
      <c r="AK96" s="5"/>
    </row>
    <row r="97" spans="1:37" s="19" customFormat="1" ht="15.6" x14ac:dyDescent="0.25">
      <c r="A97" s="139"/>
      <c r="B97" s="54"/>
      <c r="C97" s="25" t="str">
        <f ca="1">IF(PORTADA!$E$39="A",CONCATENATE(L97," ",I97),"")</f>
        <v>b) 0</v>
      </c>
      <c r="D97" s="26"/>
      <c r="E97" s="15"/>
      <c r="F97" s="15"/>
      <c r="G97" s="62"/>
      <c r="H97" s="62"/>
      <c r="I97" s="34">
        <f>LOOKUP(G94,DATOS!A:A,DATOS!M:M)</f>
        <v>0</v>
      </c>
      <c r="J97" s="35"/>
      <c r="K97" s="34"/>
      <c r="L97" s="35" t="s">
        <v>126</v>
      </c>
      <c r="M97" s="20">
        <f ca="1">IF(PORTADA!$E$39="A",U96,0)</f>
        <v>0</v>
      </c>
      <c r="N97" s="20"/>
      <c r="O97" s="20"/>
      <c r="P97" s="20"/>
      <c r="Q97" s="20"/>
      <c r="R97" s="20">
        <f>Q96-R96</f>
        <v>0</v>
      </c>
      <c r="S97" s="21" t="s">
        <v>1</v>
      </c>
      <c r="T97" s="20" t="str">
        <f>CONCATENATE(B97,S97)</f>
        <v>B</v>
      </c>
      <c r="U97" s="20"/>
      <c r="AF97" s="5"/>
      <c r="AG97" s="5"/>
      <c r="AH97" s="5"/>
      <c r="AI97" s="5"/>
      <c r="AJ97" s="5"/>
      <c r="AK97" s="5"/>
    </row>
    <row r="98" spans="1:37" s="19" customFormat="1" ht="15.6" x14ac:dyDescent="0.25">
      <c r="A98" s="139"/>
      <c r="B98" s="54"/>
      <c r="C98" s="25" t="str">
        <f ca="1">IF(PORTADA!$E$39="A",CONCATENATE(L98," ",I98),"")</f>
        <v>c) 0</v>
      </c>
      <c r="D98" s="26"/>
      <c r="E98" s="15"/>
      <c r="F98" s="15"/>
      <c r="G98" s="62"/>
      <c r="H98" s="62"/>
      <c r="I98" s="34">
        <f>LOOKUP(G94,DATOS!A:A,DATOS!N:N)</f>
        <v>0</v>
      </c>
      <c r="J98" s="35"/>
      <c r="K98" s="34"/>
      <c r="L98" s="35" t="s">
        <v>125</v>
      </c>
      <c r="M98" s="20"/>
      <c r="N98" s="20"/>
      <c r="O98" s="20"/>
      <c r="P98" s="20"/>
      <c r="Q98" s="20"/>
      <c r="R98" s="20"/>
      <c r="S98" s="21" t="s">
        <v>2</v>
      </c>
      <c r="T98" s="20" t="str">
        <f>CONCATENATE(B98,S98)</f>
        <v>C</v>
      </c>
      <c r="U98" s="20"/>
      <c r="AF98" s="5"/>
      <c r="AG98" s="5"/>
      <c r="AH98" s="5"/>
      <c r="AI98" s="5"/>
      <c r="AJ98" s="5"/>
      <c r="AK98" s="5"/>
    </row>
    <row r="99" spans="1:37" s="19" customFormat="1" ht="15.6" x14ac:dyDescent="0.25">
      <c r="A99" s="139"/>
      <c r="B99" s="54"/>
      <c r="C99" s="25" t="str">
        <f ca="1">IF(PORTADA!$E$39="A",CONCATENATE(L99," ",I99),"")</f>
        <v>d) 0</v>
      </c>
      <c r="D99" s="26"/>
      <c r="E99" s="15"/>
      <c r="F99" s="15"/>
      <c r="G99" s="62"/>
      <c r="H99" s="62"/>
      <c r="I99" s="34">
        <f>LOOKUP(G94,DATOS!A:A,DATOS!O:O)</f>
        <v>0</v>
      </c>
      <c r="J99" s="35"/>
      <c r="K99" s="34"/>
      <c r="L99" s="35" t="s">
        <v>46</v>
      </c>
      <c r="M99" s="20"/>
      <c r="N99" s="20"/>
      <c r="O99" s="20"/>
      <c r="P99" s="20"/>
      <c r="Q99" s="20"/>
      <c r="R99" s="20"/>
      <c r="S99" s="21" t="s">
        <v>3</v>
      </c>
      <c r="T99" s="20" t="str">
        <f>CONCATENATE(B99,S99)</f>
        <v>D</v>
      </c>
      <c r="U99" s="20"/>
      <c r="AF99" s="5"/>
      <c r="AG99" s="5"/>
      <c r="AH99" s="5"/>
      <c r="AI99" s="5"/>
      <c r="AJ99" s="5"/>
      <c r="AK99" s="5"/>
    </row>
    <row r="100" spans="1:37" s="19" customFormat="1" ht="15.6" x14ac:dyDescent="0.25">
      <c r="A100" s="11"/>
      <c r="B100" s="52"/>
      <c r="C100" s="13"/>
      <c r="D100" s="14"/>
      <c r="E100" s="15"/>
      <c r="F100" s="15"/>
      <c r="G100" s="64">
        <v>374</v>
      </c>
      <c r="H100" s="66">
        <f ca="1">LOOKUP(M101,REPARTO!A:A,REPARTO!C:C)</f>
        <v>32</v>
      </c>
      <c r="I100" s="34">
        <f>LOOKUP(G100,DATOS!A:A,DATOS!P:P)</f>
        <v>0</v>
      </c>
      <c r="J100" s="34"/>
      <c r="K100" s="34"/>
      <c r="L100" s="35"/>
      <c r="AF100" s="5"/>
      <c r="AG100" s="5"/>
      <c r="AH100" s="5"/>
      <c r="AI100" s="5"/>
      <c r="AJ100" s="5"/>
      <c r="AK100" s="5"/>
    </row>
    <row r="101" spans="1:37" s="19" customFormat="1" ht="31.2" x14ac:dyDescent="0.25">
      <c r="A101" s="11"/>
      <c r="B101" s="31"/>
      <c r="C101" s="23" t="str">
        <f ca="1">IF(PORTADA!$E$39="A",CONCATENATE(M101,".- ",I101),"")</f>
        <v>17.- FORMACIÓN MILITAR - Boque 5 y 6 - CÓDIGO PENAL MILITAR y RÉGIMEN DISCIPLINARIO  II. RÉGIMEN DISCIPLINARIO .  (Ref: 374)</v>
      </c>
      <c r="D101" s="24"/>
      <c r="E101" s="11"/>
      <c r="F101" s="11"/>
      <c r="G101" s="65"/>
      <c r="H101" s="62"/>
      <c r="I101" s="34" t="str">
        <f>LOOKUP(G100,DATOS!A:A,DATOS!G:G)</f>
        <v>FORMACIÓN MILITAR - Boque 5 y 6 - CÓDIGO PENAL MILITAR y RÉGIMEN DISCIPLINARIO  II. RÉGIMEN DISCIPLINARIO .  (Ref: 374)</v>
      </c>
      <c r="J101" s="34"/>
      <c r="K101" s="53"/>
      <c r="L101" s="35">
        <f>+M101</f>
        <v>17</v>
      </c>
      <c r="M101" s="22">
        <f>+M95+1</f>
        <v>17</v>
      </c>
      <c r="N101" s="20" t="s">
        <v>33</v>
      </c>
      <c r="O101" s="20" t="s">
        <v>34</v>
      </c>
      <c r="P101" s="20" t="s">
        <v>39</v>
      </c>
      <c r="Q101" s="20" t="s">
        <v>35</v>
      </c>
      <c r="R101" s="20" t="s">
        <v>36</v>
      </c>
      <c r="S101" s="20" t="s">
        <v>37</v>
      </c>
      <c r="T101" s="20" t="str">
        <f>CONCATENATE("X",I100)</f>
        <v>X0</v>
      </c>
      <c r="U101" s="20" t="s">
        <v>38</v>
      </c>
      <c r="AF101" s="5"/>
      <c r="AG101" s="5"/>
      <c r="AH101" s="5"/>
      <c r="AI101" s="5"/>
      <c r="AJ101" s="5"/>
      <c r="AK101" s="5"/>
    </row>
    <row r="102" spans="1:37" s="19" customFormat="1" ht="15.6" x14ac:dyDescent="0.25">
      <c r="A102" s="139">
        <f ca="1">IF($E$2="X",0,IF(M103&gt;2,I100,M103))</f>
        <v>0</v>
      </c>
      <c r="B102" s="54"/>
      <c r="C102" s="25" t="str">
        <f ca="1">IF(PORTADA!$E$39="A",CONCATENATE(L102," ",I102),"")</f>
        <v>a) 0</v>
      </c>
      <c r="D102" s="26"/>
      <c r="E102" s="15"/>
      <c r="F102" s="15"/>
      <c r="G102" s="62"/>
      <c r="H102" s="62"/>
      <c r="I102" s="34">
        <f>LOOKUP(G100,DATOS!A:A,DATOS!L:L)</f>
        <v>0</v>
      </c>
      <c r="J102" s="35"/>
      <c r="K102" s="34"/>
      <c r="L102" s="35" t="s">
        <v>127</v>
      </c>
      <c r="M102" s="20" t="s">
        <v>5</v>
      </c>
      <c r="N102" s="20">
        <f>IF(O102&gt;0,0,R102)</f>
        <v>0</v>
      </c>
      <c r="O102" s="20">
        <f>IF(R103&gt;0,1,0)</f>
        <v>0</v>
      </c>
      <c r="P102" s="20">
        <f>IF(O102=1,-1/COUNTA(S102:S105),0)</f>
        <v>0</v>
      </c>
      <c r="Q102" s="20">
        <f>COUNTA(B102:B105)</f>
        <v>0</v>
      </c>
      <c r="R102" s="20">
        <f>COUNTIF(T102:T105,T101)</f>
        <v>0</v>
      </c>
      <c r="S102" s="21" t="s">
        <v>0</v>
      </c>
      <c r="T102" s="20" t="str">
        <f>CONCATENATE(B102,S102)</f>
        <v>A</v>
      </c>
      <c r="U102" s="20">
        <f>IF(R102&gt;0,R102+Q102,Q102*3)</f>
        <v>0</v>
      </c>
      <c r="AF102" s="5"/>
      <c r="AG102" s="5"/>
      <c r="AH102" s="5"/>
      <c r="AI102" s="5"/>
      <c r="AJ102" s="5"/>
      <c r="AK102" s="5"/>
    </row>
    <row r="103" spans="1:37" s="19" customFormat="1" ht="15.6" x14ac:dyDescent="0.25">
      <c r="A103" s="139"/>
      <c r="B103" s="54"/>
      <c r="C103" s="25" t="str">
        <f ca="1">IF(PORTADA!$E$39="A",CONCATENATE(L103," ",I103),"")</f>
        <v>b) 0</v>
      </c>
      <c r="D103" s="26"/>
      <c r="E103" s="15"/>
      <c r="F103" s="15"/>
      <c r="G103" s="62"/>
      <c r="H103" s="62"/>
      <c r="I103" s="34">
        <f>LOOKUP(G100,DATOS!A:A,DATOS!M:M)</f>
        <v>0</v>
      </c>
      <c r="J103" s="35"/>
      <c r="K103" s="34"/>
      <c r="L103" s="35" t="s">
        <v>126</v>
      </c>
      <c r="M103" s="20">
        <f ca="1">IF(PORTADA!$E$39="A",U102,0)</f>
        <v>0</v>
      </c>
      <c r="N103" s="20"/>
      <c r="O103" s="20"/>
      <c r="P103" s="20"/>
      <c r="Q103" s="20"/>
      <c r="R103" s="20">
        <f>Q102-R102</f>
        <v>0</v>
      </c>
      <c r="S103" s="21" t="s">
        <v>1</v>
      </c>
      <c r="T103" s="20" t="str">
        <f>CONCATENATE(B103,S103)</f>
        <v>B</v>
      </c>
      <c r="U103" s="20"/>
      <c r="AF103" s="5"/>
      <c r="AG103" s="5"/>
      <c r="AH103" s="5"/>
      <c r="AI103" s="5"/>
      <c r="AJ103" s="5"/>
      <c r="AK103" s="5"/>
    </row>
    <row r="104" spans="1:37" s="19" customFormat="1" ht="15.6" x14ac:dyDescent="0.25">
      <c r="A104" s="139"/>
      <c r="B104" s="54"/>
      <c r="C104" s="25" t="str">
        <f ca="1">IF(PORTADA!$E$39="A",CONCATENATE(L104," ",I104),"")</f>
        <v>c) 0</v>
      </c>
      <c r="D104" s="26"/>
      <c r="E104" s="15"/>
      <c r="F104" s="15"/>
      <c r="G104" s="62"/>
      <c r="H104" s="62"/>
      <c r="I104" s="34">
        <f>LOOKUP(G100,DATOS!A:A,DATOS!N:N)</f>
        <v>0</v>
      </c>
      <c r="J104" s="35"/>
      <c r="K104" s="34"/>
      <c r="L104" s="35" t="s">
        <v>125</v>
      </c>
      <c r="M104" s="20"/>
      <c r="N104" s="20"/>
      <c r="O104" s="20"/>
      <c r="P104" s="20"/>
      <c r="Q104" s="20"/>
      <c r="R104" s="20"/>
      <c r="S104" s="21" t="s">
        <v>2</v>
      </c>
      <c r="T104" s="20" t="str">
        <f>CONCATENATE(B104,S104)</f>
        <v>C</v>
      </c>
      <c r="U104" s="20"/>
      <c r="AF104" s="5"/>
      <c r="AG104" s="5"/>
      <c r="AH104" s="5"/>
      <c r="AI104" s="5"/>
      <c r="AJ104" s="5"/>
      <c r="AK104" s="5"/>
    </row>
    <row r="105" spans="1:37" s="19" customFormat="1" ht="15.6" x14ac:dyDescent="0.25">
      <c r="A105" s="139"/>
      <c r="B105" s="54"/>
      <c r="C105" s="25" t="str">
        <f ca="1">IF(PORTADA!$E$39="A",CONCATENATE(L105," ",I105),"")</f>
        <v>d) 0</v>
      </c>
      <c r="D105" s="26"/>
      <c r="E105" s="15"/>
      <c r="F105" s="15"/>
      <c r="G105" s="62"/>
      <c r="H105" s="62"/>
      <c r="I105" s="34">
        <f>LOOKUP(G100,DATOS!A:A,DATOS!O:O)</f>
        <v>0</v>
      </c>
      <c r="J105" s="35"/>
      <c r="K105" s="34"/>
      <c r="L105" s="35" t="s">
        <v>46</v>
      </c>
      <c r="M105" s="20"/>
      <c r="N105" s="20"/>
      <c r="O105" s="20"/>
      <c r="P105" s="20"/>
      <c r="Q105" s="20"/>
      <c r="R105" s="20"/>
      <c r="S105" s="21" t="s">
        <v>3</v>
      </c>
      <c r="T105" s="20" t="str">
        <f>CONCATENATE(B105,S105)</f>
        <v>D</v>
      </c>
      <c r="U105" s="20"/>
      <c r="AF105" s="5"/>
      <c r="AG105" s="5"/>
      <c r="AH105" s="5"/>
      <c r="AI105" s="5"/>
      <c r="AJ105" s="5"/>
      <c r="AK105" s="5"/>
    </row>
    <row r="106" spans="1:37" s="19" customFormat="1" ht="15.6" x14ac:dyDescent="0.25">
      <c r="A106" s="11"/>
      <c r="B106" s="52"/>
      <c r="C106" s="13"/>
      <c r="D106" s="14"/>
      <c r="E106" s="15"/>
      <c r="F106" s="15"/>
      <c r="G106" s="64">
        <v>622</v>
      </c>
      <c r="H106" s="66">
        <f ca="1">LOOKUP(M107,REPARTO!A:A,REPARTO!C:C)</f>
        <v>1112</v>
      </c>
      <c r="I106" s="34">
        <f>LOOKUP(G106,DATOS!A:A,DATOS!P:P)</f>
        <v>0</v>
      </c>
      <c r="J106" s="34"/>
      <c r="K106" s="34"/>
      <c r="L106" s="35"/>
      <c r="AF106" s="5"/>
      <c r="AG106" s="5"/>
      <c r="AH106" s="5"/>
      <c r="AI106" s="5"/>
      <c r="AJ106" s="5"/>
      <c r="AK106" s="5"/>
    </row>
    <row r="107" spans="1:37" s="19" customFormat="1" ht="31.2" x14ac:dyDescent="0.25">
      <c r="A107" s="11"/>
      <c r="B107" s="31"/>
      <c r="C107" s="23" t="str">
        <f ca="1">IF(PORTADA!$E$39="A",CONCATENATE(M107,".- ",I107),"")</f>
        <v>18.- INSTRUCCIÓN TÁCTICA Y TÉCNICA - Boque 1 - INSTRUCCIÓN DEL COMBATIENTE II. INSTRUCCIÓN DEL COMBATIENTE.  (Ref: 622)</v>
      </c>
      <c r="D107" s="24"/>
      <c r="E107" s="11"/>
      <c r="F107" s="11"/>
      <c r="G107" s="65"/>
      <c r="H107" s="62"/>
      <c r="I107" s="34" t="str">
        <f>LOOKUP(G106,DATOS!A:A,DATOS!G:G)</f>
        <v>INSTRUCCIÓN TÁCTICA Y TÉCNICA - Boque 1 - INSTRUCCIÓN DEL COMBATIENTE II. INSTRUCCIÓN DEL COMBATIENTE.  (Ref: 622)</v>
      </c>
      <c r="J107" s="34"/>
      <c r="K107" s="53"/>
      <c r="L107" s="35">
        <f>+M107</f>
        <v>18</v>
      </c>
      <c r="M107" s="22">
        <f>+M101+1</f>
        <v>18</v>
      </c>
      <c r="N107" s="20" t="s">
        <v>33</v>
      </c>
      <c r="O107" s="20" t="s">
        <v>34</v>
      </c>
      <c r="P107" s="20" t="s">
        <v>39</v>
      </c>
      <c r="Q107" s="20" t="s">
        <v>35</v>
      </c>
      <c r="R107" s="20" t="s">
        <v>36</v>
      </c>
      <c r="S107" s="20" t="s">
        <v>37</v>
      </c>
      <c r="T107" s="20" t="str">
        <f>CONCATENATE("X",I106)</f>
        <v>X0</v>
      </c>
      <c r="U107" s="20" t="s">
        <v>38</v>
      </c>
      <c r="AF107" s="5"/>
      <c r="AG107" s="5"/>
      <c r="AH107" s="5"/>
      <c r="AI107" s="5"/>
      <c r="AJ107" s="5"/>
      <c r="AK107" s="5"/>
    </row>
    <row r="108" spans="1:37" s="19" customFormat="1" ht="15.6" x14ac:dyDescent="0.25">
      <c r="A108" s="139">
        <f ca="1">IF($E$2="X",0,IF(M109&gt;2,I106,M109))</f>
        <v>0</v>
      </c>
      <c r="B108" s="54"/>
      <c r="C108" s="25" t="str">
        <f ca="1">IF(PORTADA!$E$39="A",CONCATENATE(L108," ",I108),"")</f>
        <v>a) 0</v>
      </c>
      <c r="D108" s="26"/>
      <c r="E108" s="15"/>
      <c r="F108" s="15"/>
      <c r="G108" s="62"/>
      <c r="H108" s="62"/>
      <c r="I108" s="34">
        <f>LOOKUP(G106,DATOS!A:A,DATOS!L:L)</f>
        <v>0</v>
      </c>
      <c r="J108" s="35"/>
      <c r="K108" s="34"/>
      <c r="L108" s="35" t="s">
        <v>127</v>
      </c>
      <c r="M108" s="20" t="s">
        <v>5</v>
      </c>
      <c r="N108" s="20">
        <f>IF(O108&gt;0,0,R108)</f>
        <v>0</v>
      </c>
      <c r="O108" s="20">
        <f>IF(R109&gt;0,1,0)</f>
        <v>0</v>
      </c>
      <c r="P108" s="20">
        <f>IF(O108=1,-1/COUNTA(S108:S111),0)</f>
        <v>0</v>
      </c>
      <c r="Q108" s="20">
        <f>COUNTA(B108:B111)</f>
        <v>0</v>
      </c>
      <c r="R108" s="20">
        <f>COUNTIF(T108:T111,T107)</f>
        <v>0</v>
      </c>
      <c r="S108" s="21" t="s">
        <v>0</v>
      </c>
      <c r="T108" s="20" t="str">
        <f>CONCATENATE(B108,S108)</f>
        <v>A</v>
      </c>
      <c r="U108" s="20">
        <f>IF(R108&gt;0,R108+Q108,Q108*3)</f>
        <v>0</v>
      </c>
      <c r="AF108" s="5"/>
      <c r="AG108" s="5"/>
      <c r="AH108" s="5"/>
      <c r="AI108" s="5"/>
      <c r="AJ108" s="5"/>
      <c r="AK108" s="5"/>
    </row>
    <row r="109" spans="1:37" s="19" customFormat="1" ht="15.6" x14ac:dyDescent="0.25">
      <c r="A109" s="139"/>
      <c r="B109" s="54"/>
      <c r="C109" s="25" t="str">
        <f ca="1">IF(PORTADA!$E$39="A",CONCATENATE(L109," ",I109),"")</f>
        <v>b) 0</v>
      </c>
      <c r="D109" s="26"/>
      <c r="E109" s="15"/>
      <c r="F109" s="15"/>
      <c r="G109" s="62"/>
      <c r="H109" s="62"/>
      <c r="I109" s="34">
        <f>LOOKUP(G106,DATOS!A:A,DATOS!M:M)</f>
        <v>0</v>
      </c>
      <c r="J109" s="35"/>
      <c r="K109" s="34"/>
      <c r="L109" s="35" t="s">
        <v>126</v>
      </c>
      <c r="M109" s="20">
        <f ca="1">IF(PORTADA!$E$39="A",U108,0)</f>
        <v>0</v>
      </c>
      <c r="N109" s="20"/>
      <c r="O109" s="20"/>
      <c r="P109" s="20"/>
      <c r="Q109" s="20"/>
      <c r="R109" s="20">
        <f>Q108-R108</f>
        <v>0</v>
      </c>
      <c r="S109" s="21" t="s">
        <v>1</v>
      </c>
      <c r="T109" s="20" t="str">
        <f>CONCATENATE(B109,S109)</f>
        <v>B</v>
      </c>
      <c r="U109" s="20"/>
      <c r="AF109" s="5"/>
      <c r="AG109" s="5"/>
      <c r="AH109" s="5"/>
      <c r="AI109" s="5"/>
      <c r="AJ109" s="5"/>
      <c r="AK109" s="5"/>
    </row>
    <row r="110" spans="1:37" s="19" customFormat="1" ht="15.6" x14ac:dyDescent="0.25">
      <c r="A110" s="139"/>
      <c r="B110" s="54"/>
      <c r="C110" s="25" t="str">
        <f ca="1">IF(PORTADA!$E$39="A",CONCATENATE(L110," ",I110),"")</f>
        <v>c) 0</v>
      </c>
      <c r="D110" s="26"/>
      <c r="E110" s="15"/>
      <c r="F110" s="15"/>
      <c r="G110" s="62"/>
      <c r="H110" s="62"/>
      <c r="I110" s="34">
        <f>LOOKUP(G106,DATOS!A:A,DATOS!N:N)</f>
        <v>0</v>
      </c>
      <c r="J110" s="35"/>
      <c r="K110" s="34"/>
      <c r="L110" s="35" t="s">
        <v>125</v>
      </c>
      <c r="M110" s="20"/>
      <c r="N110" s="20"/>
      <c r="O110" s="20"/>
      <c r="P110" s="20"/>
      <c r="Q110" s="20"/>
      <c r="R110" s="20"/>
      <c r="S110" s="21" t="s">
        <v>2</v>
      </c>
      <c r="T110" s="20" t="str">
        <f>CONCATENATE(B110,S110)</f>
        <v>C</v>
      </c>
      <c r="U110" s="20"/>
      <c r="AF110" s="5"/>
      <c r="AG110" s="5"/>
      <c r="AH110" s="5"/>
      <c r="AI110" s="5"/>
      <c r="AJ110" s="5"/>
      <c r="AK110" s="5"/>
    </row>
    <row r="111" spans="1:37" s="19" customFormat="1" ht="15.6" x14ac:dyDescent="0.25">
      <c r="A111" s="139"/>
      <c r="B111" s="54"/>
      <c r="C111" s="25" t="str">
        <f ca="1">IF(PORTADA!$E$39="A",CONCATENATE(L111," ",I111),"")</f>
        <v>d) 0</v>
      </c>
      <c r="D111" s="26"/>
      <c r="E111" s="15"/>
      <c r="F111" s="15"/>
      <c r="G111" s="62"/>
      <c r="H111" s="62"/>
      <c r="I111" s="34">
        <f>LOOKUP(G106,DATOS!A:A,DATOS!O:O)</f>
        <v>0</v>
      </c>
      <c r="J111" s="35"/>
      <c r="K111" s="34"/>
      <c r="L111" s="35" t="s">
        <v>46</v>
      </c>
      <c r="M111" s="20"/>
      <c r="N111" s="20"/>
      <c r="O111" s="20"/>
      <c r="P111" s="20"/>
      <c r="Q111" s="20"/>
      <c r="R111" s="20"/>
      <c r="S111" s="21" t="s">
        <v>3</v>
      </c>
      <c r="T111" s="20" t="str">
        <f>CONCATENATE(B111,S111)</f>
        <v>D</v>
      </c>
      <c r="U111" s="20"/>
      <c r="AF111" s="5"/>
      <c r="AG111" s="5"/>
      <c r="AH111" s="5"/>
      <c r="AI111" s="5"/>
      <c r="AJ111" s="5"/>
      <c r="AK111" s="5"/>
    </row>
    <row r="112" spans="1:37" s="19" customFormat="1" ht="15.6" x14ac:dyDescent="0.25">
      <c r="A112" s="11"/>
      <c r="B112" s="52"/>
      <c r="C112" s="13"/>
      <c r="D112" s="14"/>
      <c r="E112" s="15"/>
      <c r="F112" s="15"/>
      <c r="G112" s="64">
        <v>92</v>
      </c>
      <c r="H112" s="66">
        <f ca="1">LOOKUP(M113,REPARTO!A:A,REPARTO!C:C)</f>
        <v>847</v>
      </c>
      <c r="I112" s="34">
        <f>LOOKUP(G112,DATOS!A:A,DATOS!P:P)</f>
        <v>0</v>
      </c>
      <c r="J112" s="34"/>
      <c r="K112" s="34"/>
      <c r="L112" s="35"/>
      <c r="AF112" s="5"/>
      <c r="AG112" s="5"/>
      <c r="AH112" s="5"/>
      <c r="AI112" s="5"/>
      <c r="AJ112" s="5"/>
      <c r="AK112" s="5"/>
    </row>
    <row r="113" spans="1:37" s="19" customFormat="1" ht="31.2" x14ac:dyDescent="0.25">
      <c r="A113" s="11"/>
      <c r="B113" s="31"/>
      <c r="C113" s="23" t="str">
        <f ca="1">IF(PORTADA!$E$39="A",CONCATENATE(M113,".- ",I113),"")</f>
        <v>19.- FORMACIÓN MILITAR - Boque 2 y 3 - SEGURIDAD EN LAS FAS y MANDO Y RÉGIMEN INTERIOR . SEGURIDAD EN LAS FAS.  (Ref: 92)</v>
      </c>
      <c r="D113" s="24"/>
      <c r="E113" s="11"/>
      <c r="F113" s="11"/>
      <c r="G113" s="65"/>
      <c r="H113" s="62"/>
      <c r="I113" s="34" t="str">
        <f>LOOKUP(G112,DATOS!A:A,DATOS!G:G)</f>
        <v>FORMACIÓN MILITAR - Boque 2 y 3 - SEGURIDAD EN LAS FAS y MANDO Y RÉGIMEN INTERIOR . SEGURIDAD EN LAS FAS.  (Ref: 92)</v>
      </c>
      <c r="J113" s="34"/>
      <c r="K113" s="53"/>
      <c r="L113" s="35">
        <f>+M113</f>
        <v>19</v>
      </c>
      <c r="M113" s="22">
        <f>+M107+1</f>
        <v>19</v>
      </c>
      <c r="N113" s="20" t="s">
        <v>33</v>
      </c>
      <c r="O113" s="20" t="s">
        <v>34</v>
      </c>
      <c r="P113" s="20" t="s">
        <v>39</v>
      </c>
      <c r="Q113" s="20" t="s">
        <v>35</v>
      </c>
      <c r="R113" s="20" t="s">
        <v>36</v>
      </c>
      <c r="S113" s="20" t="s">
        <v>37</v>
      </c>
      <c r="T113" s="20" t="str">
        <f>CONCATENATE("X",I112)</f>
        <v>X0</v>
      </c>
      <c r="U113" s="20" t="s">
        <v>38</v>
      </c>
      <c r="AF113" s="5"/>
      <c r="AG113" s="5"/>
      <c r="AH113" s="5"/>
      <c r="AI113" s="5"/>
      <c r="AJ113" s="5"/>
      <c r="AK113" s="5"/>
    </row>
    <row r="114" spans="1:37" s="19" customFormat="1" ht="15.6" x14ac:dyDescent="0.25">
      <c r="A114" s="139">
        <f ca="1">IF($E$2="X",0,IF(M115&gt;2,I112,M115))</f>
        <v>0</v>
      </c>
      <c r="B114" s="54"/>
      <c r="C114" s="25" t="str">
        <f ca="1">IF(PORTADA!$E$39="A",CONCATENATE(L114," ",I114),"")</f>
        <v>a) 0</v>
      </c>
      <c r="D114" s="26"/>
      <c r="E114" s="15"/>
      <c r="F114" s="15"/>
      <c r="G114" s="62"/>
      <c r="H114" s="62"/>
      <c r="I114" s="34">
        <f>LOOKUP(G112,DATOS!A:A,DATOS!L:L)</f>
        <v>0</v>
      </c>
      <c r="J114" s="35"/>
      <c r="K114" s="34"/>
      <c r="L114" s="35" t="s">
        <v>127</v>
      </c>
      <c r="M114" s="20" t="s">
        <v>5</v>
      </c>
      <c r="N114" s="20">
        <f>IF(O114&gt;0,0,R114)</f>
        <v>0</v>
      </c>
      <c r="O114" s="20">
        <f>IF(R115&gt;0,1,0)</f>
        <v>0</v>
      </c>
      <c r="P114" s="20">
        <f>IF(O114=1,-1/COUNTA(S114:S117),0)</f>
        <v>0</v>
      </c>
      <c r="Q114" s="20">
        <f>COUNTA(B114:B117)</f>
        <v>0</v>
      </c>
      <c r="R114" s="20">
        <f>COUNTIF(T114:T117,T113)</f>
        <v>0</v>
      </c>
      <c r="S114" s="21" t="s">
        <v>0</v>
      </c>
      <c r="T114" s="20" t="str">
        <f>CONCATENATE(B114,S114)</f>
        <v>A</v>
      </c>
      <c r="U114" s="20">
        <f>IF(R114&gt;0,R114+Q114,Q114*3)</f>
        <v>0</v>
      </c>
      <c r="AF114" s="5"/>
      <c r="AG114" s="5"/>
      <c r="AH114" s="5"/>
      <c r="AI114" s="5"/>
      <c r="AJ114" s="5"/>
      <c r="AK114" s="5"/>
    </row>
    <row r="115" spans="1:37" s="19" customFormat="1" ht="15.6" x14ac:dyDescent="0.25">
      <c r="A115" s="139"/>
      <c r="B115" s="54"/>
      <c r="C115" s="25" t="str">
        <f ca="1">IF(PORTADA!$E$39="A",CONCATENATE(L115," ",I115),"")</f>
        <v>b) 0</v>
      </c>
      <c r="D115" s="26"/>
      <c r="E115" s="15"/>
      <c r="F115" s="15"/>
      <c r="G115" s="62"/>
      <c r="H115" s="62"/>
      <c r="I115" s="34">
        <f>LOOKUP(G112,DATOS!A:A,DATOS!M:M)</f>
        <v>0</v>
      </c>
      <c r="J115" s="35"/>
      <c r="K115" s="34"/>
      <c r="L115" s="35" t="s">
        <v>126</v>
      </c>
      <c r="M115" s="20">
        <f ca="1">IF(PORTADA!$E$39="A",U114,0)</f>
        <v>0</v>
      </c>
      <c r="N115" s="20"/>
      <c r="O115" s="20"/>
      <c r="P115" s="20"/>
      <c r="Q115" s="20"/>
      <c r="R115" s="20">
        <f>Q114-R114</f>
        <v>0</v>
      </c>
      <c r="S115" s="21" t="s">
        <v>1</v>
      </c>
      <c r="T115" s="20" t="str">
        <f>CONCATENATE(B115,S115)</f>
        <v>B</v>
      </c>
      <c r="U115" s="20"/>
      <c r="AF115" s="5"/>
      <c r="AG115" s="5"/>
      <c r="AH115" s="5"/>
      <c r="AI115" s="5"/>
      <c r="AJ115" s="5"/>
      <c r="AK115" s="5"/>
    </row>
    <row r="116" spans="1:37" s="19" customFormat="1" ht="15.6" x14ac:dyDescent="0.25">
      <c r="A116" s="139"/>
      <c r="B116" s="54"/>
      <c r="C116" s="25" t="str">
        <f ca="1">IF(PORTADA!$E$39="A",CONCATENATE(L116," ",I116),"")</f>
        <v>c) 0</v>
      </c>
      <c r="D116" s="26"/>
      <c r="E116" s="15"/>
      <c r="F116" s="15"/>
      <c r="G116" s="62"/>
      <c r="H116" s="62"/>
      <c r="I116" s="34">
        <f>LOOKUP(G112,DATOS!A:A,DATOS!N:N)</f>
        <v>0</v>
      </c>
      <c r="J116" s="35"/>
      <c r="K116" s="34"/>
      <c r="L116" s="35" t="s">
        <v>125</v>
      </c>
      <c r="M116" s="20"/>
      <c r="N116" s="20"/>
      <c r="O116" s="20"/>
      <c r="P116" s="20"/>
      <c r="Q116" s="20"/>
      <c r="R116" s="20"/>
      <c r="S116" s="21" t="s">
        <v>2</v>
      </c>
      <c r="T116" s="20" t="str">
        <f>CONCATENATE(B116,S116)</f>
        <v>C</v>
      </c>
      <c r="U116" s="20"/>
      <c r="AF116" s="5"/>
      <c r="AG116" s="5"/>
      <c r="AH116" s="5"/>
      <c r="AI116" s="5"/>
      <c r="AJ116" s="5"/>
      <c r="AK116" s="5"/>
    </row>
    <row r="117" spans="1:37" s="19" customFormat="1" ht="15.6" x14ac:dyDescent="0.25">
      <c r="A117" s="139"/>
      <c r="B117" s="54"/>
      <c r="C117" s="25" t="str">
        <f ca="1">IF(PORTADA!$E$39="A",CONCATENATE(L117," ",I117),"")</f>
        <v>d) 0</v>
      </c>
      <c r="D117" s="26"/>
      <c r="E117" s="15"/>
      <c r="F117" s="15"/>
      <c r="G117" s="62"/>
      <c r="H117" s="62"/>
      <c r="I117" s="34">
        <f>LOOKUP(G112,DATOS!A:A,DATOS!O:O)</f>
        <v>0</v>
      </c>
      <c r="J117" s="35"/>
      <c r="K117" s="34"/>
      <c r="L117" s="35" t="s">
        <v>46</v>
      </c>
      <c r="M117" s="20"/>
      <c r="N117" s="20"/>
      <c r="O117" s="20"/>
      <c r="P117" s="20"/>
      <c r="Q117" s="20"/>
      <c r="R117" s="20"/>
      <c r="S117" s="21" t="s">
        <v>3</v>
      </c>
      <c r="T117" s="20" t="str">
        <f>CONCATENATE(B117,S117)</f>
        <v>D</v>
      </c>
      <c r="U117" s="20"/>
      <c r="AF117" s="5"/>
      <c r="AG117" s="5"/>
      <c r="AH117" s="5"/>
      <c r="AI117" s="5"/>
      <c r="AJ117" s="5"/>
      <c r="AK117" s="5"/>
    </row>
    <row r="118" spans="1:37" s="19" customFormat="1" ht="15.6" x14ac:dyDescent="0.25">
      <c r="A118" s="11"/>
      <c r="B118" s="52"/>
      <c r="C118" s="13"/>
      <c r="D118" s="14"/>
      <c r="E118" s="15"/>
      <c r="F118" s="15"/>
      <c r="G118" s="64">
        <v>410</v>
      </c>
      <c r="H118" s="66">
        <f ca="1">LOOKUP(M119,REPARTO!A:A,REPARTO!C:C)</f>
        <v>303</v>
      </c>
      <c r="I118" s="34">
        <f>LOOKUP(G118,DATOS!A:A,DATOS!P:P)</f>
        <v>0</v>
      </c>
      <c r="J118" s="34"/>
      <c r="K118" s="34"/>
      <c r="L118" s="35"/>
      <c r="AF118" s="5"/>
      <c r="AG118" s="5"/>
      <c r="AH118" s="5"/>
      <c r="AI118" s="5"/>
      <c r="AJ118" s="5"/>
      <c r="AK118" s="5"/>
    </row>
    <row r="119" spans="1:37" s="19" customFormat="1" ht="31.2" x14ac:dyDescent="0.25">
      <c r="A119" s="11"/>
      <c r="B119" s="31"/>
      <c r="C119" s="23" t="str">
        <f ca="1">IF(PORTADA!$E$39="A",CONCATENATE(M119,".- ",I119),"")</f>
        <v>20.- FORMACIÓN MILITAR - Boque 7 - ORGANIZACIÓN Y FUNCIONAMIENTO DEL EJÉRCITO DE TIERRA . ORGANIZACIÓN EJÉRCITO DE TIERRA.  (Ref: 410)</v>
      </c>
      <c r="D119" s="24"/>
      <c r="E119" s="11"/>
      <c r="F119" s="11"/>
      <c r="G119" s="65"/>
      <c r="H119" s="62"/>
      <c r="I119" s="34" t="str">
        <f>LOOKUP(G118,DATOS!A:A,DATOS!G:G)</f>
        <v>FORMACIÓN MILITAR - Boque 7 - ORGANIZACIÓN Y FUNCIONAMIENTO DEL EJÉRCITO DE TIERRA . ORGANIZACIÓN EJÉRCITO DE TIERRA.  (Ref: 410)</v>
      </c>
      <c r="J119" s="34"/>
      <c r="K119" s="53"/>
      <c r="L119" s="35">
        <f>+M119</f>
        <v>20</v>
      </c>
      <c r="M119" s="22">
        <f>+M113+1</f>
        <v>20</v>
      </c>
      <c r="N119" s="20" t="s">
        <v>33</v>
      </c>
      <c r="O119" s="20" t="s">
        <v>34</v>
      </c>
      <c r="P119" s="20" t="s">
        <v>39</v>
      </c>
      <c r="Q119" s="20" t="s">
        <v>35</v>
      </c>
      <c r="R119" s="20" t="s">
        <v>36</v>
      </c>
      <c r="S119" s="20" t="s">
        <v>37</v>
      </c>
      <c r="T119" s="20" t="str">
        <f>CONCATENATE("X",I118)</f>
        <v>X0</v>
      </c>
      <c r="U119" s="20" t="s">
        <v>38</v>
      </c>
      <c r="AF119" s="5"/>
      <c r="AG119" s="5"/>
      <c r="AH119" s="5"/>
      <c r="AI119" s="5"/>
      <c r="AJ119" s="5"/>
      <c r="AK119" s="5"/>
    </row>
    <row r="120" spans="1:37" s="19" customFormat="1" ht="15.6" x14ac:dyDescent="0.25">
      <c r="A120" s="139">
        <f ca="1">IF($E$2="X",0,IF(M121&gt;2,I118,M121))</f>
        <v>0</v>
      </c>
      <c r="B120" s="54"/>
      <c r="C120" s="25" t="str">
        <f ca="1">IF(PORTADA!$E$39="A",CONCATENATE(L120," ",I120),"")</f>
        <v>a) 0</v>
      </c>
      <c r="D120" s="26"/>
      <c r="E120" s="15"/>
      <c r="F120" s="15"/>
      <c r="G120" s="62"/>
      <c r="H120" s="62"/>
      <c r="I120" s="34">
        <f>LOOKUP(G118,DATOS!A:A,DATOS!L:L)</f>
        <v>0</v>
      </c>
      <c r="J120" s="35"/>
      <c r="K120" s="34"/>
      <c r="L120" s="35" t="s">
        <v>127</v>
      </c>
      <c r="M120" s="20" t="s">
        <v>5</v>
      </c>
      <c r="N120" s="20">
        <f>IF(O120&gt;0,0,R120)</f>
        <v>0</v>
      </c>
      <c r="O120" s="20">
        <f>IF(R121&gt;0,1,0)</f>
        <v>0</v>
      </c>
      <c r="P120" s="20">
        <f>IF(O120=1,-1/COUNTA(S120:S123),0)</f>
        <v>0</v>
      </c>
      <c r="Q120" s="20">
        <f>COUNTA(B120:B123)</f>
        <v>0</v>
      </c>
      <c r="R120" s="20">
        <f>COUNTIF(T120:T123,T119)</f>
        <v>0</v>
      </c>
      <c r="S120" s="21" t="s">
        <v>0</v>
      </c>
      <c r="T120" s="20" t="str">
        <f>CONCATENATE(B120,S120)</f>
        <v>A</v>
      </c>
      <c r="U120" s="20">
        <f>IF(R120&gt;0,R120+Q120,Q120*3)</f>
        <v>0</v>
      </c>
      <c r="AF120" s="5"/>
      <c r="AG120" s="5"/>
      <c r="AH120" s="5"/>
      <c r="AI120" s="5"/>
      <c r="AJ120" s="5"/>
      <c r="AK120" s="5"/>
    </row>
    <row r="121" spans="1:37" s="19" customFormat="1" ht="15.6" x14ac:dyDescent="0.25">
      <c r="A121" s="139"/>
      <c r="B121" s="54"/>
      <c r="C121" s="25" t="str">
        <f ca="1">IF(PORTADA!$E$39="A",CONCATENATE(L121," ",I121),"")</f>
        <v>b) 0</v>
      </c>
      <c r="D121" s="26"/>
      <c r="E121" s="15"/>
      <c r="F121" s="15"/>
      <c r="G121" s="62"/>
      <c r="H121" s="62"/>
      <c r="I121" s="34">
        <f>LOOKUP(G118,DATOS!A:A,DATOS!M:M)</f>
        <v>0</v>
      </c>
      <c r="J121" s="35"/>
      <c r="K121" s="34"/>
      <c r="L121" s="35" t="s">
        <v>126</v>
      </c>
      <c r="M121" s="20">
        <f ca="1">IF(PORTADA!$E$39="A",U120,0)</f>
        <v>0</v>
      </c>
      <c r="N121" s="20"/>
      <c r="O121" s="20"/>
      <c r="P121" s="20"/>
      <c r="Q121" s="20"/>
      <c r="R121" s="20">
        <f>Q120-R120</f>
        <v>0</v>
      </c>
      <c r="S121" s="21" t="s">
        <v>1</v>
      </c>
      <c r="T121" s="20" t="str">
        <f>CONCATENATE(B121,S121)</f>
        <v>B</v>
      </c>
      <c r="U121" s="20"/>
      <c r="AF121" s="5"/>
      <c r="AG121" s="5"/>
      <c r="AH121" s="5"/>
      <c r="AI121" s="5"/>
      <c r="AJ121" s="5"/>
      <c r="AK121" s="5"/>
    </row>
    <row r="122" spans="1:37" s="19" customFormat="1" ht="15.6" x14ac:dyDescent="0.25">
      <c r="A122" s="139"/>
      <c r="B122" s="54"/>
      <c r="C122" s="25" t="str">
        <f ca="1">IF(PORTADA!$E$39="A",CONCATENATE(L122," ",I122),"")</f>
        <v>c) 0</v>
      </c>
      <c r="D122" s="26"/>
      <c r="E122" s="15"/>
      <c r="F122" s="15"/>
      <c r="G122" s="62"/>
      <c r="H122" s="62"/>
      <c r="I122" s="34">
        <f>LOOKUP(G118,DATOS!A:A,DATOS!N:N)</f>
        <v>0</v>
      </c>
      <c r="J122" s="35"/>
      <c r="K122" s="34"/>
      <c r="L122" s="35" t="s">
        <v>125</v>
      </c>
      <c r="M122" s="20"/>
      <c r="N122" s="20"/>
      <c r="O122" s="20"/>
      <c r="P122" s="20"/>
      <c r="Q122" s="20"/>
      <c r="R122" s="20"/>
      <c r="S122" s="21" t="s">
        <v>2</v>
      </c>
      <c r="T122" s="20" t="str">
        <f>CONCATENATE(B122,S122)</f>
        <v>C</v>
      </c>
      <c r="U122" s="20"/>
      <c r="AF122" s="5"/>
      <c r="AG122" s="5"/>
      <c r="AH122" s="5"/>
      <c r="AI122" s="5"/>
      <c r="AJ122" s="5"/>
      <c r="AK122" s="5"/>
    </row>
    <row r="123" spans="1:37" s="19" customFormat="1" ht="15.6" x14ac:dyDescent="0.25">
      <c r="A123" s="139"/>
      <c r="B123" s="54"/>
      <c r="C123" s="25" t="str">
        <f ca="1">IF(PORTADA!$E$39="A",CONCATENATE(L123," ",I123),"")</f>
        <v>d) 0</v>
      </c>
      <c r="D123" s="26"/>
      <c r="E123" s="15"/>
      <c r="F123" s="15"/>
      <c r="G123" s="62"/>
      <c r="H123" s="62"/>
      <c r="I123" s="34">
        <f>LOOKUP(G118,DATOS!A:A,DATOS!O:O)</f>
        <v>0</v>
      </c>
      <c r="J123" s="35"/>
      <c r="K123" s="34"/>
      <c r="L123" s="35" t="s">
        <v>46</v>
      </c>
      <c r="M123" s="20"/>
      <c r="N123" s="20"/>
      <c r="O123" s="20"/>
      <c r="P123" s="20"/>
      <c r="Q123" s="20"/>
      <c r="R123" s="20"/>
      <c r="S123" s="21" t="s">
        <v>3</v>
      </c>
      <c r="T123" s="20" t="str">
        <f>CONCATENATE(B123,S123)</f>
        <v>D</v>
      </c>
      <c r="U123" s="20"/>
      <c r="AF123" s="5"/>
      <c r="AG123" s="5"/>
      <c r="AH123" s="5"/>
      <c r="AI123" s="5"/>
      <c r="AJ123" s="5"/>
      <c r="AK123" s="5"/>
    </row>
    <row r="124" spans="1:37" s="19" customFormat="1" ht="15.6" x14ac:dyDescent="0.25">
      <c r="A124" s="11"/>
      <c r="B124" s="52"/>
      <c r="C124" s="13"/>
      <c r="D124" s="14"/>
      <c r="E124" s="15"/>
      <c r="F124" s="15"/>
      <c r="G124" s="64">
        <v>289</v>
      </c>
      <c r="H124" s="66">
        <f ca="1">LOOKUP(M125,REPARTO!A:A,REPARTO!C:C)</f>
        <v>647</v>
      </c>
      <c r="I124" s="34">
        <f>LOOKUP(G124,DATOS!A:A,DATOS!P:P)</f>
        <v>0</v>
      </c>
      <c r="J124" s="34"/>
      <c r="K124" s="34"/>
      <c r="L124" s="35"/>
      <c r="AF124" s="5"/>
      <c r="AG124" s="5"/>
      <c r="AH124" s="5"/>
      <c r="AI124" s="5"/>
      <c r="AJ124" s="5"/>
      <c r="AK124" s="5"/>
    </row>
    <row r="125" spans="1:37" s="19" customFormat="1" ht="31.2" x14ac:dyDescent="0.25">
      <c r="A125" s="11"/>
      <c r="B125" s="31"/>
      <c r="C125" s="23" t="str">
        <f ca="1">IF(PORTADA!$E$39="A",CONCATENATE(M125,".- ",I125),"")</f>
        <v>21.- FORMACIÓN MILITAR - Boque 5 y 6 - CÓDIGO PENAL MILITAR y RÉGIMEN DISCIPLINARIO  I. CÓDIGO PENAL MILITAR.  (Ref: 289)</v>
      </c>
      <c r="D125" s="24"/>
      <c r="E125" s="11"/>
      <c r="F125" s="11"/>
      <c r="G125" s="65"/>
      <c r="H125" s="62"/>
      <c r="I125" s="34" t="str">
        <f>LOOKUP(G124,DATOS!A:A,DATOS!G:G)</f>
        <v>FORMACIÓN MILITAR - Boque 5 y 6 - CÓDIGO PENAL MILITAR y RÉGIMEN DISCIPLINARIO  I. CÓDIGO PENAL MILITAR.  (Ref: 289)</v>
      </c>
      <c r="J125" s="34"/>
      <c r="K125" s="53"/>
      <c r="L125" s="35">
        <f>+M125</f>
        <v>21</v>
      </c>
      <c r="M125" s="22">
        <f>+M119+1</f>
        <v>21</v>
      </c>
      <c r="N125" s="20" t="s">
        <v>33</v>
      </c>
      <c r="O125" s="20" t="s">
        <v>34</v>
      </c>
      <c r="P125" s="20" t="s">
        <v>39</v>
      </c>
      <c r="Q125" s="20" t="s">
        <v>35</v>
      </c>
      <c r="R125" s="20" t="s">
        <v>36</v>
      </c>
      <c r="S125" s="20" t="s">
        <v>37</v>
      </c>
      <c r="T125" s="20" t="str">
        <f>CONCATENATE("X",I124)</f>
        <v>X0</v>
      </c>
      <c r="U125" s="20" t="s">
        <v>38</v>
      </c>
      <c r="AF125" s="5"/>
      <c r="AG125" s="5"/>
      <c r="AH125" s="5"/>
      <c r="AI125" s="5"/>
      <c r="AJ125" s="5"/>
      <c r="AK125" s="5"/>
    </row>
    <row r="126" spans="1:37" s="19" customFormat="1" ht="15.6" x14ac:dyDescent="0.25">
      <c r="A126" s="139">
        <f ca="1">IF($E$2="X",0,IF(M127&gt;2,I124,M127))</f>
        <v>0</v>
      </c>
      <c r="B126" s="54"/>
      <c r="C126" s="25" t="str">
        <f ca="1">IF(PORTADA!$E$39="A",CONCATENATE(L126," ",I126),"")</f>
        <v>a) 0</v>
      </c>
      <c r="D126" s="26"/>
      <c r="E126" s="15"/>
      <c r="F126" s="15"/>
      <c r="G126" s="62"/>
      <c r="H126" s="62"/>
      <c r="I126" s="34">
        <f>LOOKUP(G124,DATOS!A:A,DATOS!L:L)</f>
        <v>0</v>
      </c>
      <c r="J126" s="35"/>
      <c r="K126" s="34"/>
      <c r="L126" s="35" t="s">
        <v>127</v>
      </c>
      <c r="M126" s="20" t="s">
        <v>5</v>
      </c>
      <c r="N126" s="20">
        <f>IF(O126&gt;0,0,R126)</f>
        <v>0</v>
      </c>
      <c r="O126" s="20">
        <f>IF(R127&gt;0,1,0)</f>
        <v>0</v>
      </c>
      <c r="P126" s="20">
        <f>IF(O126=1,-1/COUNTA(S126:S129),0)</f>
        <v>0</v>
      </c>
      <c r="Q126" s="20">
        <f>COUNTA(B126:B129)</f>
        <v>0</v>
      </c>
      <c r="R126" s="20">
        <f>COUNTIF(T126:T129,T125)</f>
        <v>0</v>
      </c>
      <c r="S126" s="21" t="s">
        <v>0</v>
      </c>
      <c r="T126" s="20" t="str">
        <f>CONCATENATE(B126,S126)</f>
        <v>A</v>
      </c>
      <c r="U126" s="20">
        <f>IF(R126&gt;0,R126+Q126,Q126*3)</f>
        <v>0</v>
      </c>
      <c r="AF126" s="5"/>
      <c r="AG126" s="5"/>
      <c r="AH126" s="5"/>
      <c r="AI126" s="5"/>
      <c r="AJ126" s="5"/>
      <c r="AK126" s="5"/>
    </row>
    <row r="127" spans="1:37" s="19" customFormat="1" ht="15.6" x14ac:dyDescent="0.25">
      <c r="A127" s="139"/>
      <c r="B127" s="54"/>
      <c r="C127" s="25" t="str">
        <f ca="1">IF(PORTADA!$E$39="A",CONCATENATE(L127," ",I127),"")</f>
        <v>b) 0</v>
      </c>
      <c r="D127" s="26"/>
      <c r="E127" s="15"/>
      <c r="F127" s="15"/>
      <c r="G127" s="62"/>
      <c r="H127" s="62"/>
      <c r="I127" s="34">
        <f>LOOKUP(G124,DATOS!A:A,DATOS!M:M)</f>
        <v>0</v>
      </c>
      <c r="J127" s="35"/>
      <c r="K127" s="34"/>
      <c r="L127" s="35" t="s">
        <v>126</v>
      </c>
      <c r="M127" s="20">
        <f ca="1">IF(PORTADA!$E$39="A",U126,0)</f>
        <v>0</v>
      </c>
      <c r="N127" s="20"/>
      <c r="O127" s="20"/>
      <c r="P127" s="20"/>
      <c r="Q127" s="20"/>
      <c r="R127" s="20">
        <f>Q126-R126</f>
        <v>0</v>
      </c>
      <c r="S127" s="21" t="s">
        <v>1</v>
      </c>
      <c r="T127" s="20" t="str">
        <f>CONCATENATE(B127,S127)</f>
        <v>B</v>
      </c>
      <c r="U127" s="20"/>
      <c r="AF127" s="5"/>
      <c r="AG127" s="5"/>
      <c r="AH127" s="5"/>
      <c r="AI127" s="5"/>
      <c r="AJ127" s="5"/>
      <c r="AK127" s="5"/>
    </row>
    <row r="128" spans="1:37" s="19" customFormat="1" ht="15.6" x14ac:dyDescent="0.25">
      <c r="A128" s="139"/>
      <c r="B128" s="54"/>
      <c r="C128" s="25" t="str">
        <f ca="1">IF(PORTADA!$E$39="A",CONCATENATE(L128," ",I128),"")</f>
        <v>c) 0</v>
      </c>
      <c r="D128" s="26"/>
      <c r="E128" s="15"/>
      <c r="F128" s="15"/>
      <c r="G128" s="62"/>
      <c r="H128" s="62"/>
      <c r="I128" s="34">
        <f>LOOKUP(G124,DATOS!A:A,DATOS!N:N)</f>
        <v>0</v>
      </c>
      <c r="J128" s="35"/>
      <c r="K128" s="34"/>
      <c r="L128" s="35" t="s">
        <v>125</v>
      </c>
      <c r="M128" s="20"/>
      <c r="N128" s="20"/>
      <c r="O128" s="20"/>
      <c r="P128" s="20"/>
      <c r="Q128" s="20"/>
      <c r="R128" s="20"/>
      <c r="S128" s="21" t="s">
        <v>2</v>
      </c>
      <c r="T128" s="20" t="str">
        <f>CONCATENATE(B128,S128)</f>
        <v>C</v>
      </c>
      <c r="U128" s="20"/>
      <c r="AF128" s="5"/>
      <c r="AG128" s="5"/>
      <c r="AH128" s="5"/>
      <c r="AI128" s="5"/>
      <c r="AJ128" s="5"/>
      <c r="AK128" s="5"/>
    </row>
    <row r="129" spans="1:37" s="19" customFormat="1" ht="15.6" x14ac:dyDescent="0.25">
      <c r="A129" s="139"/>
      <c r="B129" s="54"/>
      <c r="C129" s="25" t="str">
        <f ca="1">IF(PORTADA!$E$39="A",CONCATENATE(L129," ",I129),"")</f>
        <v>d) 0</v>
      </c>
      <c r="D129" s="26"/>
      <c r="E129" s="15"/>
      <c r="F129" s="15"/>
      <c r="G129" s="62"/>
      <c r="H129" s="62"/>
      <c r="I129" s="34">
        <f>LOOKUP(G124,DATOS!A:A,DATOS!O:O)</f>
        <v>0</v>
      </c>
      <c r="J129" s="35"/>
      <c r="K129" s="34"/>
      <c r="L129" s="35" t="s">
        <v>46</v>
      </c>
      <c r="M129" s="20"/>
      <c r="N129" s="20"/>
      <c r="O129" s="20"/>
      <c r="P129" s="20"/>
      <c r="Q129" s="20"/>
      <c r="R129" s="20"/>
      <c r="S129" s="21" t="s">
        <v>3</v>
      </c>
      <c r="T129" s="20" t="str">
        <f>CONCATENATE(B129,S129)</f>
        <v>D</v>
      </c>
      <c r="U129" s="20"/>
      <c r="AF129" s="5"/>
      <c r="AG129" s="5"/>
      <c r="AH129" s="5"/>
      <c r="AI129" s="5"/>
      <c r="AJ129" s="5"/>
      <c r="AK129" s="5"/>
    </row>
    <row r="130" spans="1:37" s="19" customFormat="1" ht="15.6" x14ac:dyDescent="0.25">
      <c r="A130" s="11"/>
      <c r="B130" s="52"/>
      <c r="C130" s="13"/>
      <c r="D130" s="14"/>
      <c r="E130" s="15"/>
      <c r="F130" s="15"/>
      <c r="G130" s="64">
        <v>989</v>
      </c>
      <c r="H130" s="66">
        <f ca="1">LOOKUP(M131,REPARTO!A:A,REPARTO!C:C)</f>
        <v>290</v>
      </c>
      <c r="I130" s="34">
        <f>LOOKUP(G130,DATOS!A:A,DATOS!P:P)</f>
        <v>0</v>
      </c>
      <c r="J130" s="34"/>
      <c r="K130" s="34"/>
      <c r="L130" s="35"/>
      <c r="AF130" s="5"/>
      <c r="AG130" s="5"/>
      <c r="AH130" s="5"/>
      <c r="AI130" s="5"/>
      <c r="AJ130" s="5"/>
      <c r="AK130" s="5"/>
    </row>
    <row r="131" spans="1:37" s="19" customFormat="1" ht="31.2" x14ac:dyDescent="0.25">
      <c r="A131" s="11"/>
      <c r="B131" s="31"/>
      <c r="C131" s="23" t="str">
        <f ca="1">IF(PORTADA!$E$39="A",CONCATENATE(M131,".- ",I131),"")</f>
        <v>22.- INSTRUCCIÓN TÁCTICA Y TÉCNICA - Boque 3 - ARMAMENTO Y TERORÍA DEL TIRO II II. TEORÍA DEL TIRO.  (Ref: 989)</v>
      </c>
      <c r="D131" s="24"/>
      <c r="E131" s="11"/>
      <c r="F131" s="11"/>
      <c r="G131" s="65"/>
      <c r="H131" s="62"/>
      <c r="I131" s="34" t="str">
        <f>LOOKUP(G130,DATOS!A:A,DATOS!G:G)</f>
        <v>INSTRUCCIÓN TÁCTICA Y TÉCNICA - Boque 3 - ARMAMENTO Y TERORÍA DEL TIRO II II. TEORÍA DEL TIRO.  (Ref: 989)</v>
      </c>
      <c r="J131" s="34"/>
      <c r="K131" s="53"/>
      <c r="L131" s="35">
        <f>+M131</f>
        <v>22</v>
      </c>
      <c r="M131" s="22">
        <f>+M125+1</f>
        <v>22</v>
      </c>
      <c r="N131" s="20" t="s">
        <v>33</v>
      </c>
      <c r="O131" s="20" t="s">
        <v>34</v>
      </c>
      <c r="P131" s="20" t="s">
        <v>39</v>
      </c>
      <c r="Q131" s="20" t="s">
        <v>35</v>
      </c>
      <c r="R131" s="20" t="s">
        <v>36</v>
      </c>
      <c r="S131" s="20" t="s">
        <v>37</v>
      </c>
      <c r="T131" s="20" t="str">
        <f>CONCATENATE("X",I130)</f>
        <v>X0</v>
      </c>
      <c r="U131" s="20" t="s">
        <v>38</v>
      </c>
      <c r="AF131" s="5"/>
      <c r="AG131" s="5"/>
      <c r="AH131" s="5"/>
      <c r="AI131" s="5"/>
      <c r="AJ131" s="5"/>
      <c r="AK131" s="5"/>
    </row>
    <row r="132" spans="1:37" s="19" customFormat="1" ht="15.6" x14ac:dyDescent="0.25">
      <c r="A132" s="139">
        <f ca="1">IF($E$2="X",0,IF(M133&gt;2,I130,M133))</f>
        <v>0</v>
      </c>
      <c r="B132" s="54"/>
      <c r="C132" s="25" t="str">
        <f ca="1">IF(PORTADA!$E$39="A",CONCATENATE(L132," ",I132),"")</f>
        <v>a) 0</v>
      </c>
      <c r="D132" s="26"/>
      <c r="E132" s="15"/>
      <c r="F132" s="15"/>
      <c r="G132" s="62"/>
      <c r="H132" s="62"/>
      <c r="I132" s="34">
        <f>LOOKUP(G130,DATOS!A:A,DATOS!L:L)</f>
        <v>0</v>
      </c>
      <c r="J132" s="35"/>
      <c r="K132" s="34"/>
      <c r="L132" s="35" t="s">
        <v>127</v>
      </c>
      <c r="M132" s="20" t="s">
        <v>5</v>
      </c>
      <c r="N132" s="20">
        <f>IF(O132&gt;0,0,R132)</f>
        <v>0</v>
      </c>
      <c r="O132" s="20">
        <f>IF(R133&gt;0,1,0)</f>
        <v>0</v>
      </c>
      <c r="P132" s="20">
        <f>IF(O132=1,-1/COUNTA(S132:S135),0)</f>
        <v>0</v>
      </c>
      <c r="Q132" s="20">
        <f>COUNTA(B132:B135)</f>
        <v>0</v>
      </c>
      <c r="R132" s="20">
        <f>COUNTIF(T132:T135,T131)</f>
        <v>0</v>
      </c>
      <c r="S132" s="21" t="s">
        <v>0</v>
      </c>
      <c r="T132" s="20" t="str">
        <f>CONCATENATE(B132,S132)</f>
        <v>A</v>
      </c>
      <c r="U132" s="20">
        <f>IF(R132&gt;0,R132+Q132,Q132*3)</f>
        <v>0</v>
      </c>
      <c r="AF132" s="5"/>
      <c r="AG132" s="5"/>
      <c r="AH132" s="5"/>
      <c r="AI132" s="5"/>
      <c r="AJ132" s="5"/>
      <c r="AK132" s="5"/>
    </row>
    <row r="133" spans="1:37" s="19" customFormat="1" ht="15.6" x14ac:dyDescent="0.25">
      <c r="A133" s="139"/>
      <c r="B133" s="54"/>
      <c r="C133" s="25" t="str">
        <f ca="1">IF(PORTADA!$E$39="A",CONCATENATE(L133," ",I133),"")</f>
        <v>b) 0</v>
      </c>
      <c r="D133" s="26"/>
      <c r="E133" s="15"/>
      <c r="F133" s="15"/>
      <c r="G133" s="62"/>
      <c r="H133" s="62"/>
      <c r="I133" s="34">
        <f>LOOKUP(G130,DATOS!A:A,DATOS!M:M)</f>
        <v>0</v>
      </c>
      <c r="J133" s="35"/>
      <c r="K133" s="34"/>
      <c r="L133" s="35" t="s">
        <v>126</v>
      </c>
      <c r="M133" s="20">
        <f ca="1">IF(PORTADA!$E$39="A",U132,0)</f>
        <v>0</v>
      </c>
      <c r="N133" s="20"/>
      <c r="O133" s="20"/>
      <c r="P133" s="20"/>
      <c r="Q133" s="20"/>
      <c r="R133" s="20">
        <f>Q132-R132</f>
        <v>0</v>
      </c>
      <c r="S133" s="21" t="s">
        <v>1</v>
      </c>
      <c r="T133" s="20" t="str">
        <f>CONCATENATE(B133,S133)</f>
        <v>B</v>
      </c>
      <c r="U133" s="20"/>
      <c r="AF133" s="5"/>
      <c r="AG133" s="5"/>
      <c r="AH133" s="5"/>
      <c r="AI133" s="5"/>
      <c r="AJ133" s="5"/>
      <c r="AK133" s="5"/>
    </row>
    <row r="134" spans="1:37" s="19" customFormat="1" ht="15.6" x14ac:dyDescent="0.25">
      <c r="A134" s="139"/>
      <c r="B134" s="54"/>
      <c r="C134" s="25" t="str">
        <f ca="1">IF(PORTADA!$E$39="A",CONCATENATE(L134," ",I134),"")</f>
        <v>c) 0</v>
      </c>
      <c r="D134" s="26"/>
      <c r="E134" s="15"/>
      <c r="F134" s="15"/>
      <c r="G134" s="62"/>
      <c r="H134" s="62"/>
      <c r="I134" s="34">
        <f>LOOKUP(G130,DATOS!A:A,DATOS!N:N)</f>
        <v>0</v>
      </c>
      <c r="J134" s="35"/>
      <c r="K134" s="34"/>
      <c r="L134" s="35" t="s">
        <v>125</v>
      </c>
      <c r="M134" s="20"/>
      <c r="N134" s="20"/>
      <c r="O134" s="20"/>
      <c r="P134" s="20"/>
      <c r="Q134" s="20"/>
      <c r="R134" s="20"/>
      <c r="S134" s="21" t="s">
        <v>2</v>
      </c>
      <c r="T134" s="20" t="str">
        <f>CONCATENATE(B134,S134)</f>
        <v>C</v>
      </c>
      <c r="U134" s="20"/>
      <c r="AF134" s="5"/>
      <c r="AG134" s="5"/>
      <c r="AH134" s="5"/>
      <c r="AI134" s="5"/>
      <c r="AJ134" s="5"/>
      <c r="AK134" s="5"/>
    </row>
    <row r="135" spans="1:37" s="19" customFormat="1" ht="15.6" x14ac:dyDescent="0.25">
      <c r="A135" s="139"/>
      <c r="B135" s="54"/>
      <c r="C135" s="25" t="str">
        <f ca="1">IF(PORTADA!$E$39="A",CONCATENATE(L135," ",I135),"")</f>
        <v>d) 0</v>
      </c>
      <c r="D135" s="26"/>
      <c r="E135" s="15"/>
      <c r="F135" s="15"/>
      <c r="G135" s="62"/>
      <c r="H135" s="62"/>
      <c r="I135" s="34">
        <f>LOOKUP(G130,DATOS!A:A,DATOS!O:O)</f>
        <v>0</v>
      </c>
      <c r="J135" s="35"/>
      <c r="K135" s="34"/>
      <c r="L135" s="35" t="s">
        <v>46</v>
      </c>
      <c r="M135" s="20"/>
      <c r="N135" s="20"/>
      <c r="O135" s="20"/>
      <c r="P135" s="20"/>
      <c r="Q135" s="20"/>
      <c r="R135" s="20"/>
      <c r="S135" s="21" t="s">
        <v>3</v>
      </c>
      <c r="T135" s="20" t="str">
        <f>CONCATENATE(B135,S135)</f>
        <v>D</v>
      </c>
      <c r="U135" s="20"/>
      <c r="AF135" s="5"/>
      <c r="AG135" s="5"/>
      <c r="AH135" s="5"/>
      <c r="AI135" s="5"/>
      <c r="AJ135" s="5"/>
      <c r="AK135" s="5"/>
    </row>
    <row r="136" spans="1:37" s="19" customFormat="1" ht="15.6" x14ac:dyDescent="0.25">
      <c r="A136" s="11"/>
      <c r="B136" s="52"/>
      <c r="C136" s="13"/>
      <c r="D136" s="14"/>
      <c r="E136" s="15"/>
      <c r="F136" s="15"/>
      <c r="G136" s="64">
        <v>393</v>
      </c>
      <c r="H136" s="66">
        <f ca="1">LOOKUP(M137,REPARTO!A:A,REPARTO!C:C)</f>
        <v>930</v>
      </c>
      <c r="I136" s="34">
        <f>LOOKUP(G136,DATOS!A:A,DATOS!P:P)</f>
        <v>0</v>
      </c>
      <c r="J136" s="34"/>
      <c r="K136" s="34"/>
      <c r="L136" s="35"/>
      <c r="AF136" s="5"/>
      <c r="AG136" s="5"/>
      <c r="AH136" s="5"/>
      <c r="AI136" s="5"/>
      <c r="AJ136" s="5"/>
      <c r="AK136" s="5"/>
    </row>
    <row r="137" spans="1:37" s="19" customFormat="1" ht="31.2" x14ac:dyDescent="0.25">
      <c r="A137" s="11"/>
      <c r="B137" s="31"/>
      <c r="C137" s="23" t="str">
        <f ca="1">IF(PORTADA!$E$39="A",CONCATENATE(M137,".- ",I137),"")</f>
        <v>23.- FORMACIÓN MILITAR - Boque 7 - ORGANIZACIÓN Y FUNCIONAMIENTO DEL EJÉRCITO DE TIERRA . ORGANIZACIÓN DE LAS FUERZAS ARMADAS.  (Ref: 393)</v>
      </c>
      <c r="D137" s="24"/>
      <c r="E137" s="11"/>
      <c r="F137" s="11"/>
      <c r="G137" s="65"/>
      <c r="H137" s="62"/>
      <c r="I137" s="34" t="str">
        <f>LOOKUP(G136,DATOS!A:A,DATOS!G:G)</f>
        <v>FORMACIÓN MILITAR - Boque 7 - ORGANIZACIÓN Y FUNCIONAMIENTO DEL EJÉRCITO DE TIERRA . ORGANIZACIÓN DE LAS FUERZAS ARMADAS.  (Ref: 393)</v>
      </c>
      <c r="J137" s="34"/>
      <c r="K137" s="53"/>
      <c r="L137" s="35">
        <f>+M137</f>
        <v>23</v>
      </c>
      <c r="M137" s="22">
        <f>+M131+1</f>
        <v>23</v>
      </c>
      <c r="N137" s="20" t="s">
        <v>33</v>
      </c>
      <c r="O137" s="20" t="s">
        <v>34</v>
      </c>
      <c r="P137" s="20" t="s">
        <v>39</v>
      </c>
      <c r="Q137" s="20" t="s">
        <v>35</v>
      </c>
      <c r="R137" s="20" t="s">
        <v>36</v>
      </c>
      <c r="S137" s="20" t="s">
        <v>37</v>
      </c>
      <c r="T137" s="20" t="str">
        <f>CONCATENATE("X",I136)</f>
        <v>X0</v>
      </c>
      <c r="U137" s="20" t="s">
        <v>38</v>
      </c>
      <c r="AF137" s="5"/>
      <c r="AG137" s="5"/>
      <c r="AH137" s="5"/>
      <c r="AI137" s="5"/>
      <c r="AJ137" s="5"/>
      <c r="AK137" s="5"/>
    </row>
    <row r="138" spans="1:37" s="19" customFormat="1" ht="15.6" x14ac:dyDescent="0.25">
      <c r="A138" s="139">
        <f ca="1">IF($E$2="X",0,IF(M139&gt;2,I136,M139))</f>
        <v>0</v>
      </c>
      <c r="B138" s="54"/>
      <c r="C138" s="25" t="str">
        <f ca="1">IF(PORTADA!$E$39="A",CONCATENATE(L138," ",I138),"")</f>
        <v>a) 0</v>
      </c>
      <c r="D138" s="26"/>
      <c r="E138" s="15"/>
      <c r="F138" s="15"/>
      <c r="G138" s="62"/>
      <c r="H138" s="62"/>
      <c r="I138" s="34">
        <f>LOOKUP(G136,DATOS!A:A,DATOS!L:L)</f>
        <v>0</v>
      </c>
      <c r="J138" s="35"/>
      <c r="K138" s="34"/>
      <c r="L138" s="35" t="s">
        <v>127</v>
      </c>
      <c r="M138" s="20" t="s">
        <v>5</v>
      </c>
      <c r="N138" s="20">
        <f>IF(O138&gt;0,0,R138)</f>
        <v>0</v>
      </c>
      <c r="O138" s="20">
        <f>IF(R139&gt;0,1,0)</f>
        <v>0</v>
      </c>
      <c r="P138" s="20">
        <f>IF(O138=1,-1/COUNTA(S138:S141),0)</f>
        <v>0</v>
      </c>
      <c r="Q138" s="20">
        <f>COUNTA(B138:B141)</f>
        <v>0</v>
      </c>
      <c r="R138" s="20">
        <f>COUNTIF(T138:T141,T137)</f>
        <v>0</v>
      </c>
      <c r="S138" s="21" t="s">
        <v>0</v>
      </c>
      <c r="T138" s="20" t="str">
        <f>CONCATENATE(B138,S138)</f>
        <v>A</v>
      </c>
      <c r="U138" s="20">
        <f>IF(R138&gt;0,R138+Q138,Q138*3)</f>
        <v>0</v>
      </c>
      <c r="AF138" s="5"/>
      <c r="AG138" s="5"/>
      <c r="AH138" s="5"/>
      <c r="AI138" s="5"/>
      <c r="AJ138" s="5"/>
      <c r="AK138" s="5"/>
    </row>
    <row r="139" spans="1:37" s="19" customFormat="1" ht="15.6" x14ac:dyDescent="0.25">
      <c r="A139" s="139"/>
      <c r="B139" s="54"/>
      <c r="C139" s="25" t="str">
        <f ca="1">IF(PORTADA!$E$39="A",CONCATENATE(L139," ",I139),"")</f>
        <v>b) 0</v>
      </c>
      <c r="D139" s="26"/>
      <c r="E139" s="15"/>
      <c r="F139" s="15"/>
      <c r="G139" s="62"/>
      <c r="H139" s="62"/>
      <c r="I139" s="34">
        <f>LOOKUP(G136,DATOS!A:A,DATOS!M:M)</f>
        <v>0</v>
      </c>
      <c r="J139" s="35"/>
      <c r="K139" s="34"/>
      <c r="L139" s="35" t="s">
        <v>126</v>
      </c>
      <c r="M139" s="20">
        <f ca="1">IF(PORTADA!$E$39="A",U138,0)</f>
        <v>0</v>
      </c>
      <c r="N139" s="20"/>
      <c r="O139" s="20"/>
      <c r="P139" s="20"/>
      <c r="Q139" s="20"/>
      <c r="R139" s="20">
        <f>Q138-R138</f>
        <v>0</v>
      </c>
      <c r="S139" s="21" t="s">
        <v>1</v>
      </c>
      <c r="T139" s="20" t="str">
        <f>CONCATENATE(B139,S139)</f>
        <v>B</v>
      </c>
      <c r="U139" s="20"/>
      <c r="AF139" s="5"/>
      <c r="AG139" s="5"/>
      <c r="AH139" s="5"/>
      <c r="AI139" s="5"/>
      <c r="AJ139" s="5"/>
      <c r="AK139" s="5"/>
    </row>
    <row r="140" spans="1:37" s="19" customFormat="1" ht="15.6" x14ac:dyDescent="0.25">
      <c r="A140" s="139"/>
      <c r="B140" s="54"/>
      <c r="C140" s="25" t="str">
        <f ca="1">IF(PORTADA!$E$39="A",CONCATENATE(L140," ",I140),"")</f>
        <v>c) 0</v>
      </c>
      <c r="D140" s="26"/>
      <c r="E140" s="15"/>
      <c r="F140" s="15"/>
      <c r="G140" s="62"/>
      <c r="H140" s="62"/>
      <c r="I140" s="34">
        <f>LOOKUP(G136,DATOS!A:A,DATOS!N:N)</f>
        <v>0</v>
      </c>
      <c r="J140" s="35"/>
      <c r="K140" s="34"/>
      <c r="L140" s="35" t="s">
        <v>125</v>
      </c>
      <c r="M140" s="20"/>
      <c r="N140" s="20"/>
      <c r="O140" s="20"/>
      <c r="P140" s="20"/>
      <c r="Q140" s="20"/>
      <c r="R140" s="20"/>
      <c r="S140" s="21" t="s">
        <v>2</v>
      </c>
      <c r="T140" s="20" t="str">
        <f>CONCATENATE(B140,S140)</f>
        <v>C</v>
      </c>
      <c r="U140" s="20"/>
      <c r="AF140" s="5"/>
      <c r="AG140" s="5"/>
      <c r="AH140" s="5"/>
      <c r="AI140" s="5"/>
      <c r="AJ140" s="5"/>
      <c r="AK140" s="5"/>
    </row>
    <row r="141" spans="1:37" s="19" customFormat="1" ht="15.6" x14ac:dyDescent="0.25">
      <c r="A141" s="139"/>
      <c r="B141" s="54"/>
      <c r="C141" s="25" t="str">
        <f ca="1">IF(PORTADA!$E$39="A",CONCATENATE(L141," ",I141),"")</f>
        <v>d) 0</v>
      </c>
      <c r="D141" s="26"/>
      <c r="E141" s="15"/>
      <c r="F141" s="15"/>
      <c r="G141" s="62"/>
      <c r="H141" s="62"/>
      <c r="I141" s="34">
        <f>LOOKUP(G136,DATOS!A:A,DATOS!O:O)</f>
        <v>0</v>
      </c>
      <c r="J141" s="35"/>
      <c r="K141" s="34"/>
      <c r="L141" s="35" t="s">
        <v>46</v>
      </c>
      <c r="M141" s="20"/>
      <c r="N141" s="20"/>
      <c r="O141" s="20"/>
      <c r="P141" s="20"/>
      <c r="Q141" s="20"/>
      <c r="R141" s="20"/>
      <c r="S141" s="21" t="s">
        <v>3</v>
      </c>
      <c r="T141" s="20" t="str">
        <f>CONCATENATE(B141,S141)</f>
        <v>D</v>
      </c>
      <c r="U141" s="20"/>
      <c r="AF141" s="5"/>
      <c r="AG141" s="5"/>
      <c r="AH141" s="5"/>
      <c r="AI141" s="5"/>
      <c r="AJ141" s="5"/>
      <c r="AK141" s="5"/>
    </row>
    <row r="142" spans="1:37" s="19" customFormat="1" ht="15.6" x14ac:dyDescent="0.25">
      <c r="A142" s="11"/>
      <c r="B142" s="52"/>
      <c r="C142" s="13"/>
      <c r="D142" s="14"/>
      <c r="E142" s="15"/>
      <c r="F142" s="15"/>
      <c r="G142" s="64">
        <v>1064</v>
      </c>
      <c r="H142" s="66">
        <f ca="1">LOOKUP(M143,REPARTO!A:A,REPARTO!C:C)</f>
        <v>522</v>
      </c>
      <c r="I142" s="34">
        <f>LOOKUP(G142,DATOS!A:A,DATOS!P:P)</f>
        <v>0</v>
      </c>
      <c r="J142" s="34"/>
      <c r="K142" s="34"/>
      <c r="L142" s="35"/>
      <c r="AF142" s="5"/>
      <c r="AG142" s="5"/>
      <c r="AH142" s="5"/>
      <c r="AI142" s="5"/>
      <c r="AJ142" s="5"/>
      <c r="AK142" s="5"/>
    </row>
    <row r="143" spans="1:37" s="19" customFormat="1" ht="15.6" x14ac:dyDescent="0.25">
      <c r="A143" s="11"/>
      <c r="B143" s="31"/>
      <c r="C143" s="23" t="str">
        <f ca="1">IF(PORTADA!$E$39="A",CONCATENATE(M143,".- ",I143),"")</f>
        <v>24.- INSTRUCCIÓN TÁCTICA Y TÉCNICA - Boque 4 - TRANSMISIONES I. PR4G.  (Ref: 1064)</v>
      </c>
      <c r="D143" s="24"/>
      <c r="E143" s="11"/>
      <c r="F143" s="11"/>
      <c r="G143" s="65"/>
      <c r="H143" s="62"/>
      <c r="I143" s="34" t="str">
        <f>LOOKUP(G142,DATOS!A:A,DATOS!G:G)</f>
        <v>INSTRUCCIÓN TÁCTICA Y TÉCNICA - Boque 4 - TRANSMISIONES I. PR4G.  (Ref: 1064)</v>
      </c>
      <c r="J143" s="34"/>
      <c r="K143" s="53"/>
      <c r="L143" s="35">
        <f>+M143</f>
        <v>24</v>
      </c>
      <c r="M143" s="22">
        <f>+M137+1</f>
        <v>24</v>
      </c>
      <c r="N143" s="20" t="s">
        <v>33</v>
      </c>
      <c r="O143" s="20" t="s">
        <v>34</v>
      </c>
      <c r="P143" s="20" t="s">
        <v>39</v>
      </c>
      <c r="Q143" s="20" t="s">
        <v>35</v>
      </c>
      <c r="R143" s="20" t="s">
        <v>36</v>
      </c>
      <c r="S143" s="20" t="s">
        <v>37</v>
      </c>
      <c r="T143" s="20" t="str">
        <f>CONCATENATE("X",I142)</f>
        <v>X0</v>
      </c>
      <c r="U143" s="20" t="s">
        <v>38</v>
      </c>
      <c r="AF143" s="5"/>
      <c r="AG143" s="5"/>
      <c r="AH143" s="5"/>
      <c r="AI143" s="5"/>
      <c r="AJ143" s="5"/>
      <c r="AK143" s="5"/>
    </row>
    <row r="144" spans="1:37" s="19" customFormat="1" ht="15.6" x14ac:dyDescent="0.25">
      <c r="A144" s="139">
        <f ca="1">IF($E$2="X",0,IF(M145&gt;2,I142,M145))</f>
        <v>0</v>
      </c>
      <c r="B144" s="54"/>
      <c r="C144" s="25" t="str">
        <f ca="1">IF(PORTADA!$E$39="A",CONCATENATE(L144," ",I144),"")</f>
        <v>a) 0</v>
      </c>
      <c r="D144" s="26"/>
      <c r="E144" s="15"/>
      <c r="F144" s="15"/>
      <c r="G144" s="62"/>
      <c r="H144" s="62"/>
      <c r="I144" s="34">
        <f>LOOKUP(G142,DATOS!A:A,DATOS!L:L)</f>
        <v>0</v>
      </c>
      <c r="J144" s="35"/>
      <c r="K144" s="34"/>
      <c r="L144" s="35" t="s">
        <v>127</v>
      </c>
      <c r="M144" s="20" t="s">
        <v>5</v>
      </c>
      <c r="N144" s="20">
        <f>IF(O144&gt;0,0,R144)</f>
        <v>0</v>
      </c>
      <c r="O144" s="20">
        <f>IF(R145&gt;0,1,0)</f>
        <v>0</v>
      </c>
      <c r="P144" s="20">
        <f>IF(O144=1,-1/COUNTA(S144:S147),0)</f>
        <v>0</v>
      </c>
      <c r="Q144" s="20">
        <f>COUNTA(B144:B147)</f>
        <v>0</v>
      </c>
      <c r="R144" s="20">
        <f>COUNTIF(T144:T147,T143)</f>
        <v>0</v>
      </c>
      <c r="S144" s="21" t="s">
        <v>0</v>
      </c>
      <c r="T144" s="20" t="str">
        <f>CONCATENATE(B144,S144)</f>
        <v>A</v>
      </c>
      <c r="U144" s="20">
        <f>IF(R144&gt;0,R144+Q144,Q144*3)</f>
        <v>0</v>
      </c>
      <c r="AF144" s="5"/>
      <c r="AG144" s="5"/>
      <c r="AH144" s="5"/>
      <c r="AI144" s="5"/>
      <c r="AJ144" s="5"/>
      <c r="AK144" s="5"/>
    </row>
    <row r="145" spans="1:37" s="19" customFormat="1" ht="15.6" x14ac:dyDescent="0.25">
      <c r="A145" s="139"/>
      <c r="B145" s="54"/>
      <c r="C145" s="25" t="str">
        <f ca="1">IF(PORTADA!$E$39="A",CONCATENATE(L145," ",I145),"")</f>
        <v>b) 0</v>
      </c>
      <c r="D145" s="26"/>
      <c r="E145" s="15"/>
      <c r="F145" s="15"/>
      <c r="G145" s="62"/>
      <c r="H145" s="62"/>
      <c r="I145" s="34">
        <f>LOOKUP(G142,DATOS!A:A,DATOS!M:M)</f>
        <v>0</v>
      </c>
      <c r="J145" s="35"/>
      <c r="K145" s="34"/>
      <c r="L145" s="35" t="s">
        <v>126</v>
      </c>
      <c r="M145" s="20">
        <f ca="1">IF(PORTADA!$E$39="A",U144,0)</f>
        <v>0</v>
      </c>
      <c r="N145" s="20"/>
      <c r="O145" s="20"/>
      <c r="P145" s="20"/>
      <c r="Q145" s="20"/>
      <c r="R145" s="20">
        <f>Q144-R144</f>
        <v>0</v>
      </c>
      <c r="S145" s="21" t="s">
        <v>1</v>
      </c>
      <c r="T145" s="20" t="str">
        <f>CONCATENATE(B145,S145)</f>
        <v>B</v>
      </c>
      <c r="U145" s="20"/>
      <c r="AF145" s="5"/>
      <c r="AG145" s="5"/>
      <c r="AH145" s="5"/>
      <c r="AI145" s="5"/>
      <c r="AJ145" s="5"/>
      <c r="AK145" s="5"/>
    </row>
    <row r="146" spans="1:37" s="19" customFormat="1" ht="15.6" x14ac:dyDescent="0.25">
      <c r="A146" s="139"/>
      <c r="B146" s="54"/>
      <c r="C146" s="25" t="str">
        <f ca="1">IF(PORTADA!$E$39="A",CONCATENATE(L146," ",I146),"")</f>
        <v>c) 0</v>
      </c>
      <c r="D146" s="26"/>
      <c r="E146" s="15"/>
      <c r="F146" s="15"/>
      <c r="G146" s="62"/>
      <c r="H146" s="62"/>
      <c r="I146" s="34">
        <f>LOOKUP(G142,DATOS!A:A,DATOS!N:N)</f>
        <v>0</v>
      </c>
      <c r="J146" s="35"/>
      <c r="K146" s="34"/>
      <c r="L146" s="35" t="s">
        <v>125</v>
      </c>
      <c r="M146" s="20"/>
      <c r="N146" s="20"/>
      <c r="O146" s="20"/>
      <c r="P146" s="20"/>
      <c r="Q146" s="20"/>
      <c r="R146" s="20"/>
      <c r="S146" s="21" t="s">
        <v>2</v>
      </c>
      <c r="T146" s="20" t="str">
        <f>CONCATENATE(B146,S146)</f>
        <v>C</v>
      </c>
      <c r="U146" s="20"/>
      <c r="AF146" s="5"/>
      <c r="AG146" s="5"/>
      <c r="AH146" s="5"/>
      <c r="AI146" s="5"/>
      <c r="AJ146" s="5"/>
      <c r="AK146" s="5"/>
    </row>
    <row r="147" spans="1:37" s="19" customFormat="1" ht="15.6" x14ac:dyDescent="0.25">
      <c r="A147" s="139"/>
      <c r="B147" s="54"/>
      <c r="C147" s="25" t="str">
        <f ca="1">IF(PORTADA!$E$39="A",CONCATENATE(L147," ",I147),"")</f>
        <v>d) 0</v>
      </c>
      <c r="D147" s="26"/>
      <c r="E147" s="15"/>
      <c r="F147" s="15"/>
      <c r="G147" s="62"/>
      <c r="H147" s="62"/>
      <c r="I147" s="34">
        <f>LOOKUP(G142,DATOS!A:A,DATOS!O:O)</f>
        <v>0</v>
      </c>
      <c r="J147" s="35"/>
      <c r="K147" s="34"/>
      <c r="L147" s="35" t="s">
        <v>46</v>
      </c>
      <c r="M147" s="20"/>
      <c r="N147" s="20"/>
      <c r="O147" s="20"/>
      <c r="P147" s="20"/>
      <c r="Q147" s="20"/>
      <c r="R147" s="20"/>
      <c r="S147" s="21" t="s">
        <v>3</v>
      </c>
      <c r="T147" s="20" t="str">
        <f>CONCATENATE(B147,S147)</f>
        <v>D</v>
      </c>
      <c r="U147" s="20"/>
      <c r="AF147" s="5"/>
      <c r="AG147" s="5"/>
      <c r="AH147" s="5"/>
      <c r="AI147" s="5"/>
      <c r="AJ147" s="5"/>
      <c r="AK147" s="5"/>
    </row>
    <row r="148" spans="1:37" s="19" customFormat="1" ht="15.6" x14ac:dyDescent="0.25">
      <c r="A148" s="11"/>
      <c r="B148" s="52"/>
      <c r="C148" s="13"/>
      <c r="D148" s="14"/>
      <c r="E148" s="15"/>
      <c r="F148" s="15"/>
      <c r="G148" s="64">
        <v>431</v>
      </c>
      <c r="H148" s="66">
        <f ca="1">LOOKUP(M149,REPARTO!A:A,REPARTO!C:C)</f>
        <v>984</v>
      </c>
      <c r="I148" s="34">
        <f>LOOKUP(G148,DATOS!A:A,DATOS!P:P)</f>
        <v>0</v>
      </c>
      <c r="J148" s="34"/>
      <c r="K148" s="34"/>
      <c r="L148" s="35"/>
      <c r="AF148" s="5"/>
      <c r="AG148" s="5"/>
      <c r="AH148" s="5"/>
      <c r="AI148" s="5"/>
      <c r="AJ148" s="5"/>
      <c r="AK148" s="5"/>
    </row>
    <row r="149" spans="1:37" s="19" customFormat="1" ht="31.2" x14ac:dyDescent="0.25">
      <c r="A149" s="11"/>
      <c r="B149" s="31"/>
      <c r="C149" s="23" t="str">
        <f ca="1">IF(PORTADA!$E$39="A",CONCATENATE(M149,".- ",I149),"")</f>
        <v>25.- FORMACIÓN MILITAR - Boque 8 - DERECHOS Y DEBERES DE LOS MIEMBROS DE LAS FAS I. DERECHOS Y DEBERES DE LOS MIEMBROS DE LAS FAS.  (Ref: 431)</v>
      </c>
      <c r="D149" s="24"/>
      <c r="E149" s="11"/>
      <c r="F149" s="11"/>
      <c r="G149" s="65"/>
      <c r="H149" s="62"/>
      <c r="I149" s="34" t="str">
        <f>LOOKUP(G148,DATOS!A:A,DATOS!G:G)</f>
        <v>FORMACIÓN MILITAR - Boque 8 - DERECHOS Y DEBERES DE LOS MIEMBROS DE LAS FAS I. DERECHOS Y DEBERES DE LOS MIEMBROS DE LAS FAS.  (Ref: 431)</v>
      </c>
      <c r="J149" s="34"/>
      <c r="K149" s="53"/>
      <c r="L149" s="35">
        <f>+M149</f>
        <v>25</v>
      </c>
      <c r="M149" s="22">
        <f>+M143+1</f>
        <v>25</v>
      </c>
      <c r="N149" s="20" t="s">
        <v>33</v>
      </c>
      <c r="O149" s="20" t="s">
        <v>34</v>
      </c>
      <c r="P149" s="20" t="s">
        <v>39</v>
      </c>
      <c r="Q149" s="20" t="s">
        <v>35</v>
      </c>
      <c r="R149" s="20" t="s">
        <v>36</v>
      </c>
      <c r="S149" s="20" t="s">
        <v>37</v>
      </c>
      <c r="T149" s="20" t="str">
        <f>CONCATENATE("X",I148)</f>
        <v>X0</v>
      </c>
      <c r="U149" s="20" t="s">
        <v>38</v>
      </c>
      <c r="AF149" s="5"/>
      <c r="AG149" s="5"/>
      <c r="AH149" s="5"/>
      <c r="AI149" s="5"/>
      <c r="AJ149" s="5"/>
      <c r="AK149" s="5"/>
    </row>
    <row r="150" spans="1:37" s="19" customFormat="1" ht="15.6" x14ac:dyDescent="0.25">
      <c r="A150" s="139">
        <f ca="1">IF($E$2="X",0,IF(M151&gt;2,I148,M151))</f>
        <v>0</v>
      </c>
      <c r="B150" s="54"/>
      <c r="C150" s="25" t="str">
        <f ca="1">IF(PORTADA!$E$39="A",CONCATENATE(L150," ",I150),"")</f>
        <v>a) 0</v>
      </c>
      <c r="D150" s="26"/>
      <c r="E150" s="15"/>
      <c r="F150" s="15"/>
      <c r="G150" s="62"/>
      <c r="H150" s="62"/>
      <c r="I150" s="34">
        <f>LOOKUP(G148,DATOS!A:A,DATOS!L:L)</f>
        <v>0</v>
      </c>
      <c r="J150" s="35"/>
      <c r="K150" s="34"/>
      <c r="L150" s="35" t="s">
        <v>127</v>
      </c>
      <c r="M150" s="20" t="s">
        <v>5</v>
      </c>
      <c r="N150" s="20">
        <f>IF(O150&gt;0,0,R150)</f>
        <v>0</v>
      </c>
      <c r="O150" s="20">
        <f>IF(R151&gt;0,1,0)</f>
        <v>0</v>
      </c>
      <c r="P150" s="20">
        <f>IF(O150=1,-1/COUNTA(S150:S153),0)</f>
        <v>0</v>
      </c>
      <c r="Q150" s="20">
        <f>COUNTA(B150:B153)</f>
        <v>0</v>
      </c>
      <c r="R150" s="20">
        <f>COUNTIF(T150:T153,T149)</f>
        <v>0</v>
      </c>
      <c r="S150" s="21" t="s">
        <v>0</v>
      </c>
      <c r="T150" s="20" t="str">
        <f>CONCATENATE(B150,S150)</f>
        <v>A</v>
      </c>
      <c r="U150" s="20">
        <f>IF(R150&gt;0,R150+Q150,Q150*3)</f>
        <v>0</v>
      </c>
      <c r="AF150" s="5"/>
      <c r="AG150" s="5"/>
      <c r="AH150" s="5"/>
      <c r="AI150" s="5"/>
      <c r="AJ150" s="5"/>
      <c r="AK150" s="5"/>
    </row>
    <row r="151" spans="1:37" s="19" customFormat="1" ht="15.6" x14ac:dyDescent="0.25">
      <c r="A151" s="139"/>
      <c r="B151" s="54"/>
      <c r="C151" s="25" t="str">
        <f ca="1">IF(PORTADA!$E$39="A",CONCATENATE(L151," ",I151),"")</f>
        <v>b) 0</v>
      </c>
      <c r="D151" s="26"/>
      <c r="E151" s="15"/>
      <c r="F151" s="15"/>
      <c r="G151" s="62"/>
      <c r="H151" s="62"/>
      <c r="I151" s="34">
        <f>LOOKUP(G148,DATOS!A:A,DATOS!M:M)</f>
        <v>0</v>
      </c>
      <c r="J151" s="35"/>
      <c r="K151" s="34"/>
      <c r="L151" s="35" t="s">
        <v>126</v>
      </c>
      <c r="M151" s="20">
        <f ca="1">IF(PORTADA!$E$39="A",U150,0)</f>
        <v>0</v>
      </c>
      <c r="N151" s="20"/>
      <c r="O151" s="20"/>
      <c r="P151" s="20"/>
      <c r="Q151" s="20"/>
      <c r="R151" s="20">
        <f>Q150-R150</f>
        <v>0</v>
      </c>
      <c r="S151" s="21" t="s">
        <v>1</v>
      </c>
      <c r="T151" s="20" t="str">
        <f>CONCATENATE(B151,S151)</f>
        <v>B</v>
      </c>
      <c r="U151" s="20"/>
      <c r="AF151" s="5"/>
      <c r="AG151" s="5"/>
      <c r="AH151" s="5"/>
      <c r="AI151" s="5"/>
      <c r="AJ151" s="5"/>
      <c r="AK151" s="5"/>
    </row>
    <row r="152" spans="1:37" s="19" customFormat="1" ht="15.6" x14ac:dyDescent="0.25">
      <c r="A152" s="139"/>
      <c r="B152" s="54"/>
      <c r="C152" s="25" t="str">
        <f ca="1">IF(PORTADA!$E$39="A",CONCATENATE(L152," ",I152),"")</f>
        <v>c) 0</v>
      </c>
      <c r="D152" s="26"/>
      <c r="E152" s="15"/>
      <c r="F152" s="15"/>
      <c r="G152" s="62"/>
      <c r="H152" s="62"/>
      <c r="I152" s="34">
        <f>LOOKUP(G148,DATOS!A:A,DATOS!N:N)</f>
        <v>0</v>
      </c>
      <c r="J152" s="35"/>
      <c r="K152" s="34"/>
      <c r="L152" s="35" t="s">
        <v>125</v>
      </c>
      <c r="M152" s="20"/>
      <c r="N152" s="20"/>
      <c r="O152" s="20"/>
      <c r="P152" s="20"/>
      <c r="Q152" s="20"/>
      <c r="R152" s="20"/>
      <c r="S152" s="21" t="s">
        <v>2</v>
      </c>
      <c r="T152" s="20" t="str">
        <f>CONCATENATE(B152,S152)</f>
        <v>C</v>
      </c>
      <c r="U152" s="20"/>
      <c r="AF152" s="5"/>
      <c r="AG152" s="5"/>
      <c r="AH152" s="5"/>
      <c r="AI152" s="5"/>
      <c r="AJ152" s="5"/>
      <c r="AK152" s="5"/>
    </row>
    <row r="153" spans="1:37" s="19" customFormat="1" ht="15.6" x14ac:dyDescent="0.25">
      <c r="A153" s="139"/>
      <c r="B153" s="54"/>
      <c r="C153" s="25" t="str">
        <f ca="1">IF(PORTADA!$E$39="A",CONCATENATE(L153," ",I153),"")</f>
        <v>d) 0</v>
      </c>
      <c r="D153" s="26"/>
      <c r="E153" s="15"/>
      <c r="F153" s="15"/>
      <c r="G153" s="62"/>
      <c r="H153" s="62"/>
      <c r="I153" s="34">
        <f>LOOKUP(G148,DATOS!A:A,DATOS!O:O)</f>
        <v>0</v>
      </c>
      <c r="J153" s="35"/>
      <c r="K153" s="34"/>
      <c r="L153" s="35" t="s">
        <v>46</v>
      </c>
      <c r="M153" s="20"/>
      <c r="N153" s="20"/>
      <c r="O153" s="20"/>
      <c r="P153" s="20"/>
      <c r="Q153" s="20"/>
      <c r="R153" s="20"/>
      <c r="S153" s="21" t="s">
        <v>3</v>
      </c>
      <c r="T153" s="20" t="str">
        <f>CONCATENATE(B153,S153)</f>
        <v>D</v>
      </c>
      <c r="U153" s="20"/>
      <c r="AF153" s="5"/>
      <c r="AG153" s="5"/>
      <c r="AH153" s="5"/>
      <c r="AI153" s="5"/>
      <c r="AJ153" s="5"/>
      <c r="AK153" s="5"/>
    </row>
    <row r="154" spans="1:37" s="19" customFormat="1" ht="15.6" x14ac:dyDescent="0.25">
      <c r="A154" s="11"/>
      <c r="B154" s="52"/>
      <c r="C154" s="13"/>
      <c r="D154" s="14"/>
      <c r="E154" s="15"/>
      <c r="F154" s="15"/>
      <c r="G154" s="64">
        <v>351</v>
      </c>
      <c r="H154" s="66">
        <f ca="1">LOOKUP(M155,REPARTO!A:A,REPARTO!C:C)</f>
        <v>766</v>
      </c>
      <c r="I154" s="34">
        <f>LOOKUP(G154,DATOS!A:A,DATOS!P:P)</f>
        <v>0</v>
      </c>
      <c r="J154" s="34"/>
      <c r="K154" s="34"/>
      <c r="L154" s="35"/>
      <c r="AF154" s="5"/>
      <c r="AG154" s="5"/>
      <c r="AH154" s="5"/>
      <c r="AI154" s="5"/>
      <c r="AJ154" s="5"/>
      <c r="AK154" s="5"/>
    </row>
    <row r="155" spans="1:37" s="19" customFormat="1" ht="31.2" x14ac:dyDescent="0.25">
      <c r="A155" s="11"/>
      <c r="B155" s="31"/>
      <c r="C155" s="23" t="str">
        <f ca="1">IF(PORTADA!$E$39="A",CONCATENATE(M155,".- ",I155),"")</f>
        <v>26.- FORMACIÓN MILITAR - Boque 5 y 6 - CÓDIGO PENAL MILITAR y RÉGIMEN DISCIPLINARIO  II. RÉGIMEN DISCIPLINARIO .  (Ref: 351)</v>
      </c>
      <c r="D155" s="24"/>
      <c r="E155" s="11"/>
      <c r="F155" s="11"/>
      <c r="G155" s="65"/>
      <c r="H155" s="62"/>
      <c r="I155" s="34" t="str">
        <f>LOOKUP(G154,DATOS!A:A,DATOS!G:G)</f>
        <v>FORMACIÓN MILITAR - Boque 5 y 6 - CÓDIGO PENAL MILITAR y RÉGIMEN DISCIPLINARIO  II. RÉGIMEN DISCIPLINARIO .  (Ref: 351)</v>
      </c>
      <c r="J155" s="34"/>
      <c r="K155" s="53"/>
      <c r="L155" s="35">
        <f>+M155</f>
        <v>26</v>
      </c>
      <c r="M155" s="22">
        <f>+M149+1</f>
        <v>26</v>
      </c>
      <c r="N155" s="20" t="s">
        <v>33</v>
      </c>
      <c r="O155" s="20" t="s">
        <v>34</v>
      </c>
      <c r="P155" s="20" t="s">
        <v>39</v>
      </c>
      <c r="Q155" s="20" t="s">
        <v>35</v>
      </c>
      <c r="R155" s="20" t="s">
        <v>36</v>
      </c>
      <c r="S155" s="20" t="s">
        <v>37</v>
      </c>
      <c r="T155" s="20" t="str">
        <f>CONCATENATE("X",I154)</f>
        <v>X0</v>
      </c>
      <c r="U155" s="20" t="s">
        <v>38</v>
      </c>
      <c r="AF155" s="5"/>
      <c r="AG155" s="5"/>
      <c r="AH155" s="5"/>
      <c r="AI155" s="5"/>
      <c r="AJ155" s="5"/>
      <c r="AK155" s="5"/>
    </row>
    <row r="156" spans="1:37" s="19" customFormat="1" ht="15.6" x14ac:dyDescent="0.25">
      <c r="A156" s="139">
        <f ca="1">IF($E$2="X",0,IF(M157&gt;2,I154,M157))</f>
        <v>0</v>
      </c>
      <c r="B156" s="54"/>
      <c r="C156" s="25" t="str">
        <f ca="1">IF(PORTADA!$E$39="A",CONCATENATE(L156," ",I156),"")</f>
        <v>a) 0</v>
      </c>
      <c r="D156" s="26"/>
      <c r="E156" s="15"/>
      <c r="F156" s="15"/>
      <c r="G156" s="62"/>
      <c r="H156" s="62"/>
      <c r="I156" s="34">
        <f>LOOKUP(G154,DATOS!A:A,DATOS!L:L)</f>
        <v>0</v>
      </c>
      <c r="J156" s="35"/>
      <c r="K156" s="34"/>
      <c r="L156" s="35" t="s">
        <v>127</v>
      </c>
      <c r="M156" s="20" t="s">
        <v>5</v>
      </c>
      <c r="N156" s="20">
        <f>IF(O156&gt;0,0,R156)</f>
        <v>0</v>
      </c>
      <c r="O156" s="20">
        <f>IF(R157&gt;0,1,0)</f>
        <v>0</v>
      </c>
      <c r="P156" s="20">
        <f>IF(O156=1,-1/COUNTA(S156:S159),0)</f>
        <v>0</v>
      </c>
      <c r="Q156" s="20">
        <f>COUNTA(B156:B159)</f>
        <v>0</v>
      </c>
      <c r="R156" s="20">
        <f>COUNTIF(T156:T159,T155)</f>
        <v>0</v>
      </c>
      <c r="S156" s="21" t="s">
        <v>0</v>
      </c>
      <c r="T156" s="20" t="str">
        <f>CONCATENATE(B156,S156)</f>
        <v>A</v>
      </c>
      <c r="U156" s="20">
        <f>IF(R156&gt;0,R156+Q156,Q156*3)</f>
        <v>0</v>
      </c>
      <c r="AF156" s="5"/>
      <c r="AG156" s="5"/>
      <c r="AH156" s="5"/>
      <c r="AI156" s="5"/>
      <c r="AJ156" s="5"/>
      <c r="AK156" s="5"/>
    </row>
    <row r="157" spans="1:37" s="19" customFormat="1" ht="15.6" x14ac:dyDescent="0.25">
      <c r="A157" s="139"/>
      <c r="B157" s="54"/>
      <c r="C157" s="25" t="str">
        <f ca="1">IF(PORTADA!$E$39="A",CONCATENATE(L157," ",I157),"")</f>
        <v>b) 0</v>
      </c>
      <c r="D157" s="26"/>
      <c r="E157" s="15"/>
      <c r="F157" s="15"/>
      <c r="G157" s="62"/>
      <c r="H157" s="62"/>
      <c r="I157" s="34">
        <f>LOOKUP(G154,DATOS!A:A,DATOS!M:M)</f>
        <v>0</v>
      </c>
      <c r="J157" s="35"/>
      <c r="K157" s="34"/>
      <c r="L157" s="35" t="s">
        <v>126</v>
      </c>
      <c r="M157" s="20">
        <f ca="1">IF(PORTADA!$E$39="A",U156,0)</f>
        <v>0</v>
      </c>
      <c r="N157" s="20"/>
      <c r="O157" s="20"/>
      <c r="P157" s="20"/>
      <c r="Q157" s="20"/>
      <c r="R157" s="20">
        <f>Q156-R156</f>
        <v>0</v>
      </c>
      <c r="S157" s="21" t="s">
        <v>1</v>
      </c>
      <c r="T157" s="20" t="str">
        <f>CONCATENATE(B157,S157)</f>
        <v>B</v>
      </c>
      <c r="U157" s="20"/>
      <c r="AF157" s="5"/>
      <c r="AG157" s="5"/>
      <c r="AH157" s="5"/>
      <c r="AI157" s="5"/>
      <c r="AJ157" s="5"/>
      <c r="AK157" s="5"/>
    </row>
    <row r="158" spans="1:37" s="19" customFormat="1" ht="15.6" x14ac:dyDescent="0.25">
      <c r="A158" s="139"/>
      <c r="B158" s="54"/>
      <c r="C158" s="25" t="str">
        <f ca="1">IF(PORTADA!$E$39="A",CONCATENATE(L158," ",I158),"")</f>
        <v>c) 0</v>
      </c>
      <c r="D158" s="26"/>
      <c r="E158" s="15"/>
      <c r="F158" s="15"/>
      <c r="G158" s="62"/>
      <c r="H158" s="62"/>
      <c r="I158" s="34">
        <f>LOOKUP(G154,DATOS!A:A,DATOS!N:N)</f>
        <v>0</v>
      </c>
      <c r="J158" s="35"/>
      <c r="K158" s="34"/>
      <c r="L158" s="35" t="s">
        <v>125</v>
      </c>
      <c r="M158" s="20"/>
      <c r="N158" s="20"/>
      <c r="O158" s="20"/>
      <c r="P158" s="20"/>
      <c r="Q158" s="20"/>
      <c r="R158" s="20"/>
      <c r="S158" s="21" t="s">
        <v>2</v>
      </c>
      <c r="T158" s="20" t="str">
        <f>CONCATENATE(B158,S158)</f>
        <v>C</v>
      </c>
      <c r="U158" s="20"/>
      <c r="AF158" s="5"/>
      <c r="AG158" s="5"/>
      <c r="AH158" s="5"/>
      <c r="AI158" s="5"/>
      <c r="AJ158" s="5"/>
      <c r="AK158" s="5"/>
    </row>
    <row r="159" spans="1:37" s="19" customFormat="1" ht="15.6" x14ac:dyDescent="0.25">
      <c r="A159" s="139"/>
      <c r="B159" s="54"/>
      <c r="C159" s="25" t="str">
        <f ca="1">IF(PORTADA!$E$39="A",CONCATENATE(L159," ",I159),"")</f>
        <v>d) 0</v>
      </c>
      <c r="D159" s="26"/>
      <c r="E159" s="15"/>
      <c r="F159" s="15"/>
      <c r="G159" s="62"/>
      <c r="H159" s="62"/>
      <c r="I159" s="34">
        <f>LOOKUP(G154,DATOS!A:A,DATOS!O:O)</f>
        <v>0</v>
      </c>
      <c r="J159" s="35"/>
      <c r="K159" s="34"/>
      <c r="L159" s="35" t="s">
        <v>46</v>
      </c>
      <c r="M159" s="20"/>
      <c r="N159" s="20"/>
      <c r="O159" s="20"/>
      <c r="P159" s="20"/>
      <c r="Q159" s="20"/>
      <c r="R159" s="20"/>
      <c r="S159" s="21" t="s">
        <v>3</v>
      </c>
      <c r="T159" s="20" t="str">
        <f>CONCATENATE(B159,S159)</f>
        <v>D</v>
      </c>
      <c r="U159" s="20"/>
      <c r="AF159" s="5"/>
      <c r="AG159" s="5"/>
      <c r="AH159" s="5"/>
      <c r="AI159" s="5"/>
      <c r="AJ159" s="5"/>
      <c r="AK159" s="5"/>
    </row>
    <row r="160" spans="1:37" s="19" customFormat="1" ht="15.6" x14ac:dyDescent="0.25">
      <c r="A160" s="11"/>
      <c r="B160" s="52"/>
      <c r="C160" s="13"/>
      <c r="D160" s="14"/>
      <c r="E160" s="15"/>
      <c r="F160" s="15"/>
      <c r="G160" s="64">
        <v>667</v>
      </c>
      <c r="H160" s="66">
        <f ca="1">LOOKUP(M161,REPARTO!A:A,REPARTO!C:C)</f>
        <v>1086</v>
      </c>
      <c r="I160" s="34">
        <f>LOOKUP(G160,DATOS!A:A,DATOS!P:P)</f>
        <v>0</v>
      </c>
      <c r="J160" s="34"/>
      <c r="K160" s="34"/>
      <c r="L160" s="35"/>
      <c r="AF160" s="5"/>
      <c r="AG160" s="5"/>
      <c r="AH160" s="5"/>
      <c r="AI160" s="5"/>
      <c r="AJ160" s="5"/>
      <c r="AK160" s="5"/>
    </row>
    <row r="161" spans="1:37" s="19" customFormat="1" ht="31.2" x14ac:dyDescent="0.25">
      <c r="A161" s="11"/>
      <c r="B161" s="31"/>
      <c r="C161" s="23" t="str">
        <f ca="1">IF(PORTADA!$E$39="A",CONCATENATE(M161,".- ",I161),"")</f>
        <v>27.- INSTRUCCIÓN TÁCTICA Y TÉCNICA - Boque 1 - INSTRUCCIÓN DEL COMBATIENTE III. Instrucción NBQ.  (Ref: 667)</v>
      </c>
      <c r="D161" s="24"/>
      <c r="E161" s="11"/>
      <c r="F161" s="11"/>
      <c r="G161" s="65"/>
      <c r="H161" s="62"/>
      <c r="I161" s="34" t="str">
        <f>LOOKUP(G160,DATOS!A:A,DATOS!G:G)</f>
        <v>INSTRUCCIÓN TÁCTICA Y TÉCNICA - Boque 1 - INSTRUCCIÓN DEL COMBATIENTE III. Instrucción NBQ.  (Ref: 667)</v>
      </c>
      <c r="J161" s="34"/>
      <c r="K161" s="53"/>
      <c r="L161" s="35">
        <f>+M161</f>
        <v>27</v>
      </c>
      <c r="M161" s="22">
        <f>+M155+1</f>
        <v>27</v>
      </c>
      <c r="N161" s="20" t="s">
        <v>33</v>
      </c>
      <c r="O161" s="20" t="s">
        <v>34</v>
      </c>
      <c r="P161" s="20" t="s">
        <v>39</v>
      </c>
      <c r="Q161" s="20" t="s">
        <v>35</v>
      </c>
      <c r="R161" s="20" t="s">
        <v>36</v>
      </c>
      <c r="S161" s="20" t="s">
        <v>37</v>
      </c>
      <c r="T161" s="20" t="str">
        <f>CONCATENATE("X",I160)</f>
        <v>X0</v>
      </c>
      <c r="U161" s="20" t="s">
        <v>38</v>
      </c>
      <c r="AF161" s="5"/>
      <c r="AG161" s="5"/>
      <c r="AH161" s="5"/>
      <c r="AI161" s="5"/>
      <c r="AJ161" s="5"/>
      <c r="AK161" s="5"/>
    </row>
    <row r="162" spans="1:37" s="19" customFormat="1" ht="15.6" x14ac:dyDescent="0.25">
      <c r="A162" s="139">
        <f ca="1">IF($E$2="X",0,IF(M163&gt;2,I160,M163))</f>
        <v>0</v>
      </c>
      <c r="B162" s="54"/>
      <c r="C162" s="25" t="str">
        <f ca="1">IF(PORTADA!$E$39="A",CONCATENATE(L162," ",I162),"")</f>
        <v>a) 0</v>
      </c>
      <c r="D162" s="26"/>
      <c r="E162" s="15"/>
      <c r="F162" s="15"/>
      <c r="G162" s="62"/>
      <c r="H162" s="62"/>
      <c r="I162" s="34">
        <f>LOOKUP(G160,DATOS!A:A,DATOS!L:L)</f>
        <v>0</v>
      </c>
      <c r="J162" s="35"/>
      <c r="K162" s="34"/>
      <c r="L162" s="35" t="s">
        <v>127</v>
      </c>
      <c r="M162" s="20" t="s">
        <v>5</v>
      </c>
      <c r="N162" s="20">
        <f>IF(O162&gt;0,0,R162)</f>
        <v>0</v>
      </c>
      <c r="O162" s="20">
        <f>IF(R163&gt;0,1,0)</f>
        <v>0</v>
      </c>
      <c r="P162" s="20">
        <f>IF(O162=1,-1/COUNTA(S162:S165),0)</f>
        <v>0</v>
      </c>
      <c r="Q162" s="20">
        <f>COUNTA(B162:B165)</f>
        <v>0</v>
      </c>
      <c r="R162" s="20">
        <f>COUNTIF(T162:T165,T161)</f>
        <v>0</v>
      </c>
      <c r="S162" s="21" t="s">
        <v>0</v>
      </c>
      <c r="T162" s="20" t="str">
        <f>CONCATENATE(B162,S162)</f>
        <v>A</v>
      </c>
      <c r="U162" s="20">
        <f>IF(R162&gt;0,R162+Q162,Q162*3)</f>
        <v>0</v>
      </c>
      <c r="AF162" s="5"/>
      <c r="AG162" s="5"/>
      <c r="AH162" s="5"/>
      <c r="AI162" s="5"/>
      <c r="AJ162" s="5"/>
      <c r="AK162" s="5"/>
    </row>
    <row r="163" spans="1:37" s="19" customFormat="1" ht="15.6" x14ac:dyDescent="0.25">
      <c r="A163" s="139"/>
      <c r="B163" s="54"/>
      <c r="C163" s="25" t="str">
        <f ca="1">IF(PORTADA!$E$39="A",CONCATENATE(L163," ",I163),"")</f>
        <v>b) 0</v>
      </c>
      <c r="D163" s="26"/>
      <c r="E163" s="15"/>
      <c r="F163" s="15"/>
      <c r="G163" s="62"/>
      <c r="H163" s="62"/>
      <c r="I163" s="34">
        <f>LOOKUP(G160,DATOS!A:A,DATOS!M:M)</f>
        <v>0</v>
      </c>
      <c r="J163" s="35"/>
      <c r="K163" s="34"/>
      <c r="L163" s="35" t="s">
        <v>126</v>
      </c>
      <c r="M163" s="20">
        <f ca="1">IF(PORTADA!$E$39="A",U162,0)</f>
        <v>0</v>
      </c>
      <c r="N163" s="20"/>
      <c r="O163" s="20"/>
      <c r="P163" s="20"/>
      <c r="Q163" s="20"/>
      <c r="R163" s="20">
        <f>Q162-R162</f>
        <v>0</v>
      </c>
      <c r="S163" s="21" t="s">
        <v>1</v>
      </c>
      <c r="T163" s="20" t="str">
        <f>CONCATENATE(B163,S163)</f>
        <v>B</v>
      </c>
      <c r="U163" s="20"/>
      <c r="AF163" s="5"/>
      <c r="AG163" s="5"/>
      <c r="AH163" s="5"/>
      <c r="AI163" s="5"/>
      <c r="AJ163" s="5"/>
      <c r="AK163" s="5"/>
    </row>
    <row r="164" spans="1:37" s="19" customFormat="1" ht="15.6" x14ac:dyDescent="0.25">
      <c r="A164" s="139"/>
      <c r="B164" s="54"/>
      <c r="C164" s="25" t="str">
        <f ca="1">IF(PORTADA!$E$39="A",CONCATENATE(L164," ",I164),"")</f>
        <v>c) 0</v>
      </c>
      <c r="D164" s="26"/>
      <c r="E164" s="15"/>
      <c r="F164" s="15"/>
      <c r="G164" s="62"/>
      <c r="H164" s="62"/>
      <c r="I164" s="34">
        <f>LOOKUP(G160,DATOS!A:A,DATOS!N:N)</f>
        <v>0</v>
      </c>
      <c r="J164" s="35"/>
      <c r="K164" s="34"/>
      <c r="L164" s="35" t="s">
        <v>125</v>
      </c>
      <c r="M164" s="20"/>
      <c r="N164" s="20"/>
      <c r="O164" s="20"/>
      <c r="P164" s="20"/>
      <c r="Q164" s="20"/>
      <c r="R164" s="20"/>
      <c r="S164" s="21" t="s">
        <v>2</v>
      </c>
      <c r="T164" s="20" t="str">
        <f>CONCATENATE(B164,S164)</f>
        <v>C</v>
      </c>
      <c r="U164" s="20"/>
      <c r="AF164" s="5"/>
      <c r="AG164" s="5"/>
      <c r="AH164" s="5"/>
      <c r="AI164" s="5"/>
      <c r="AJ164" s="5"/>
      <c r="AK164" s="5"/>
    </row>
    <row r="165" spans="1:37" s="19" customFormat="1" ht="15.6" x14ac:dyDescent="0.25">
      <c r="A165" s="139"/>
      <c r="B165" s="54"/>
      <c r="C165" s="25" t="str">
        <f ca="1">IF(PORTADA!$E$39="A",CONCATENATE(L165," ",I165),"")</f>
        <v>d) 0</v>
      </c>
      <c r="D165" s="26"/>
      <c r="E165" s="15"/>
      <c r="F165" s="15"/>
      <c r="G165" s="62"/>
      <c r="H165" s="62"/>
      <c r="I165" s="34">
        <f>LOOKUP(G160,DATOS!A:A,DATOS!O:O)</f>
        <v>0</v>
      </c>
      <c r="J165" s="35"/>
      <c r="K165" s="34"/>
      <c r="L165" s="35" t="s">
        <v>46</v>
      </c>
      <c r="M165" s="20"/>
      <c r="N165" s="20"/>
      <c r="O165" s="20"/>
      <c r="P165" s="20"/>
      <c r="Q165" s="20"/>
      <c r="R165" s="20"/>
      <c r="S165" s="21" t="s">
        <v>3</v>
      </c>
      <c r="T165" s="20" t="str">
        <f>CONCATENATE(B165,S165)</f>
        <v>D</v>
      </c>
      <c r="U165" s="20"/>
      <c r="AF165" s="5"/>
      <c r="AG165" s="5"/>
      <c r="AH165" s="5"/>
      <c r="AI165" s="5"/>
      <c r="AJ165" s="5"/>
      <c r="AK165" s="5"/>
    </row>
    <row r="166" spans="1:37" s="19" customFormat="1" ht="15.6" x14ac:dyDescent="0.25">
      <c r="A166" s="11"/>
      <c r="B166" s="52"/>
      <c r="C166" s="13"/>
      <c r="D166" s="14"/>
      <c r="E166" s="15"/>
      <c r="F166" s="15"/>
      <c r="G166" s="64">
        <v>109</v>
      </c>
      <c r="H166" s="66">
        <f ca="1">LOOKUP(M167,REPARTO!A:A,REPARTO!C:C)</f>
        <v>1</v>
      </c>
      <c r="I166" s="34">
        <f>LOOKUP(G166,DATOS!A:A,DATOS!P:P)</f>
        <v>0</v>
      </c>
      <c r="J166" s="34"/>
      <c r="K166" s="34"/>
      <c r="L166" s="35"/>
      <c r="AF166" s="5"/>
      <c r="AG166" s="5"/>
      <c r="AH166" s="5"/>
      <c r="AI166" s="5"/>
      <c r="AJ166" s="5"/>
      <c r="AK166" s="5"/>
    </row>
    <row r="167" spans="1:37" s="19" customFormat="1" ht="31.2" x14ac:dyDescent="0.25">
      <c r="A167" s="11"/>
      <c r="B167" s="31"/>
      <c r="C167" s="23" t="str">
        <f ca="1">IF(PORTADA!$E$39="A",CONCATENATE(M167,".- ",I167),"")</f>
        <v>28.- FORMACIÓN MILITAR - Boque 2 y 3 - SEGURIDAD EN LAS FAS y MANDO Y RÉGIMEN INTERIOR . MANDO Y RÉGIMEN INTERIOR.  (Ref: 109)</v>
      </c>
      <c r="D167" s="24"/>
      <c r="E167" s="11"/>
      <c r="F167" s="11"/>
      <c r="G167" s="65"/>
      <c r="H167" s="62"/>
      <c r="I167" s="34" t="str">
        <f>LOOKUP(G166,DATOS!A:A,DATOS!G:G)</f>
        <v>FORMACIÓN MILITAR - Boque 2 y 3 - SEGURIDAD EN LAS FAS y MANDO Y RÉGIMEN INTERIOR . MANDO Y RÉGIMEN INTERIOR.  (Ref: 109)</v>
      </c>
      <c r="J167" s="34"/>
      <c r="K167" s="53"/>
      <c r="L167" s="35">
        <f>+M167</f>
        <v>28</v>
      </c>
      <c r="M167" s="22">
        <f>+M161+1</f>
        <v>28</v>
      </c>
      <c r="N167" s="20" t="s">
        <v>33</v>
      </c>
      <c r="O167" s="20" t="s">
        <v>34</v>
      </c>
      <c r="P167" s="20" t="s">
        <v>39</v>
      </c>
      <c r="Q167" s="20" t="s">
        <v>35</v>
      </c>
      <c r="R167" s="20" t="s">
        <v>36</v>
      </c>
      <c r="S167" s="20" t="s">
        <v>37</v>
      </c>
      <c r="T167" s="20" t="str">
        <f>CONCATENATE("X",I166)</f>
        <v>X0</v>
      </c>
      <c r="U167" s="20" t="s">
        <v>38</v>
      </c>
      <c r="AF167" s="5"/>
      <c r="AG167" s="5"/>
      <c r="AH167" s="5"/>
      <c r="AI167" s="5"/>
      <c r="AJ167" s="5"/>
      <c r="AK167" s="5"/>
    </row>
    <row r="168" spans="1:37" s="19" customFormat="1" ht="15.6" x14ac:dyDescent="0.25">
      <c r="A168" s="139">
        <f ca="1">IF($E$2="X",0,IF(M169&gt;2,I166,M169))</f>
        <v>0</v>
      </c>
      <c r="B168" s="54"/>
      <c r="C168" s="25" t="str">
        <f ca="1">IF(PORTADA!$E$39="A",CONCATENATE(L168," ",I168),"")</f>
        <v>a) 0</v>
      </c>
      <c r="D168" s="26"/>
      <c r="E168" s="15"/>
      <c r="F168" s="15"/>
      <c r="G168" s="62"/>
      <c r="H168" s="62"/>
      <c r="I168" s="34">
        <f>LOOKUP(G166,DATOS!A:A,DATOS!L:L)</f>
        <v>0</v>
      </c>
      <c r="J168" s="35"/>
      <c r="K168" s="34"/>
      <c r="L168" s="35" t="s">
        <v>127</v>
      </c>
      <c r="M168" s="20" t="s">
        <v>5</v>
      </c>
      <c r="N168" s="20">
        <f>IF(O168&gt;0,0,R168)</f>
        <v>0</v>
      </c>
      <c r="O168" s="20">
        <f>IF(R169&gt;0,1,0)</f>
        <v>0</v>
      </c>
      <c r="P168" s="20">
        <f>IF(O168=1,-1/COUNTA(S168:S171),0)</f>
        <v>0</v>
      </c>
      <c r="Q168" s="20">
        <f>COUNTA(B168:B171)</f>
        <v>0</v>
      </c>
      <c r="R168" s="20">
        <f>COUNTIF(T168:T171,T167)</f>
        <v>0</v>
      </c>
      <c r="S168" s="21" t="s">
        <v>0</v>
      </c>
      <c r="T168" s="20" t="str">
        <f>CONCATENATE(B168,S168)</f>
        <v>A</v>
      </c>
      <c r="U168" s="20">
        <f>IF(R168&gt;0,R168+Q168,Q168*3)</f>
        <v>0</v>
      </c>
      <c r="AF168" s="5"/>
      <c r="AG168" s="5"/>
      <c r="AH168" s="5"/>
      <c r="AI168" s="5"/>
      <c r="AJ168" s="5"/>
      <c r="AK168" s="5"/>
    </row>
    <row r="169" spans="1:37" s="19" customFormat="1" ht="15.6" x14ac:dyDescent="0.25">
      <c r="A169" s="139"/>
      <c r="B169" s="54"/>
      <c r="C169" s="25" t="str">
        <f ca="1">IF(PORTADA!$E$39="A",CONCATENATE(L169," ",I169),"")</f>
        <v>b) 0</v>
      </c>
      <c r="D169" s="26"/>
      <c r="E169" s="15"/>
      <c r="F169" s="15"/>
      <c r="G169" s="62"/>
      <c r="H169" s="62"/>
      <c r="I169" s="34">
        <f>LOOKUP(G166,DATOS!A:A,DATOS!M:M)</f>
        <v>0</v>
      </c>
      <c r="J169" s="35"/>
      <c r="K169" s="34"/>
      <c r="L169" s="35" t="s">
        <v>126</v>
      </c>
      <c r="M169" s="20">
        <f ca="1">IF(PORTADA!$E$39="A",U168,0)</f>
        <v>0</v>
      </c>
      <c r="N169" s="20"/>
      <c r="O169" s="20"/>
      <c r="P169" s="20"/>
      <c r="Q169" s="20"/>
      <c r="R169" s="20">
        <f>Q168-R168</f>
        <v>0</v>
      </c>
      <c r="S169" s="21" t="s">
        <v>1</v>
      </c>
      <c r="T169" s="20" t="str">
        <f>CONCATENATE(B169,S169)</f>
        <v>B</v>
      </c>
      <c r="U169" s="20"/>
      <c r="AF169" s="5"/>
      <c r="AG169" s="5"/>
      <c r="AH169" s="5"/>
      <c r="AI169" s="5"/>
      <c r="AJ169" s="5"/>
      <c r="AK169" s="5"/>
    </row>
    <row r="170" spans="1:37" s="19" customFormat="1" ht="15.6" x14ac:dyDescent="0.25">
      <c r="A170" s="139"/>
      <c r="B170" s="54"/>
      <c r="C170" s="25" t="str">
        <f ca="1">IF(PORTADA!$E$39="A",CONCATENATE(L170," ",I170),"")</f>
        <v>c) 0</v>
      </c>
      <c r="D170" s="26"/>
      <c r="E170" s="15"/>
      <c r="F170" s="15"/>
      <c r="G170" s="62"/>
      <c r="H170" s="62"/>
      <c r="I170" s="34">
        <f>LOOKUP(G166,DATOS!A:A,DATOS!N:N)</f>
        <v>0</v>
      </c>
      <c r="J170" s="35"/>
      <c r="K170" s="34"/>
      <c r="L170" s="35" t="s">
        <v>125</v>
      </c>
      <c r="M170" s="20"/>
      <c r="N170" s="20"/>
      <c r="O170" s="20"/>
      <c r="P170" s="20"/>
      <c r="Q170" s="20"/>
      <c r="R170" s="20"/>
      <c r="S170" s="21" t="s">
        <v>2</v>
      </c>
      <c r="T170" s="20" t="str">
        <f>CONCATENATE(B170,S170)</f>
        <v>C</v>
      </c>
      <c r="U170" s="20"/>
      <c r="AF170" s="5"/>
      <c r="AG170" s="5"/>
      <c r="AH170" s="5"/>
      <c r="AI170" s="5"/>
      <c r="AJ170" s="5"/>
      <c r="AK170" s="5"/>
    </row>
    <row r="171" spans="1:37" s="19" customFormat="1" ht="15.6" x14ac:dyDescent="0.25">
      <c r="A171" s="139"/>
      <c r="B171" s="54"/>
      <c r="C171" s="25" t="str">
        <f ca="1">IF(PORTADA!$E$39="A",CONCATENATE(L171," ",I171),"")</f>
        <v>d) 0</v>
      </c>
      <c r="D171" s="26"/>
      <c r="E171" s="15"/>
      <c r="F171" s="15"/>
      <c r="G171" s="62"/>
      <c r="H171" s="62"/>
      <c r="I171" s="34">
        <f>LOOKUP(G166,DATOS!A:A,DATOS!O:O)</f>
        <v>0</v>
      </c>
      <c r="J171" s="35"/>
      <c r="K171" s="34"/>
      <c r="L171" s="35" t="s">
        <v>46</v>
      </c>
      <c r="M171" s="20"/>
      <c r="N171" s="20"/>
      <c r="O171" s="20"/>
      <c r="P171" s="20"/>
      <c r="Q171" s="20"/>
      <c r="R171" s="20"/>
      <c r="S171" s="21" t="s">
        <v>3</v>
      </c>
      <c r="T171" s="20" t="str">
        <f>CONCATENATE(B171,S171)</f>
        <v>D</v>
      </c>
      <c r="U171" s="20"/>
      <c r="AF171" s="5"/>
      <c r="AG171" s="5"/>
      <c r="AH171" s="5"/>
      <c r="AI171" s="5"/>
      <c r="AJ171" s="5"/>
      <c r="AK171" s="5"/>
    </row>
    <row r="172" spans="1:37" s="19" customFormat="1" ht="15.6" x14ac:dyDescent="0.25">
      <c r="A172" s="11"/>
      <c r="B172" s="52"/>
      <c r="C172" s="13"/>
      <c r="D172" s="14"/>
      <c r="E172" s="15"/>
      <c r="F172" s="15"/>
      <c r="G172" s="64">
        <v>264</v>
      </c>
      <c r="H172" s="66">
        <f ca="1">LOOKUP(M173,REPARTO!A:A,REPARTO!C:C)</f>
        <v>80</v>
      </c>
      <c r="I172" s="34">
        <f>LOOKUP(G172,DATOS!A:A,DATOS!P:P)</f>
        <v>0</v>
      </c>
      <c r="J172" s="34"/>
      <c r="K172" s="34"/>
      <c r="L172" s="35"/>
      <c r="AF172" s="5"/>
      <c r="AG172" s="5"/>
      <c r="AH172" s="5"/>
      <c r="AI172" s="5"/>
      <c r="AJ172" s="5"/>
      <c r="AK172" s="5"/>
    </row>
    <row r="173" spans="1:37" s="19" customFormat="1" ht="31.2" x14ac:dyDescent="0.25">
      <c r="A173" s="11"/>
      <c r="B173" s="31"/>
      <c r="C173" s="23" t="str">
        <f ca="1">IF(PORTADA!$E$39="A",CONCATENATE(M173,".- ",I173),"")</f>
        <v>29.- FORMACIÓN MILITAR - Boque 5 y 6 - CÓDIGO PENAL MILITAR y RÉGIMEN DISCIPLINARIO  I. CÓDIGO PENAL MILITAR.  (Ref: 264)</v>
      </c>
      <c r="D173" s="24"/>
      <c r="E173" s="11"/>
      <c r="F173" s="11"/>
      <c r="G173" s="65"/>
      <c r="H173" s="62"/>
      <c r="I173" s="34" t="str">
        <f>LOOKUP(G172,DATOS!A:A,DATOS!G:G)</f>
        <v>FORMACIÓN MILITAR - Boque 5 y 6 - CÓDIGO PENAL MILITAR y RÉGIMEN DISCIPLINARIO  I. CÓDIGO PENAL MILITAR.  (Ref: 264)</v>
      </c>
      <c r="J173" s="34"/>
      <c r="K173" s="53"/>
      <c r="L173" s="35">
        <f>+M173</f>
        <v>29</v>
      </c>
      <c r="M173" s="22">
        <f>+M167+1</f>
        <v>29</v>
      </c>
      <c r="N173" s="20" t="s">
        <v>33</v>
      </c>
      <c r="O173" s="20" t="s">
        <v>34</v>
      </c>
      <c r="P173" s="20" t="s">
        <v>39</v>
      </c>
      <c r="Q173" s="20" t="s">
        <v>35</v>
      </c>
      <c r="R173" s="20" t="s">
        <v>36</v>
      </c>
      <c r="S173" s="20" t="s">
        <v>37</v>
      </c>
      <c r="T173" s="20" t="str">
        <f>CONCATENATE("X",I172)</f>
        <v>X0</v>
      </c>
      <c r="U173" s="20" t="s">
        <v>38</v>
      </c>
      <c r="AF173" s="5"/>
      <c r="AG173" s="5"/>
      <c r="AH173" s="5"/>
      <c r="AI173" s="5"/>
      <c r="AJ173" s="5"/>
      <c r="AK173" s="5"/>
    </row>
    <row r="174" spans="1:37" s="19" customFormat="1" ht="15.6" x14ac:dyDescent="0.25">
      <c r="A174" s="139">
        <f ca="1">IF($E$2="X",0,IF(M175&gt;2,I172,M175))</f>
        <v>0</v>
      </c>
      <c r="B174" s="54"/>
      <c r="C174" s="25" t="str">
        <f ca="1">IF(PORTADA!$E$39="A",CONCATENATE(L174," ",I174),"")</f>
        <v>a) 0</v>
      </c>
      <c r="D174" s="26"/>
      <c r="E174" s="15"/>
      <c r="F174" s="15"/>
      <c r="G174" s="62"/>
      <c r="H174" s="62"/>
      <c r="I174" s="34">
        <f>LOOKUP(G172,DATOS!A:A,DATOS!L:L)</f>
        <v>0</v>
      </c>
      <c r="J174" s="35"/>
      <c r="K174" s="34"/>
      <c r="L174" s="35" t="s">
        <v>127</v>
      </c>
      <c r="M174" s="20" t="s">
        <v>5</v>
      </c>
      <c r="N174" s="20">
        <f>IF(O174&gt;0,0,R174)</f>
        <v>0</v>
      </c>
      <c r="O174" s="20">
        <f>IF(R175&gt;0,1,0)</f>
        <v>0</v>
      </c>
      <c r="P174" s="20">
        <f>IF(O174=1,-1/COUNTA(S174:S177),0)</f>
        <v>0</v>
      </c>
      <c r="Q174" s="20">
        <f>COUNTA(B174:B177)</f>
        <v>0</v>
      </c>
      <c r="R174" s="20">
        <f>COUNTIF(T174:T177,T173)</f>
        <v>0</v>
      </c>
      <c r="S174" s="21" t="s">
        <v>0</v>
      </c>
      <c r="T174" s="20" t="str">
        <f>CONCATENATE(B174,S174)</f>
        <v>A</v>
      </c>
      <c r="U174" s="20">
        <f>IF(R174&gt;0,R174+Q174,Q174*3)</f>
        <v>0</v>
      </c>
      <c r="AF174" s="5"/>
      <c r="AG174" s="5"/>
      <c r="AH174" s="5"/>
      <c r="AI174" s="5"/>
      <c r="AJ174" s="5"/>
      <c r="AK174" s="5"/>
    </row>
    <row r="175" spans="1:37" s="19" customFormat="1" ht="15.6" x14ac:dyDescent="0.25">
      <c r="A175" s="139"/>
      <c r="B175" s="54"/>
      <c r="C175" s="25" t="str">
        <f ca="1">IF(PORTADA!$E$39="A",CONCATENATE(L175," ",I175),"")</f>
        <v>b) 0</v>
      </c>
      <c r="D175" s="26"/>
      <c r="E175" s="15"/>
      <c r="F175" s="15"/>
      <c r="G175" s="62"/>
      <c r="H175" s="62"/>
      <c r="I175" s="34">
        <f>LOOKUP(G172,DATOS!A:A,DATOS!M:M)</f>
        <v>0</v>
      </c>
      <c r="J175" s="35"/>
      <c r="K175" s="34"/>
      <c r="L175" s="35" t="s">
        <v>126</v>
      </c>
      <c r="M175" s="20">
        <f ca="1">IF(PORTADA!$E$39="A",U174,0)</f>
        <v>0</v>
      </c>
      <c r="N175" s="20"/>
      <c r="O175" s="20"/>
      <c r="P175" s="20"/>
      <c r="Q175" s="20"/>
      <c r="R175" s="20">
        <f>Q174-R174</f>
        <v>0</v>
      </c>
      <c r="S175" s="21" t="s">
        <v>1</v>
      </c>
      <c r="T175" s="20" t="str">
        <f>CONCATENATE(B175,S175)</f>
        <v>B</v>
      </c>
      <c r="U175" s="20"/>
      <c r="AF175" s="5"/>
      <c r="AG175" s="5"/>
      <c r="AH175" s="5"/>
      <c r="AI175" s="5"/>
      <c r="AJ175" s="5"/>
      <c r="AK175" s="5"/>
    </row>
    <row r="176" spans="1:37" s="19" customFormat="1" ht="15.6" x14ac:dyDescent="0.25">
      <c r="A176" s="139"/>
      <c r="B176" s="54"/>
      <c r="C176" s="25" t="str">
        <f ca="1">IF(PORTADA!$E$39="A",CONCATENATE(L176," ",I176),"")</f>
        <v>c) 0</v>
      </c>
      <c r="D176" s="26"/>
      <c r="E176" s="15"/>
      <c r="F176" s="15"/>
      <c r="G176" s="62"/>
      <c r="H176" s="62"/>
      <c r="I176" s="34">
        <f>LOOKUP(G172,DATOS!A:A,DATOS!N:N)</f>
        <v>0</v>
      </c>
      <c r="J176" s="35"/>
      <c r="K176" s="34"/>
      <c r="L176" s="35" t="s">
        <v>125</v>
      </c>
      <c r="M176" s="20"/>
      <c r="N176" s="20"/>
      <c r="O176" s="20"/>
      <c r="P176" s="20"/>
      <c r="Q176" s="20"/>
      <c r="R176" s="20"/>
      <c r="S176" s="21" t="s">
        <v>2</v>
      </c>
      <c r="T176" s="20" t="str">
        <f>CONCATENATE(B176,S176)</f>
        <v>C</v>
      </c>
      <c r="U176" s="20"/>
      <c r="AF176" s="5"/>
      <c r="AG176" s="5"/>
      <c r="AH176" s="5"/>
      <c r="AI176" s="5"/>
      <c r="AJ176" s="5"/>
      <c r="AK176" s="5"/>
    </row>
    <row r="177" spans="1:37" s="19" customFormat="1" ht="15.6" x14ac:dyDescent="0.25">
      <c r="A177" s="139"/>
      <c r="B177" s="54"/>
      <c r="C177" s="25" t="str">
        <f ca="1">IF(PORTADA!$E$39="A",CONCATENATE(L177," ",I177),"")</f>
        <v>d) 0</v>
      </c>
      <c r="D177" s="26"/>
      <c r="E177" s="15"/>
      <c r="F177" s="15"/>
      <c r="G177" s="62"/>
      <c r="H177" s="62"/>
      <c r="I177" s="34">
        <f>LOOKUP(G172,DATOS!A:A,DATOS!O:O)</f>
        <v>0</v>
      </c>
      <c r="J177" s="35"/>
      <c r="K177" s="34"/>
      <c r="L177" s="35" t="s">
        <v>46</v>
      </c>
      <c r="M177" s="20"/>
      <c r="N177" s="20"/>
      <c r="O177" s="20"/>
      <c r="P177" s="20"/>
      <c r="Q177" s="20"/>
      <c r="R177" s="20"/>
      <c r="S177" s="21" t="s">
        <v>3</v>
      </c>
      <c r="T177" s="20" t="str">
        <f>CONCATENATE(B177,S177)</f>
        <v>D</v>
      </c>
      <c r="U177" s="20"/>
      <c r="AF177" s="5"/>
      <c r="AG177" s="5"/>
      <c r="AH177" s="5"/>
      <c r="AI177" s="5"/>
      <c r="AJ177" s="5"/>
      <c r="AK177" s="5"/>
    </row>
    <row r="178" spans="1:37" s="19" customFormat="1" ht="15.6" x14ac:dyDescent="0.25">
      <c r="A178" s="11"/>
      <c r="B178" s="52"/>
      <c r="C178" s="13"/>
      <c r="D178" s="14"/>
      <c r="E178" s="15"/>
      <c r="F178" s="15"/>
      <c r="G178" s="64">
        <v>1044</v>
      </c>
      <c r="H178" s="66">
        <f ca="1">LOOKUP(M179,REPARTO!A:A,REPARTO!C:C)</f>
        <v>355</v>
      </c>
      <c r="I178" s="34">
        <f>LOOKUP(G178,DATOS!A:A,DATOS!P:P)</f>
        <v>0</v>
      </c>
      <c r="J178" s="34"/>
      <c r="K178" s="34"/>
      <c r="L178" s="35"/>
      <c r="AF178" s="5"/>
      <c r="AG178" s="5"/>
      <c r="AH178" s="5"/>
      <c r="AI178" s="5"/>
      <c r="AJ178" s="5"/>
      <c r="AK178" s="5"/>
    </row>
    <row r="179" spans="1:37" s="19" customFormat="1" ht="31.2" x14ac:dyDescent="0.25">
      <c r="A179" s="11"/>
      <c r="B179" s="31"/>
      <c r="C179" s="23" t="str">
        <f ca="1">IF(PORTADA!$E$39="A",CONCATENATE(M179,".- ",I179),"")</f>
        <v>30.- INSTRUCCIÓN TÁCTICA Y TÉCNICA - Boque 4 - TRANSMISIONES I. CONCEPTOS BÁSICOS PARA TRANSMITIR.  (Ref: 1044)</v>
      </c>
      <c r="D179" s="24"/>
      <c r="E179" s="11"/>
      <c r="F179" s="11"/>
      <c r="G179" s="65"/>
      <c r="H179" s="62"/>
      <c r="I179" s="34" t="str">
        <f>LOOKUP(G178,DATOS!A:A,DATOS!G:G)</f>
        <v>INSTRUCCIÓN TÁCTICA Y TÉCNICA - Boque 4 - TRANSMISIONES I. CONCEPTOS BÁSICOS PARA TRANSMITIR.  (Ref: 1044)</v>
      </c>
      <c r="J179" s="34"/>
      <c r="K179" s="53"/>
      <c r="L179" s="35">
        <f>+M179</f>
        <v>30</v>
      </c>
      <c r="M179" s="22">
        <f>+M173+1</f>
        <v>30</v>
      </c>
      <c r="N179" s="20" t="s">
        <v>33</v>
      </c>
      <c r="O179" s="20" t="s">
        <v>34</v>
      </c>
      <c r="P179" s="20" t="s">
        <v>39</v>
      </c>
      <c r="Q179" s="20" t="s">
        <v>35</v>
      </c>
      <c r="R179" s="20" t="s">
        <v>36</v>
      </c>
      <c r="S179" s="20" t="s">
        <v>37</v>
      </c>
      <c r="T179" s="20" t="str">
        <f>CONCATENATE("X",I178)</f>
        <v>X0</v>
      </c>
      <c r="U179" s="20" t="s">
        <v>38</v>
      </c>
      <c r="AF179" s="5"/>
      <c r="AG179" s="5"/>
      <c r="AH179" s="5"/>
      <c r="AI179" s="5"/>
      <c r="AJ179" s="5"/>
      <c r="AK179" s="5"/>
    </row>
    <row r="180" spans="1:37" s="19" customFormat="1" ht="15.6" x14ac:dyDescent="0.25">
      <c r="A180" s="139">
        <f ca="1">IF($E$2="X",0,IF(M181&gt;2,I178,M181))</f>
        <v>0</v>
      </c>
      <c r="B180" s="54"/>
      <c r="C180" s="25" t="str">
        <f ca="1">IF(PORTADA!$E$39="A",CONCATENATE(L180," ",I180),"")</f>
        <v>a) 0</v>
      </c>
      <c r="D180" s="26"/>
      <c r="E180" s="15"/>
      <c r="F180" s="15"/>
      <c r="G180" s="62"/>
      <c r="H180" s="62"/>
      <c r="I180" s="34">
        <f>LOOKUP(G178,DATOS!A:A,DATOS!L:L)</f>
        <v>0</v>
      </c>
      <c r="J180" s="35"/>
      <c r="K180" s="34"/>
      <c r="L180" s="35" t="s">
        <v>127</v>
      </c>
      <c r="M180" s="20" t="s">
        <v>5</v>
      </c>
      <c r="N180" s="20">
        <f>IF(O180&gt;0,0,R180)</f>
        <v>0</v>
      </c>
      <c r="O180" s="20">
        <f>IF(R181&gt;0,1,0)</f>
        <v>0</v>
      </c>
      <c r="P180" s="20">
        <f>IF(O180=1,-1/COUNTA(S180:S183),0)</f>
        <v>0</v>
      </c>
      <c r="Q180" s="20">
        <f>COUNTA(B180:B183)</f>
        <v>0</v>
      </c>
      <c r="R180" s="20">
        <f>COUNTIF(T180:T183,T179)</f>
        <v>0</v>
      </c>
      <c r="S180" s="21" t="s">
        <v>0</v>
      </c>
      <c r="T180" s="20" t="str">
        <f>CONCATENATE(B180,S180)</f>
        <v>A</v>
      </c>
      <c r="U180" s="20">
        <f>IF(R180&gt;0,R180+Q180,Q180*3)</f>
        <v>0</v>
      </c>
      <c r="AF180" s="5"/>
      <c r="AG180" s="5"/>
      <c r="AH180" s="5"/>
      <c r="AI180" s="5"/>
      <c r="AJ180" s="5"/>
      <c r="AK180" s="5"/>
    </row>
    <row r="181" spans="1:37" s="19" customFormat="1" ht="15.6" x14ac:dyDescent="0.25">
      <c r="A181" s="139"/>
      <c r="B181" s="54"/>
      <c r="C181" s="25" t="str">
        <f ca="1">IF(PORTADA!$E$39="A",CONCATENATE(L181," ",I181),"")</f>
        <v>b) 0</v>
      </c>
      <c r="D181" s="26"/>
      <c r="E181" s="15"/>
      <c r="F181" s="15"/>
      <c r="G181" s="62"/>
      <c r="H181" s="62"/>
      <c r="I181" s="34">
        <f>LOOKUP(G178,DATOS!A:A,DATOS!M:M)</f>
        <v>0</v>
      </c>
      <c r="J181" s="35"/>
      <c r="K181" s="34"/>
      <c r="L181" s="35" t="s">
        <v>126</v>
      </c>
      <c r="M181" s="20">
        <f ca="1">IF(PORTADA!$E$39="A",U180,0)</f>
        <v>0</v>
      </c>
      <c r="N181" s="20"/>
      <c r="O181" s="20"/>
      <c r="P181" s="20"/>
      <c r="Q181" s="20"/>
      <c r="R181" s="20">
        <f>Q180-R180</f>
        <v>0</v>
      </c>
      <c r="S181" s="21" t="s">
        <v>1</v>
      </c>
      <c r="T181" s="20" t="str">
        <f>CONCATENATE(B181,S181)</f>
        <v>B</v>
      </c>
      <c r="U181" s="20"/>
      <c r="AF181" s="5"/>
      <c r="AG181" s="5"/>
      <c r="AH181" s="5"/>
      <c r="AI181" s="5"/>
      <c r="AJ181" s="5"/>
      <c r="AK181" s="5"/>
    </row>
    <row r="182" spans="1:37" s="19" customFormat="1" ht="15.6" x14ac:dyDescent="0.25">
      <c r="A182" s="139"/>
      <c r="B182" s="54"/>
      <c r="C182" s="25" t="str">
        <f ca="1">IF(PORTADA!$E$39="A",CONCATENATE(L182," ",I182),"")</f>
        <v>c) 0</v>
      </c>
      <c r="D182" s="26"/>
      <c r="E182" s="15"/>
      <c r="F182" s="15"/>
      <c r="G182" s="62"/>
      <c r="H182" s="62"/>
      <c r="I182" s="34">
        <f>LOOKUP(G178,DATOS!A:A,DATOS!N:N)</f>
        <v>0</v>
      </c>
      <c r="J182" s="35"/>
      <c r="K182" s="34"/>
      <c r="L182" s="35" t="s">
        <v>125</v>
      </c>
      <c r="M182" s="20"/>
      <c r="N182" s="20"/>
      <c r="O182" s="20"/>
      <c r="P182" s="20"/>
      <c r="Q182" s="20"/>
      <c r="R182" s="20"/>
      <c r="S182" s="21" t="s">
        <v>2</v>
      </c>
      <c r="T182" s="20" t="str">
        <f>CONCATENATE(B182,S182)</f>
        <v>C</v>
      </c>
      <c r="U182" s="20"/>
      <c r="AF182" s="5"/>
      <c r="AG182" s="5"/>
      <c r="AH182" s="5"/>
      <c r="AI182" s="5"/>
      <c r="AJ182" s="5"/>
      <c r="AK182" s="5"/>
    </row>
    <row r="183" spans="1:37" s="19" customFormat="1" ht="15.6" x14ac:dyDescent="0.25">
      <c r="A183" s="139"/>
      <c r="B183" s="54"/>
      <c r="C183" s="25" t="str">
        <f ca="1">IF(PORTADA!$E$39="A",CONCATENATE(L183," ",I183),"")</f>
        <v>d) 0</v>
      </c>
      <c r="D183" s="26"/>
      <c r="E183" s="15"/>
      <c r="F183" s="15"/>
      <c r="G183" s="62"/>
      <c r="H183" s="62"/>
      <c r="I183" s="34">
        <f>LOOKUP(G178,DATOS!A:A,DATOS!O:O)</f>
        <v>0</v>
      </c>
      <c r="J183" s="35"/>
      <c r="K183" s="34"/>
      <c r="L183" s="35" t="s">
        <v>46</v>
      </c>
      <c r="M183" s="20"/>
      <c r="N183" s="20"/>
      <c r="O183" s="20"/>
      <c r="P183" s="20"/>
      <c r="Q183" s="20"/>
      <c r="R183" s="20"/>
      <c r="S183" s="21" t="s">
        <v>3</v>
      </c>
      <c r="T183" s="20" t="str">
        <f>CONCATENATE(B183,S183)</f>
        <v>D</v>
      </c>
      <c r="U183" s="20"/>
      <c r="AF183" s="5"/>
      <c r="AG183" s="5"/>
      <c r="AH183" s="5"/>
      <c r="AI183" s="5"/>
      <c r="AJ183" s="5"/>
      <c r="AK183" s="5"/>
    </row>
    <row r="184" spans="1:37" s="19" customFormat="1" ht="15.6" x14ac:dyDescent="0.25">
      <c r="A184" s="11"/>
      <c r="B184" s="52"/>
      <c r="C184" s="13"/>
      <c r="D184" s="14"/>
      <c r="E184" s="15"/>
      <c r="F184" s="15"/>
      <c r="G184" s="64">
        <v>48</v>
      </c>
      <c r="H184" s="66">
        <f ca="1">LOOKUP(M185,REPARTO!A:A,REPARTO!C:C)</f>
        <v>345</v>
      </c>
      <c r="I184" s="34">
        <f>LOOKUP(G184,DATOS!A:A,DATOS!P:P)</f>
        <v>0</v>
      </c>
      <c r="J184" s="34"/>
      <c r="K184" s="34"/>
      <c r="L184" s="35"/>
      <c r="AF184" s="5"/>
      <c r="AG184" s="5"/>
      <c r="AH184" s="5"/>
      <c r="AI184" s="5"/>
      <c r="AJ184" s="5"/>
      <c r="AK184" s="5"/>
    </row>
    <row r="185" spans="1:37" s="19" customFormat="1" ht="15.6" x14ac:dyDescent="0.25">
      <c r="A185" s="11"/>
      <c r="B185" s="31"/>
      <c r="C185" s="23" t="str">
        <f ca="1">IF(PORTADA!$E$39="A",CONCATENATE(M185,".- ",I185),"")</f>
        <v>31.- FORMACIÓN MILITAR - Boque 1 - RROO . 0 (Ref: 48)</v>
      </c>
      <c r="D185" s="24"/>
      <c r="E185" s="11"/>
      <c r="F185" s="11"/>
      <c r="G185" s="65"/>
      <c r="H185" s="62"/>
      <c r="I185" s="34" t="str">
        <f>LOOKUP(G184,DATOS!A:A,DATOS!G:G)</f>
        <v>FORMACIÓN MILITAR - Boque 1 - RROO . 0 (Ref: 48)</v>
      </c>
      <c r="J185" s="34"/>
      <c r="K185" s="53"/>
      <c r="L185" s="35">
        <f>+M185</f>
        <v>31</v>
      </c>
      <c r="M185" s="22">
        <f>+M179+1</f>
        <v>31</v>
      </c>
      <c r="N185" s="20" t="s">
        <v>33</v>
      </c>
      <c r="O185" s="20" t="s">
        <v>34</v>
      </c>
      <c r="P185" s="20" t="s">
        <v>39</v>
      </c>
      <c r="Q185" s="20" t="s">
        <v>35</v>
      </c>
      <c r="R185" s="20" t="s">
        <v>36</v>
      </c>
      <c r="S185" s="20" t="s">
        <v>37</v>
      </c>
      <c r="T185" s="20" t="str">
        <f>CONCATENATE("X",I184)</f>
        <v>X0</v>
      </c>
      <c r="U185" s="20" t="s">
        <v>38</v>
      </c>
      <c r="AF185" s="5"/>
      <c r="AG185" s="5"/>
      <c r="AH185" s="5"/>
      <c r="AI185" s="5"/>
      <c r="AJ185" s="5"/>
      <c r="AK185" s="5"/>
    </row>
    <row r="186" spans="1:37" s="19" customFormat="1" ht="15.6" x14ac:dyDescent="0.25">
      <c r="A186" s="139">
        <f ca="1">IF($E$2="X",0,IF(M187&gt;2,I184,M187))</f>
        <v>0</v>
      </c>
      <c r="B186" s="54"/>
      <c r="C186" s="25" t="str">
        <f ca="1">IF(PORTADA!$E$39="A",CONCATENATE(L186," ",I186),"")</f>
        <v>a) 0</v>
      </c>
      <c r="D186" s="26"/>
      <c r="E186" s="15"/>
      <c r="F186" s="15"/>
      <c r="G186" s="62"/>
      <c r="H186" s="62"/>
      <c r="I186" s="34">
        <f>LOOKUP(G184,DATOS!A:A,DATOS!L:L)</f>
        <v>0</v>
      </c>
      <c r="J186" s="35"/>
      <c r="K186" s="34"/>
      <c r="L186" s="35" t="s">
        <v>127</v>
      </c>
      <c r="M186" s="20" t="s">
        <v>5</v>
      </c>
      <c r="N186" s="20">
        <f>IF(O186&gt;0,0,R186)</f>
        <v>0</v>
      </c>
      <c r="O186" s="20">
        <f>IF(R187&gt;0,1,0)</f>
        <v>0</v>
      </c>
      <c r="P186" s="20">
        <f>IF(O186=1,-1/COUNTA(S186:S189),0)</f>
        <v>0</v>
      </c>
      <c r="Q186" s="20">
        <f>COUNTA(B186:B189)</f>
        <v>0</v>
      </c>
      <c r="R186" s="20">
        <f>COUNTIF(T186:T189,T185)</f>
        <v>0</v>
      </c>
      <c r="S186" s="21" t="s">
        <v>0</v>
      </c>
      <c r="T186" s="20" t="str">
        <f>CONCATENATE(B186,S186)</f>
        <v>A</v>
      </c>
      <c r="U186" s="20">
        <f>IF(R186&gt;0,R186+Q186,Q186*3)</f>
        <v>0</v>
      </c>
      <c r="AF186" s="5"/>
      <c r="AG186" s="5"/>
      <c r="AH186" s="5"/>
      <c r="AI186" s="5"/>
      <c r="AJ186" s="5"/>
      <c r="AK186" s="5"/>
    </row>
    <row r="187" spans="1:37" s="19" customFormat="1" ht="15.6" x14ac:dyDescent="0.25">
      <c r="A187" s="139"/>
      <c r="B187" s="54"/>
      <c r="C187" s="25" t="str">
        <f ca="1">IF(PORTADA!$E$39="A",CONCATENATE(L187," ",I187),"")</f>
        <v>b) 0</v>
      </c>
      <c r="D187" s="26"/>
      <c r="E187" s="15"/>
      <c r="F187" s="15"/>
      <c r="G187" s="62"/>
      <c r="H187" s="62"/>
      <c r="I187" s="34">
        <f>LOOKUP(G184,DATOS!A:A,DATOS!M:M)</f>
        <v>0</v>
      </c>
      <c r="J187" s="35"/>
      <c r="K187" s="34"/>
      <c r="L187" s="35" t="s">
        <v>126</v>
      </c>
      <c r="M187" s="20">
        <f ca="1">IF(PORTADA!$E$39="A",U186,0)</f>
        <v>0</v>
      </c>
      <c r="N187" s="20"/>
      <c r="O187" s="20"/>
      <c r="P187" s="20"/>
      <c r="Q187" s="20"/>
      <c r="R187" s="20">
        <f>Q186-R186</f>
        <v>0</v>
      </c>
      <c r="S187" s="21" t="s">
        <v>1</v>
      </c>
      <c r="T187" s="20" t="str">
        <f>CONCATENATE(B187,S187)</f>
        <v>B</v>
      </c>
      <c r="U187" s="20"/>
      <c r="AF187" s="5"/>
      <c r="AG187" s="5"/>
      <c r="AH187" s="5"/>
      <c r="AI187" s="5"/>
      <c r="AJ187" s="5"/>
      <c r="AK187" s="5"/>
    </row>
    <row r="188" spans="1:37" s="19" customFormat="1" ht="15.6" x14ac:dyDescent="0.25">
      <c r="A188" s="139"/>
      <c r="B188" s="54"/>
      <c r="C188" s="25" t="str">
        <f ca="1">IF(PORTADA!$E$39="A",CONCATENATE(L188," ",I188),"")</f>
        <v>c) 0</v>
      </c>
      <c r="D188" s="26"/>
      <c r="E188" s="15"/>
      <c r="F188" s="15"/>
      <c r="G188" s="62"/>
      <c r="H188" s="62"/>
      <c r="I188" s="34">
        <f>LOOKUP(G184,DATOS!A:A,DATOS!N:N)</f>
        <v>0</v>
      </c>
      <c r="J188" s="35"/>
      <c r="K188" s="34"/>
      <c r="L188" s="35" t="s">
        <v>125</v>
      </c>
      <c r="M188" s="20"/>
      <c r="N188" s="20"/>
      <c r="O188" s="20"/>
      <c r="P188" s="20"/>
      <c r="Q188" s="20"/>
      <c r="R188" s="20"/>
      <c r="S188" s="21" t="s">
        <v>2</v>
      </c>
      <c r="T188" s="20" t="str">
        <f>CONCATENATE(B188,S188)</f>
        <v>C</v>
      </c>
      <c r="U188" s="20"/>
      <c r="AF188" s="5"/>
      <c r="AG188" s="5"/>
      <c r="AH188" s="5"/>
      <c r="AI188" s="5"/>
      <c r="AJ188" s="5"/>
      <c r="AK188" s="5"/>
    </row>
    <row r="189" spans="1:37" s="19" customFormat="1" ht="15.6" x14ac:dyDescent="0.25">
      <c r="A189" s="139"/>
      <c r="B189" s="54"/>
      <c r="C189" s="25" t="str">
        <f ca="1">IF(PORTADA!$E$39="A",CONCATENATE(L189," ",I189),"")</f>
        <v>d) 0</v>
      </c>
      <c r="D189" s="26"/>
      <c r="E189" s="15"/>
      <c r="F189" s="15"/>
      <c r="G189" s="62"/>
      <c r="H189" s="62"/>
      <c r="I189" s="34">
        <f>LOOKUP(G184,DATOS!A:A,DATOS!O:O)</f>
        <v>0</v>
      </c>
      <c r="J189" s="35"/>
      <c r="K189" s="34"/>
      <c r="L189" s="35" t="s">
        <v>46</v>
      </c>
      <c r="M189" s="20"/>
      <c r="N189" s="20"/>
      <c r="O189" s="20"/>
      <c r="P189" s="20"/>
      <c r="Q189" s="20"/>
      <c r="R189" s="20"/>
      <c r="S189" s="21" t="s">
        <v>3</v>
      </c>
      <c r="T189" s="20" t="str">
        <f>CONCATENATE(B189,S189)</f>
        <v>D</v>
      </c>
      <c r="U189" s="20"/>
      <c r="AF189" s="5"/>
      <c r="AG189" s="5"/>
      <c r="AH189" s="5"/>
      <c r="AI189" s="5"/>
      <c r="AJ189" s="5"/>
      <c r="AK189" s="5"/>
    </row>
    <row r="190" spans="1:37" s="19" customFormat="1" ht="15.6" x14ac:dyDescent="0.25">
      <c r="A190" s="11"/>
      <c r="B190" s="52"/>
      <c r="C190" s="13"/>
      <c r="D190" s="14"/>
      <c r="E190" s="15"/>
      <c r="F190" s="15"/>
      <c r="G190" s="64">
        <v>130</v>
      </c>
      <c r="H190" s="66">
        <f ca="1">LOOKUP(M191,REPARTO!A:A,REPARTO!C:C)</f>
        <v>256</v>
      </c>
      <c r="I190" s="34">
        <f>LOOKUP(G190,DATOS!A:A,DATOS!P:P)</f>
        <v>0</v>
      </c>
      <c r="J190" s="34"/>
      <c r="K190" s="34"/>
      <c r="L190" s="35"/>
      <c r="AF190" s="5"/>
      <c r="AG190" s="5"/>
      <c r="AH190" s="5"/>
      <c r="AI190" s="5"/>
      <c r="AJ190" s="5"/>
      <c r="AK190" s="5"/>
    </row>
    <row r="191" spans="1:37" s="19" customFormat="1" ht="31.2" x14ac:dyDescent="0.25">
      <c r="A191" s="11"/>
      <c r="B191" s="31"/>
      <c r="C191" s="23" t="str">
        <f ca="1">IF(PORTADA!$E$39="A",CONCATENATE(M191,".- ",I191),"")</f>
        <v>32.- FORMACIÓN MILITAR - Boque 2 y 3 - SEGURIDAD EN LAS FAS y MANDO Y RÉGIMEN INTERIOR . MANDO Y RÉGIMEN INTERIOR.  (Ref: 130)</v>
      </c>
      <c r="D191" s="24"/>
      <c r="E191" s="11"/>
      <c r="F191" s="11"/>
      <c r="G191" s="65"/>
      <c r="H191" s="62"/>
      <c r="I191" s="34" t="str">
        <f>LOOKUP(G190,DATOS!A:A,DATOS!G:G)</f>
        <v>FORMACIÓN MILITAR - Boque 2 y 3 - SEGURIDAD EN LAS FAS y MANDO Y RÉGIMEN INTERIOR . MANDO Y RÉGIMEN INTERIOR.  (Ref: 130)</v>
      </c>
      <c r="J191" s="34"/>
      <c r="K191" s="53"/>
      <c r="L191" s="35">
        <f>+M191</f>
        <v>32</v>
      </c>
      <c r="M191" s="22">
        <f>+M185+1</f>
        <v>32</v>
      </c>
      <c r="N191" s="20" t="s">
        <v>33</v>
      </c>
      <c r="O191" s="20" t="s">
        <v>34</v>
      </c>
      <c r="P191" s="20" t="s">
        <v>39</v>
      </c>
      <c r="Q191" s="20" t="s">
        <v>35</v>
      </c>
      <c r="R191" s="20" t="s">
        <v>36</v>
      </c>
      <c r="S191" s="20" t="s">
        <v>37</v>
      </c>
      <c r="T191" s="20" t="str">
        <f>CONCATENATE("X",I190)</f>
        <v>X0</v>
      </c>
      <c r="U191" s="20" t="s">
        <v>38</v>
      </c>
      <c r="AF191" s="5"/>
      <c r="AG191" s="5"/>
      <c r="AH191" s="5"/>
      <c r="AI191" s="5"/>
      <c r="AJ191" s="5"/>
      <c r="AK191" s="5"/>
    </row>
    <row r="192" spans="1:37" s="19" customFormat="1" ht="15.6" x14ac:dyDescent="0.25">
      <c r="A192" s="139">
        <f ca="1">IF($E$2="X",0,IF(M193&gt;2,I190,M193))</f>
        <v>0</v>
      </c>
      <c r="B192" s="54"/>
      <c r="C192" s="25" t="str">
        <f ca="1">IF(PORTADA!$E$39="A",CONCATENATE(L192," ",I192),"")</f>
        <v>a) 0</v>
      </c>
      <c r="D192" s="26"/>
      <c r="E192" s="15"/>
      <c r="F192" s="15"/>
      <c r="G192" s="62"/>
      <c r="H192" s="62"/>
      <c r="I192" s="34">
        <f>LOOKUP(G190,DATOS!A:A,DATOS!L:L)</f>
        <v>0</v>
      </c>
      <c r="J192" s="35"/>
      <c r="K192" s="34"/>
      <c r="L192" s="35" t="s">
        <v>127</v>
      </c>
      <c r="M192" s="20" t="s">
        <v>5</v>
      </c>
      <c r="N192" s="20">
        <f>IF(O192&gt;0,0,R192)</f>
        <v>0</v>
      </c>
      <c r="O192" s="20">
        <f>IF(R193&gt;0,1,0)</f>
        <v>0</v>
      </c>
      <c r="P192" s="20">
        <f>IF(O192=1,-1/COUNTA(S192:S195),0)</f>
        <v>0</v>
      </c>
      <c r="Q192" s="20">
        <f>COUNTA(B192:B195)</f>
        <v>0</v>
      </c>
      <c r="R192" s="20">
        <f>COUNTIF(T192:T195,T191)</f>
        <v>0</v>
      </c>
      <c r="S192" s="21" t="s">
        <v>0</v>
      </c>
      <c r="T192" s="20" t="str">
        <f>CONCATENATE(B192,S192)</f>
        <v>A</v>
      </c>
      <c r="U192" s="20">
        <f>IF(R192&gt;0,R192+Q192,Q192*3)</f>
        <v>0</v>
      </c>
      <c r="AF192" s="5"/>
      <c r="AG192" s="5"/>
      <c r="AH192" s="5"/>
      <c r="AI192" s="5"/>
      <c r="AJ192" s="5"/>
      <c r="AK192" s="5"/>
    </row>
    <row r="193" spans="1:37" s="19" customFormat="1" ht="15.6" x14ac:dyDescent="0.25">
      <c r="A193" s="139"/>
      <c r="B193" s="54"/>
      <c r="C193" s="25" t="str">
        <f ca="1">IF(PORTADA!$E$39="A",CONCATENATE(L193," ",I193),"")</f>
        <v>b) 0</v>
      </c>
      <c r="D193" s="26"/>
      <c r="E193" s="15"/>
      <c r="F193" s="15"/>
      <c r="G193" s="62"/>
      <c r="H193" s="62"/>
      <c r="I193" s="34">
        <f>LOOKUP(G190,DATOS!A:A,DATOS!M:M)</f>
        <v>0</v>
      </c>
      <c r="J193" s="35"/>
      <c r="K193" s="34"/>
      <c r="L193" s="35" t="s">
        <v>126</v>
      </c>
      <c r="M193" s="20">
        <f ca="1">IF(PORTADA!$E$39="A",U192,0)</f>
        <v>0</v>
      </c>
      <c r="N193" s="20"/>
      <c r="O193" s="20"/>
      <c r="P193" s="20"/>
      <c r="Q193" s="20"/>
      <c r="R193" s="20">
        <f>Q192-R192</f>
        <v>0</v>
      </c>
      <c r="S193" s="21" t="s">
        <v>1</v>
      </c>
      <c r="T193" s="20" t="str">
        <f>CONCATENATE(B193,S193)</f>
        <v>B</v>
      </c>
      <c r="U193" s="20"/>
      <c r="AF193" s="5"/>
      <c r="AG193" s="5"/>
      <c r="AH193" s="5"/>
      <c r="AI193" s="5"/>
      <c r="AJ193" s="5"/>
      <c r="AK193" s="5"/>
    </row>
    <row r="194" spans="1:37" s="19" customFormat="1" ht="15.6" x14ac:dyDescent="0.25">
      <c r="A194" s="139"/>
      <c r="B194" s="54"/>
      <c r="C194" s="25" t="str">
        <f ca="1">IF(PORTADA!$E$39="A",CONCATENATE(L194," ",I194),"")</f>
        <v>c) 0</v>
      </c>
      <c r="D194" s="26"/>
      <c r="E194" s="15"/>
      <c r="F194" s="15"/>
      <c r="G194" s="62"/>
      <c r="H194" s="62"/>
      <c r="I194" s="34">
        <f>LOOKUP(G190,DATOS!A:A,DATOS!N:N)</f>
        <v>0</v>
      </c>
      <c r="J194" s="35"/>
      <c r="K194" s="34"/>
      <c r="L194" s="35" t="s">
        <v>125</v>
      </c>
      <c r="M194" s="20"/>
      <c r="N194" s="20"/>
      <c r="O194" s="20"/>
      <c r="P194" s="20"/>
      <c r="Q194" s="20"/>
      <c r="R194" s="20"/>
      <c r="S194" s="21" t="s">
        <v>2</v>
      </c>
      <c r="T194" s="20" t="str">
        <f>CONCATENATE(B194,S194)</f>
        <v>C</v>
      </c>
      <c r="U194" s="20"/>
      <c r="AF194" s="5"/>
      <c r="AG194" s="5"/>
      <c r="AH194" s="5"/>
      <c r="AI194" s="5"/>
      <c r="AJ194" s="5"/>
      <c r="AK194" s="5"/>
    </row>
    <row r="195" spans="1:37" s="19" customFormat="1" ht="15.6" x14ac:dyDescent="0.25">
      <c r="A195" s="139"/>
      <c r="B195" s="54"/>
      <c r="C195" s="25" t="str">
        <f ca="1">IF(PORTADA!$E$39="A",CONCATENATE(L195," ",I195),"")</f>
        <v>d) 0</v>
      </c>
      <c r="D195" s="26"/>
      <c r="E195" s="15"/>
      <c r="F195" s="15"/>
      <c r="G195" s="62"/>
      <c r="H195" s="62"/>
      <c r="I195" s="34">
        <f>LOOKUP(G190,DATOS!A:A,DATOS!O:O)</f>
        <v>0</v>
      </c>
      <c r="J195" s="35"/>
      <c r="K195" s="34"/>
      <c r="L195" s="35" t="s">
        <v>46</v>
      </c>
      <c r="M195" s="20"/>
      <c r="N195" s="20"/>
      <c r="O195" s="20"/>
      <c r="P195" s="20"/>
      <c r="Q195" s="20"/>
      <c r="R195" s="20"/>
      <c r="S195" s="21" t="s">
        <v>3</v>
      </c>
      <c r="T195" s="20" t="str">
        <f>CONCATENATE(B195,S195)</f>
        <v>D</v>
      </c>
      <c r="U195" s="20"/>
      <c r="AF195" s="5"/>
      <c r="AG195" s="5"/>
      <c r="AH195" s="5"/>
      <c r="AI195" s="5"/>
      <c r="AJ195" s="5"/>
      <c r="AK195" s="5"/>
    </row>
    <row r="196" spans="1:37" s="19" customFormat="1" ht="15.6" x14ac:dyDescent="0.25">
      <c r="A196" s="11"/>
      <c r="B196" s="52"/>
      <c r="C196" s="13"/>
      <c r="D196" s="14"/>
      <c r="E196" s="15"/>
      <c r="F196" s="15"/>
      <c r="G196" s="64">
        <v>580</v>
      </c>
      <c r="H196" s="66">
        <f ca="1">LOOKUP(M197,REPARTO!A:A,REPARTO!C:C)</f>
        <v>526</v>
      </c>
      <c r="I196" s="34">
        <f>LOOKUP(G196,DATOS!A:A,DATOS!P:P)</f>
        <v>0</v>
      </c>
      <c r="J196" s="34"/>
      <c r="K196" s="34"/>
      <c r="L196" s="35"/>
      <c r="AF196" s="5"/>
      <c r="AG196" s="5"/>
      <c r="AH196" s="5"/>
      <c r="AI196" s="5"/>
      <c r="AJ196" s="5"/>
      <c r="AK196" s="5"/>
    </row>
    <row r="197" spans="1:37" s="19" customFormat="1" ht="31.2" x14ac:dyDescent="0.25">
      <c r="A197" s="11"/>
      <c r="B197" s="31"/>
      <c r="C197" s="23" t="str">
        <f ca="1">IF(PORTADA!$E$39="A",CONCATENATE(M197,".- ",I197),"")</f>
        <v>33.- INSTRUCCIÓN TÁCTICA Y TÉCNICA - Boque 1 - INSTRUCCIÓN DEL COMBATIENTE I. INSTRUCCIÓN DEL COMBATIENTE.  (Ref: 580)</v>
      </c>
      <c r="D197" s="24"/>
      <c r="E197" s="11"/>
      <c r="F197" s="11"/>
      <c r="G197" s="65"/>
      <c r="H197" s="62"/>
      <c r="I197" s="34" t="str">
        <f>LOOKUP(G196,DATOS!A:A,DATOS!G:G)</f>
        <v>INSTRUCCIÓN TÁCTICA Y TÉCNICA - Boque 1 - INSTRUCCIÓN DEL COMBATIENTE I. INSTRUCCIÓN DEL COMBATIENTE.  (Ref: 580)</v>
      </c>
      <c r="J197" s="34"/>
      <c r="K197" s="53"/>
      <c r="L197" s="35">
        <f>+M197</f>
        <v>33</v>
      </c>
      <c r="M197" s="22">
        <f>+M191+1</f>
        <v>33</v>
      </c>
      <c r="N197" s="20" t="s">
        <v>33</v>
      </c>
      <c r="O197" s="20" t="s">
        <v>34</v>
      </c>
      <c r="P197" s="20" t="s">
        <v>39</v>
      </c>
      <c r="Q197" s="20" t="s">
        <v>35</v>
      </c>
      <c r="R197" s="20" t="s">
        <v>36</v>
      </c>
      <c r="S197" s="20" t="s">
        <v>37</v>
      </c>
      <c r="T197" s="20" t="str">
        <f>CONCATENATE("X",I196)</f>
        <v>X0</v>
      </c>
      <c r="U197" s="20" t="s">
        <v>38</v>
      </c>
      <c r="AF197" s="5"/>
      <c r="AG197" s="5"/>
      <c r="AH197" s="5"/>
      <c r="AI197" s="5"/>
      <c r="AJ197" s="5"/>
      <c r="AK197" s="5"/>
    </row>
    <row r="198" spans="1:37" s="19" customFormat="1" ht="15.6" x14ac:dyDescent="0.25">
      <c r="A198" s="139">
        <f ca="1">IF($E$2="X",0,IF(M199&gt;2,I196,M199))</f>
        <v>0</v>
      </c>
      <c r="B198" s="54"/>
      <c r="C198" s="25" t="str">
        <f ca="1">IF(PORTADA!$E$39="A",CONCATENATE(L198," ",I198),"")</f>
        <v>a) 0</v>
      </c>
      <c r="D198" s="26"/>
      <c r="E198" s="15"/>
      <c r="F198" s="15"/>
      <c r="G198" s="62"/>
      <c r="H198" s="62"/>
      <c r="I198" s="34">
        <f>LOOKUP(G196,DATOS!A:A,DATOS!L:L)</f>
        <v>0</v>
      </c>
      <c r="J198" s="35"/>
      <c r="K198" s="34"/>
      <c r="L198" s="35" t="s">
        <v>127</v>
      </c>
      <c r="M198" s="20" t="s">
        <v>5</v>
      </c>
      <c r="N198" s="20">
        <f>IF(O198&gt;0,0,R198)</f>
        <v>0</v>
      </c>
      <c r="O198" s="20">
        <f>IF(R199&gt;0,1,0)</f>
        <v>0</v>
      </c>
      <c r="P198" s="20">
        <f>IF(O198=1,-1/COUNTA(S198:S201),0)</f>
        <v>0</v>
      </c>
      <c r="Q198" s="20">
        <f>COUNTA(B198:B201)</f>
        <v>0</v>
      </c>
      <c r="R198" s="20">
        <f>COUNTIF(T198:T201,T197)</f>
        <v>0</v>
      </c>
      <c r="S198" s="21" t="s">
        <v>0</v>
      </c>
      <c r="T198" s="20" t="str">
        <f>CONCATENATE(B198,S198)</f>
        <v>A</v>
      </c>
      <c r="U198" s="20">
        <f>IF(R198&gt;0,R198+Q198,Q198*3)</f>
        <v>0</v>
      </c>
      <c r="AF198" s="5"/>
      <c r="AG198" s="5"/>
      <c r="AH198" s="5"/>
      <c r="AI198" s="5"/>
      <c r="AJ198" s="5"/>
      <c r="AK198" s="5"/>
    </row>
    <row r="199" spans="1:37" s="19" customFormat="1" ht="15.6" x14ac:dyDescent="0.25">
      <c r="A199" s="139"/>
      <c r="B199" s="54"/>
      <c r="C199" s="25" t="str">
        <f ca="1">IF(PORTADA!$E$39="A",CONCATENATE(L199," ",I199),"")</f>
        <v>b) 0</v>
      </c>
      <c r="D199" s="26"/>
      <c r="E199" s="15"/>
      <c r="F199" s="15"/>
      <c r="G199" s="62"/>
      <c r="H199" s="62"/>
      <c r="I199" s="34">
        <f>LOOKUP(G196,DATOS!A:A,DATOS!M:M)</f>
        <v>0</v>
      </c>
      <c r="J199" s="35"/>
      <c r="K199" s="34"/>
      <c r="L199" s="35" t="s">
        <v>126</v>
      </c>
      <c r="M199" s="20">
        <f ca="1">IF(PORTADA!$E$39="A",U198,0)</f>
        <v>0</v>
      </c>
      <c r="N199" s="20"/>
      <c r="O199" s="20"/>
      <c r="P199" s="20"/>
      <c r="Q199" s="20"/>
      <c r="R199" s="20">
        <f>Q198-R198</f>
        <v>0</v>
      </c>
      <c r="S199" s="21" t="s">
        <v>1</v>
      </c>
      <c r="T199" s="20" t="str">
        <f>CONCATENATE(B199,S199)</f>
        <v>B</v>
      </c>
      <c r="U199" s="20"/>
      <c r="AF199" s="5"/>
      <c r="AG199" s="5"/>
      <c r="AH199" s="5"/>
      <c r="AI199" s="5"/>
      <c r="AJ199" s="5"/>
      <c r="AK199" s="5"/>
    </row>
    <row r="200" spans="1:37" s="19" customFormat="1" ht="15.6" x14ac:dyDescent="0.25">
      <c r="A200" s="139"/>
      <c r="B200" s="54"/>
      <c r="C200" s="25" t="str">
        <f ca="1">IF(PORTADA!$E$39="A",CONCATENATE(L200," ",I200),"")</f>
        <v>c) 0</v>
      </c>
      <c r="D200" s="26"/>
      <c r="E200" s="15"/>
      <c r="F200" s="15"/>
      <c r="G200" s="62"/>
      <c r="H200" s="62"/>
      <c r="I200" s="34">
        <f>LOOKUP(G196,DATOS!A:A,DATOS!N:N)</f>
        <v>0</v>
      </c>
      <c r="J200" s="35"/>
      <c r="K200" s="34"/>
      <c r="L200" s="35" t="s">
        <v>125</v>
      </c>
      <c r="M200" s="20"/>
      <c r="N200" s="20"/>
      <c r="O200" s="20"/>
      <c r="P200" s="20"/>
      <c r="Q200" s="20"/>
      <c r="R200" s="20"/>
      <c r="S200" s="21" t="s">
        <v>2</v>
      </c>
      <c r="T200" s="20" t="str">
        <f>CONCATENATE(B200,S200)</f>
        <v>C</v>
      </c>
      <c r="U200" s="20"/>
      <c r="AF200" s="5"/>
      <c r="AG200" s="5"/>
      <c r="AH200" s="5"/>
      <c r="AI200" s="5"/>
      <c r="AJ200" s="5"/>
      <c r="AK200" s="5"/>
    </row>
    <row r="201" spans="1:37" s="19" customFormat="1" ht="15.6" x14ac:dyDescent="0.25">
      <c r="A201" s="139"/>
      <c r="B201" s="54"/>
      <c r="C201" s="25" t="str">
        <f ca="1">IF(PORTADA!$E$39="A",CONCATENATE(L201," ",I201),"")</f>
        <v>d) 0</v>
      </c>
      <c r="D201" s="26"/>
      <c r="E201" s="15"/>
      <c r="F201" s="15"/>
      <c r="G201" s="62"/>
      <c r="H201" s="62"/>
      <c r="I201" s="34">
        <f>LOOKUP(G196,DATOS!A:A,DATOS!O:O)</f>
        <v>0</v>
      </c>
      <c r="J201" s="35"/>
      <c r="K201" s="34"/>
      <c r="L201" s="35" t="s">
        <v>46</v>
      </c>
      <c r="M201" s="20"/>
      <c r="N201" s="20"/>
      <c r="O201" s="20"/>
      <c r="P201" s="20"/>
      <c r="Q201" s="20"/>
      <c r="R201" s="20"/>
      <c r="S201" s="21" t="s">
        <v>3</v>
      </c>
      <c r="T201" s="20" t="str">
        <f>CONCATENATE(B201,S201)</f>
        <v>D</v>
      </c>
      <c r="U201" s="20"/>
      <c r="AF201" s="5"/>
      <c r="AG201" s="5"/>
      <c r="AH201" s="5"/>
      <c r="AI201" s="5"/>
      <c r="AJ201" s="5"/>
      <c r="AK201" s="5"/>
    </row>
    <row r="202" spans="1:37" s="19" customFormat="1" ht="15.6" x14ac:dyDescent="0.25">
      <c r="A202" s="11"/>
      <c r="B202" s="52"/>
      <c r="C202" s="13"/>
      <c r="D202" s="14"/>
      <c r="E202" s="15"/>
      <c r="F202" s="15"/>
      <c r="G202" s="64">
        <v>702</v>
      </c>
      <c r="H202" s="66">
        <f ca="1">LOOKUP(M203,REPARTO!A:A,REPARTO!C:C)</f>
        <v>336</v>
      </c>
      <c r="I202" s="34">
        <f>LOOKUP(G202,DATOS!A:A,DATOS!P:P)</f>
        <v>0</v>
      </c>
      <c r="J202" s="34"/>
      <c r="K202" s="34"/>
      <c r="L202" s="35"/>
      <c r="AF202" s="5"/>
      <c r="AG202" s="5"/>
      <c r="AH202" s="5"/>
      <c r="AI202" s="5"/>
      <c r="AJ202" s="5"/>
      <c r="AK202" s="5"/>
    </row>
    <row r="203" spans="1:37" s="19" customFormat="1" ht="31.2" x14ac:dyDescent="0.25">
      <c r="A203" s="11"/>
      <c r="B203" s="31"/>
      <c r="C203" s="23" t="str">
        <f ca="1">IF(PORTADA!$E$39="A",CONCATENATE(M203,".- ",I203),"")</f>
        <v>34.- INSTRUCCIÓN TÁCTICA Y TÉCNICA - Boque 1 - INSTRUCCIÓN DEL COMBATIENTE III. Instrucción NBQ.  (Ref: 702)</v>
      </c>
      <c r="D203" s="24"/>
      <c r="E203" s="11"/>
      <c r="F203" s="11"/>
      <c r="G203" s="65"/>
      <c r="H203" s="62"/>
      <c r="I203" s="34" t="str">
        <f>LOOKUP(G202,DATOS!A:A,DATOS!G:G)</f>
        <v>INSTRUCCIÓN TÁCTICA Y TÉCNICA - Boque 1 - INSTRUCCIÓN DEL COMBATIENTE III. Instrucción NBQ.  (Ref: 702)</v>
      </c>
      <c r="J203" s="34"/>
      <c r="K203" s="53"/>
      <c r="L203" s="35">
        <f>+M203</f>
        <v>34</v>
      </c>
      <c r="M203" s="22">
        <f>+M197+1</f>
        <v>34</v>
      </c>
      <c r="N203" s="20" t="s">
        <v>33</v>
      </c>
      <c r="O203" s="20" t="s">
        <v>34</v>
      </c>
      <c r="P203" s="20" t="s">
        <v>39</v>
      </c>
      <c r="Q203" s="20" t="s">
        <v>35</v>
      </c>
      <c r="R203" s="20" t="s">
        <v>36</v>
      </c>
      <c r="S203" s="20" t="s">
        <v>37</v>
      </c>
      <c r="T203" s="20" t="str">
        <f>CONCATENATE("X",I202)</f>
        <v>X0</v>
      </c>
      <c r="U203" s="20" t="s">
        <v>38</v>
      </c>
      <c r="AF203" s="5"/>
      <c r="AG203" s="5"/>
      <c r="AH203" s="5"/>
      <c r="AI203" s="5"/>
      <c r="AJ203" s="5"/>
      <c r="AK203" s="5"/>
    </row>
    <row r="204" spans="1:37" s="19" customFormat="1" ht="15.6" x14ac:dyDescent="0.25">
      <c r="A204" s="139">
        <f ca="1">IF($E$2="X",0,IF(M205&gt;2,I202,M205))</f>
        <v>0</v>
      </c>
      <c r="B204" s="54"/>
      <c r="C204" s="25" t="str">
        <f ca="1">IF(PORTADA!$E$39="A",CONCATENATE(L204," ",I204),"")</f>
        <v>a) 0</v>
      </c>
      <c r="D204" s="26"/>
      <c r="E204" s="15"/>
      <c r="F204" s="15"/>
      <c r="G204" s="62"/>
      <c r="H204" s="62"/>
      <c r="I204" s="34">
        <f>LOOKUP(G202,DATOS!A:A,DATOS!L:L)</f>
        <v>0</v>
      </c>
      <c r="J204" s="35"/>
      <c r="K204" s="34"/>
      <c r="L204" s="35" t="s">
        <v>127</v>
      </c>
      <c r="M204" s="20" t="s">
        <v>5</v>
      </c>
      <c r="N204" s="20">
        <f>IF(O204&gt;0,0,R204)</f>
        <v>0</v>
      </c>
      <c r="O204" s="20">
        <f>IF(R205&gt;0,1,0)</f>
        <v>0</v>
      </c>
      <c r="P204" s="20">
        <f>IF(O204=1,-1/COUNTA(S204:S207),0)</f>
        <v>0</v>
      </c>
      <c r="Q204" s="20">
        <f>COUNTA(B204:B207)</f>
        <v>0</v>
      </c>
      <c r="R204" s="20">
        <f>COUNTIF(T204:T207,T203)</f>
        <v>0</v>
      </c>
      <c r="S204" s="21" t="s">
        <v>0</v>
      </c>
      <c r="T204" s="20" t="str">
        <f>CONCATENATE(B204,S204)</f>
        <v>A</v>
      </c>
      <c r="U204" s="20">
        <f>IF(R204&gt;0,R204+Q204,Q204*3)</f>
        <v>0</v>
      </c>
      <c r="AF204" s="5"/>
      <c r="AG204" s="5"/>
      <c r="AH204" s="5"/>
      <c r="AI204" s="5"/>
      <c r="AJ204" s="5"/>
      <c r="AK204" s="5"/>
    </row>
    <row r="205" spans="1:37" s="19" customFormat="1" ht="15.6" x14ac:dyDescent="0.25">
      <c r="A205" s="139"/>
      <c r="B205" s="54"/>
      <c r="C205" s="25" t="str">
        <f ca="1">IF(PORTADA!$E$39="A",CONCATENATE(L205," ",I205),"")</f>
        <v>b) 0</v>
      </c>
      <c r="D205" s="26"/>
      <c r="E205" s="15"/>
      <c r="F205" s="15"/>
      <c r="G205" s="62"/>
      <c r="H205" s="62"/>
      <c r="I205" s="34">
        <f>LOOKUP(G202,DATOS!A:A,DATOS!M:M)</f>
        <v>0</v>
      </c>
      <c r="J205" s="35"/>
      <c r="K205" s="34"/>
      <c r="L205" s="35" t="s">
        <v>126</v>
      </c>
      <c r="M205" s="20">
        <f ca="1">IF(PORTADA!$E$39="A",U204,0)</f>
        <v>0</v>
      </c>
      <c r="N205" s="20"/>
      <c r="O205" s="20"/>
      <c r="P205" s="20"/>
      <c r="Q205" s="20"/>
      <c r="R205" s="20">
        <f>Q204-R204</f>
        <v>0</v>
      </c>
      <c r="S205" s="21" t="s">
        <v>1</v>
      </c>
      <c r="T205" s="20" t="str">
        <f>CONCATENATE(B205,S205)</f>
        <v>B</v>
      </c>
      <c r="U205" s="20"/>
      <c r="AF205" s="5"/>
      <c r="AG205" s="5"/>
      <c r="AH205" s="5"/>
      <c r="AI205" s="5"/>
      <c r="AJ205" s="5"/>
      <c r="AK205" s="5"/>
    </row>
    <row r="206" spans="1:37" s="19" customFormat="1" ht="15.6" x14ac:dyDescent="0.25">
      <c r="A206" s="139"/>
      <c r="B206" s="54"/>
      <c r="C206" s="25" t="str">
        <f ca="1">IF(PORTADA!$E$39="A",CONCATENATE(L206," ",I206),"")</f>
        <v>c) 0</v>
      </c>
      <c r="D206" s="26"/>
      <c r="E206" s="15"/>
      <c r="F206" s="15"/>
      <c r="G206" s="62"/>
      <c r="H206" s="62"/>
      <c r="I206" s="34">
        <f>LOOKUP(G202,DATOS!A:A,DATOS!N:N)</f>
        <v>0</v>
      </c>
      <c r="J206" s="35"/>
      <c r="K206" s="34"/>
      <c r="L206" s="35" t="s">
        <v>125</v>
      </c>
      <c r="M206" s="20"/>
      <c r="N206" s="20"/>
      <c r="O206" s="20"/>
      <c r="P206" s="20"/>
      <c r="Q206" s="20"/>
      <c r="R206" s="20"/>
      <c r="S206" s="21" t="s">
        <v>2</v>
      </c>
      <c r="T206" s="20" t="str">
        <f>CONCATENATE(B206,S206)</f>
        <v>C</v>
      </c>
      <c r="U206" s="20"/>
      <c r="AF206" s="5"/>
      <c r="AG206" s="5"/>
      <c r="AH206" s="5"/>
      <c r="AI206" s="5"/>
      <c r="AJ206" s="5"/>
      <c r="AK206" s="5"/>
    </row>
    <row r="207" spans="1:37" s="19" customFormat="1" ht="15.6" x14ac:dyDescent="0.25">
      <c r="A207" s="139"/>
      <c r="B207" s="54"/>
      <c r="C207" s="25" t="str">
        <f ca="1">IF(PORTADA!$E$39="A",CONCATENATE(L207," ",I207),"")</f>
        <v>d) 0</v>
      </c>
      <c r="D207" s="26"/>
      <c r="E207" s="15"/>
      <c r="F207" s="15"/>
      <c r="G207" s="62"/>
      <c r="H207" s="62"/>
      <c r="I207" s="34">
        <f>LOOKUP(G202,DATOS!A:A,DATOS!O:O)</f>
        <v>0</v>
      </c>
      <c r="J207" s="35"/>
      <c r="K207" s="34"/>
      <c r="L207" s="35" t="s">
        <v>46</v>
      </c>
      <c r="M207" s="20"/>
      <c r="N207" s="20"/>
      <c r="O207" s="20"/>
      <c r="P207" s="20"/>
      <c r="Q207" s="20"/>
      <c r="R207" s="20"/>
      <c r="S207" s="21" t="s">
        <v>3</v>
      </c>
      <c r="T207" s="20" t="str">
        <f>CONCATENATE(B207,S207)</f>
        <v>D</v>
      </c>
      <c r="U207" s="20"/>
      <c r="AF207" s="5"/>
      <c r="AG207" s="5"/>
      <c r="AH207" s="5"/>
      <c r="AI207" s="5"/>
      <c r="AJ207" s="5"/>
      <c r="AK207" s="5"/>
    </row>
    <row r="208" spans="1:37" s="19" customFormat="1" ht="15.6" x14ac:dyDescent="0.25">
      <c r="A208" s="11"/>
      <c r="B208" s="52"/>
      <c r="C208" s="13"/>
      <c r="D208" s="14"/>
      <c r="E208" s="15"/>
      <c r="F208" s="15"/>
      <c r="G208" s="64">
        <v>348</v>
      </c>
      <c r="H208" s="66">
        <f ca="1">LOOKUP(M209,REPARTO!A:A,REPARTO!C:C)</f>
        <v>67</v>
      </c>
      <c r="I208" s="34">
        <f>LOOKUP(G208,DATOS!A:A,DATOS!P:P)</f>
        <v>0</v>
      </c>
      <c r="J208" s="34"/>
      <c r="K208" s="34"/>
      <c r="L208" s="35"/>
      <c r="AF208" s="5"/>
      <c r="AG208" s="5"/>
      <c r="AH208" s="5"/>
      <c r="AI208" s="5"/>
      <c r="AJ208" s="5"/>
      <c r="AK208" s="5"/>
    </row>
    <row r="209" spans="1:37" s="19" customFormat="1" ht="31.2" x14ac:dyDescent="0.25">
      <c r="A209" s="11"/>
      <c r="B209" s="31"/>
      <c r="C209" s="23" t="str">
        <f ca="1">IF(PORTADA!$E$39="A",CONCATENATE(M209,".- ",I209),"")</f>
        <v>35.- FORMACIÓN MILITAR - Boque 5 y 6 - CÓDIGO PENAL MILITAR y RÉGIMEN DISCIPLINARIO  II. RÉGIMEN DISCIPLINARIO .  (Ref: 348)</v>
      </c>
      <c r="D209" s="24"/>
      <c r="E209" s="11"/>
      <c r="F209" s="11"/>
      <c r="G209" s="65"/>
      <c r="H209" s="62"/>
      <c r="I209" s="34" t="str">
        <f>LOOKUP(G208,DATOS!A:A,DATOS!G:G)</f>
        <v>FORMACIÓN MILITAR - Boque 5 y 6 - CÓDIGO PENAL MILITAR y RÉGIMEN DISCIPLINARIO  II. RÉGIMEN DISCIPLINARIO .  (Ref: 348)</v>
      </c>
      <c r="J209" s="34"/>
      <c r="K209" s="53"/>
      <c r="L209" s="35">
        <f>+M209</f>
        <v>35</v>
      </c>
      <c r="M209" s="22">
        <f>+M203+1</f>
        <v>35</v>
      </c>
      <c r="N209" s="20" t="s">
        <v>33</v>
      </c>
      <c r="O209" s="20" t="s">
        <v>34</v>
      </c>
      <c r="P209" s="20" t="s">
        <v>39</v>
      </c>
      <c r="Q209" s="20" t="s">
        <v>35</v>
      </c>
      <c r="R209" s="20" t="s">
        <v>36</v>
      </c>
      <c r="S209" s="20" t="s">
        <v>37</v>
      </c>
      <c r="T209" s="20" t="str">
        <f>CONCATENATE("X",I208)</f>
        <v>X0</v>
      </c>
      <c r="U209" s="20" t="s">
        <v>38</v>
      </c>
      <c r="AF209" s="5"/>
      <c r="AG209" s="5"/>
      <c r="AH209" s="5"/>
      <c r="AI209" s="5"/>
      <c r="AJ209" s="5"/>
      <c r="AK209" s="5"/>
    </row>
    <row r="210" spans="1:37" s="19" customFormat="1" ht="15.6" x14ac:dyDescent="0.25">
      <c r="A210" s="139">
        <f ca="1">IF($E$2="X",0,IF(M211&gt;2,I208,M211))</f>
        <v>0</v>
      </c>
      <c r="B210" s="54"/>
      <c r="C210" s="25" t="str">
        <f ca="1">IF(PORTADA!$E$39="A",CONCATENATE(L210," ",I210),"")</f>
        <v>a) 0</v>
      </c>
      <c r="D210" s="26"/>
      <c r="E210" s="15"/>
      <c r="F210" s="15"/>
      <c r="G210" s="62"/>
      <c r="H210" s="62"/>
      <c r="I210" s="34">
        <f>LOOKUP(G208,DATOS!A:A,DATOS!L:L)</f>
        <v>0</v>
      </c>
      <c r="J210" s="35"/>
      <c r="K210" s="34"/>
      <c r="L210" s="35" t="s">
        <v>127</v>
      </c>
      <c r="M210" s="20" t="s">
        <v>5</v>
      </c>
      <c r="N210" s="20">
        <f>IF(O210&gt;0,0,R210)</f>
        <v>0</v>
      </c>
      <c r="O210" s="20">
        <f>IF(R211&gt;0,1,0)</f>
        <v>0</v>
      </c>
      <c r="P210" s="20">
        <f>IF(O210=1,-1/COUNTA(S210:S213),0)</f>
        <v>0</v>
      </c>
      <c r="Q210" s="20">
        <f>COUNTA(B210:B213)</f>
        <v>0</v>
      </c>
      <c r="R210" s="20">
        <f>COUNTIF(T210:T213,T209)</f>
        <v>0</v>
      </c>
      <c r="S210" s="21" t="s">
        <v>0</v>
      </c>
      <c r="T210" s="20" t="str">
        <f>CONCATENATE(B210,S210)</f>
        <v>A</v>
      </c>
      <c r="U210" s="20">
        <f>IF(R210&gt;0,R210+Q210,Q210*3)</f>
        <v>0</v>
      </c>
      <c r="AF210" s="5"/>
      <c r="AG210" s="5"/>
      <c r="AH210" s="5"/>
      <c r="AI210" s="5"/>
      <c r="AJ210" s="5"/>
      <c r="AK210" s="5"/>
    </row>
    <row r="211" spans="1:37" s="19" customFormat="1" ht="15.6" x14ac:dyDescent="0.25">
      <c r="A211" s="139"/>
      <c r="B211" s="54"/>
      <c r="C211" s="25" t="str">
        <f ca="1">IF(PORTADA!$E$39="A",CONCATENATE(L211," ",I211),"")</f>
        <v>b) 0</v>
      </c>
      <c r="D211" s="26"/>
      <c r="E211" s="15"/>
      <c r="F211" s="15"/>
      <c r="G211" s="62"/>
      <c r="H211" s="62"/>
      <c r="I211" s="34">
        <f>LOOKUP(G208,DATOS!A:A,DATOS!M:M)</f>
        <v>0</v>
      </c>
      <c r="J211" s="35"/>
      <c r="K211" s="34"/>
      <c r="L211" s="35" t="s">
        <v>126</v>
      </c>
      <c r="M211" s="20">
        <f ca="1">IF(PORTADA!$E$39="A",U210,0)</f>
        <v>0</v>
      </c>
      <c r="N211" s="20"/>
      <c r="O211" s="20"/>
      <c r="P211" s="20"/>
      <c r="Q211" s="20"/>
      <c r="R211" s="20">
        <f>Q210-R210</f>
        <v>0</v>
      </c>
      <c r="S211" s="21" t="s">
        <v>1</v>
      </c>
      <c r="T211" s="20" t="str">
        <f>CONCATENATE(B211,S211)</f>
        <v>B</v>
      </c>
      <c r="U211" s="20"/>
      <c r="AF211" s="5"/>
      <c r="AG211" s="5"/>
      <c r="AH211" s="5"/>
      <c r="AI211" s="5"/>
      <c r="AJ211" s="5"/>
      <c r="AK211" s="5"/>
    </row>
    <row r="212" spans="1:37" s="19" customFormat="1" ht="15.6" x14ac:dyDescent="0.25">
      <c r="A212" s="139"/>
      <c r="B212" s="54"/>
      <c r="C212" s="25" t="str">
        <f ca="1">IF(PORTADA!$E$39="A",CONCATENATE(L212," ",I212),"")</f>
        <v>c) 0</v>
      </c>
      <c r="D212" s="26"/>
      <c r="E212" s="15"/>
      <c r="F212" s="15"/>
      <c r="G212" s="62"/>
      <c r="H212" s="62"/>
      <c r="I212" s="34">
        <f>LOOKUP(G208,DATOS!A:A,DATOS!N:N)</f>
        <v>0</v>
      </c>
      <c r="J212" s="35"/>
      <c r="K212" s="34"/>
      <c r="L212" s="35" t="s">
        <v>125</v>
      </c>
      <c r="M212" s="20"/>
      <c r="N212" s="20"/>
      <c r="O212" s="20"/>
      <c r="P212" s="20"/>
      <c r="Q212" s="20"/>
      <c r="R212" s="20"/>
      <c r="S212" s="21" t="s">
        <v>2</v>
      </c>
      <c r="T212" s="20" t="str">
        <f>CONCATENATE(B212,S212)</f>
        <v>C</v>
      </c>
      <c r="U212" s="20"/>
      <c r="AF212" s="5"/>
      <c r="AG212" s="5"/>
      <c r="AH212" s="5"/>
      <c r="AI212" s="5"/>
      <c r="AJ212" s="5"/>
      <c r="AK212" s="5"/>
    </row>
    <row r="213" spans="1:37" s="19" customFormat="1" ht="15.6" x14ac:dyDescent="0.25">
      <c r="A213" s="139"/>
      <c r="B213" s="54"/>
      <c r="C213" s="25" t="str">
        <f ca="1">IF(PORTADA!$E$39="A",CONCATENATE(L213," ",I213),"")</f>
        <v>d) 0</v>
      </c>
      <c r="D213" s="26"/>
      <c r="E213" s="15"/>
      <c r="F213" s="15"/>
      <c r="G213" s="62"/>
      <c r="H213" s="62"/>
      <c r="I213" s="34">
        <f>LOOKUP(G208,DATOS!A:A,DATOS!O:O)</f>
        <v>0</v>
      </c>
      <c r="J213" s="35"/>
      <c r="K213" s="34"/>
      <c r="L213" s="35" t="s">
        <v>46</v>
      </c>
      <c r="M213" s="20"/>
      <c r="N213" s="20"/>
      <c r="O213" s="20"/>
      <c r="P213" s="20"/>
      <c r="Q213" s="20"/>
      <c r="R213" s="20"/>
      <c r="S213" s="21" t="s">
        <v>3</v>
      </c>
      <c r="T213" s="20" t="str">
        <f>CONCATENATE(B213,S213)</f>
        <v>D</v>
      </c>
      <c r="U213" s="20"/>
      <c r="AF213" s="5"/>
      <c r="AG213" s="5"/>
      <c r="AH213" s="5"/>
      <c r="AI213" s="5"/>
      <c r="AJ213" s="5"/>
      <c r="AK213" s="5"/>
    </row>
    <row r="214" spans="1:37" s="19" customFormat="1" ht="15.6" x14ac:dyDescent="0.25">
      <c r="A214" s="11"/>
      <c r="B214" s="52"/>
      <c r="C214" s="13"/>
      <c r="D214" s="14"/>
      <c r="E214" s="15"/>
      <c r="F214" s="15"/>
      <c r="G214" s="64">
        <v>138</v>
      </c>
      <c r="H214" s="66">
        <f ca="1">LOOKUP(M215,REPARTO!A:A,REPARTO!C:C)</f>
        <v>692</v>
      </c>
      <c r="I214" s="34">
        <f>LOOKUP(G214,DATOS!A:A,DATOS!P:P)</f>
        <v>0</v>
      </c>
      <c r="J214" s="34"/>
      <c r="K214" s="34"/>
      <c r="L214" s="35"/>
      <c r="AF214" s="5"/>
      <c r="AG214" s="5"/>
      <c r="AH214" s="5"/>
      <c r="AI214" s="5"/>
      <c r="AJ214" s="5"/>
      <c r="AK214" s="5"/>
    </row>
    <row r="215" spans="1:37" s="19" customFormat="1" ht="31.2" x14ac:dyDescent="0.25">
      <c r="A215" s="11"/>
      <c r="B215" s="31"/>
      <c r="C215" s="23" t="str">
        <f ca="1">IF(PORTADA!$E$39="A",CONCATENATE(M215,".- ",I215),"")</f>
        <v>36.- FORMACIÓN MILITAR - Boque 2 y 3 - SEGURIDAD EN LAS FAS y MANDO Y RÉGIMEN INTERIOR . MANDO Y RÉGIMEN INTERIOR.  (Ref: 138)</v>
      </c>
      <c r="D215" s="24"/>
      <c r="E215" s="11"/>
      <c r="F215" s="11"/>
      <c r="G215" s="65"/>
      <c r="H215" s="62"/>
      <c r="I215" s="34" t="str">
        <f>LOOKUP(G214,DATOS!A:A,DATOS!G:G)</f>
        <v>FORMACIÓN MILITAR - Boque 2 y 3 - SEGURIDAD EN LAS FAS y MANDO Y RÉGIMEN INTERIOR . MANDO Y RÉGIMEN INTERIOR.  (Ref: 138)</v>
      </c>
      <c r="J215" s="34"/>
      <c r="K215" s="53"/>
      <c r="L215" s="35">
        <f>+M215</f>
        <v>36</v>
      </c>
      <c r="M215" s="22">
        <f>+M209+1</f>
        <v>36</v>
      </c>
      <c r="N215" s="20" t="s">
        <v>33</v>
      </c>
      <c r="O215" s="20" t="s">
        <v>34</v>
      </c>
      <c r="P215" s="20" t="s">
        <v>39</v>
      </c>
      <c r="Q215" s="20" t="s">
        <v>35</v>
      </c>
      <c r="R215" s="20" t="s">
        <v>36</v>
      </c>
      <c r="S215" s="20" t="s">
        <v>37</v>
      </c>
      <c r="T215" s="20" t="str">
        <f>CONCATENATE("X",I214)</f>
        <v>X0</v>
      </c>
      <c r="U215" s="20" t="s">
        <v>38</v>
      </c>
      <c r="AF215" s="5"/>
      <c r="AG215" s="5"/>
      <c r="AH215" s="5"/>
      <c r="AI215" s="5"/>
      <c r="AJ215" s="5"/>
      <c r="AK215" s="5"/>
    </row>
    <row r="216" spans="1:37" s="19" customFormat="1" ht="15.6" x14ac:dyDescent="0.25">
      <c r="A216" s="139">
        <f ca="1">IF($E$2="X",0,IF(M217&gt;2,I214,M217))</f>
        <v>0</v>
      </c>
      <c r="B216" s="54"/>
      <c r="C216" s="25" t="str">
        <f ca="1">IF(PORTADA!$E$39="A",CONCATENATE(L216," ",I216),"")</f>
        <v>a) 0</v>
      </c>
      <c r="D216" s="26"/>
      <c r="E216" s="15"/>
      <c r="F216" s="15"/>
      <c r="G216" s="62"/>
      <c r="H216" s="62"/>
      <c r="I216" s="34">
        <f>LOOKUP(G214,DATOS!A:A,DATOS!L:L)</f>
        <v>0</v>
      </c>
      <c r="J216" s="35"/>
      <c r="K216" s="34"/>
      <c r="L216" s="35" t="s">
        <v>127</v>
      </c>
      <c r="M216" s="20" t="s">
        <v>5</v>
      </c>
      <c r="N216" s="20">
        <f>IF(O216&gt;0,0,R216)</f>
        <v>0</v>
      </c>
      <c r="O216" s="20">
        <f>IF(R217&gt;0,1,0)</f>
        <v>0</v>
      </c>
      <c r="P216" s="20">
        <f>IF(O216=1,-1/COUNTA(S216:S219),0)</f>
        <v>0</v>
      </c>
      <c r="Q216" s="20">
        <f>COUNTA(B216:B219)</f>
        <v>0</v>
      </c>
      <c r="R216" s="20">
        <f>COUNTIF(T216:T219,T215)</f>
        <v>0</v>
      </c>
      <c r="S216" s="21" t="s">
        <v>0</v>
      </c>
      <c r="T216" s="20" t="str">
        <f>CONCATENATE(B216,S216)</f>
        <v>A</v>
      </c>
      <c r="U216" s="20">
        <f>IF(R216&gt;0,R216+Q216,Q216*3)</f>
        <v>0</v>
      </c>
      <c r="AF216" s="5"/>
      <c r="AG216" s="5"/>
      <c r="AH216" s="5"/>
      <c r="AI216" s="5"/>
      <c r="AJ216" s="5"/>
      <c r="AK216" s="5"/>
    </row>
    <row r="217" spans="1:37" s="19" customFormat="1" ht="15.6" x14ac:dyDescent="0.25">
      <c r="A217" s="139"/>
      <c r="B217" s="54"/>
      <c r="C217" s="25" t="str">
        <f ca="1">IF(PORTADA!$E$39="A",CONCATENATE(L217," ",I217),"")</f>
        <v>b) 0</v>
      </c>
      <c r="D217" s="26"/>
      <c r="E217" s="15"/>
      <c r="F217" s="15"/>
      <c r="G217" s="62"/>
      <c r="H217" s="62"/>
      <c r="I217" s="34">
        <f>LOOKUP(G214,DATOS!A:A,DATOS!M:M)</f>
        <v>0</v>
      </c>
      <c r="J217" s="35"/>
      <c r="K217" s="34"/>
      <c r="L217" s="35" t="s">
        <v>126</v>
      </c>
      <c r="M217" s="20">
        <f ca="1">IF(PORTADA!$E$39="A",U216,0)</f>
        <v>0</v>
      </c>
      <c r="N217" s="20"/>
      <c r="O217" s="20"/>
      <c r="P217" s="20"/>
      <c r="Q217" s="20"/>
      <c r="R217" s="20">
        <f>Q216-R216</f>
        <v>0</v>
      </c>
      <c r="S217" s="21" t="s">
        <v>1</v>
      </c>
      <c r="T217" s="20" t="str">
        <f>CONCATENATE(B217,S217)</f>
        <v>B</v>
      </c>
      <c r="U217" s="20"/>
      <c r="AF217" s="5"/>
      <c r="AG217" s="5"/>
      <c r="AH217" s="5"/>
      <c r="AI217" s="5"/>
      <c r="AJ217" s="5"/>
      <c r="AK217" s="5"/>
    </row>
    <row r="218" spans="1:37" s="19" customFormat="1" ht="15.6" x14ac:dyDescent="0.25">
      <c r="A218" s="139"/>
      <c r="B218" s="54"/>
      <c r="C218" s="25" t="str">
        <f ca="1">IF(PORTADA!$E$39="A",CONCATENATE(L218," ",I218),"")</f>
        <v>c) 0</v>
      </c>
      <c r="D218" s="26"/>
      <c r="E218" s="15"/>
      <c r="F218" s="15"/>
      <c r="G218" s="62"/>
      <c r="H218" s="62"/>
      <c r="I218" s="34">
        <f>LOOKUP(G214,DATOS!A:A,DATOS!N:N)</f>
        <v>0</v>
      </c>
      <c r="J218" s="35"/>
      <c r="K218" s="34"/>
      <c r="L218" s="35" t="s">
        <v>125</v>
      </c>
      <c r="M218" s="20"/>
      <c r="N218" s="20"/>
      <c r="O218" s="20"/>
      <c r="P218" s="20"/>
      <c r="Q218" s="20"/>
      <c r="R218" s="20"/>
      <c r="S218" s="21" t="s">
        <v>2</v>
      </c>
      <c r="T218" s="20" t="str">
        <f>CONCATENATE(B218,S218)</f>
        <v>C</v>
      </c>
      <c r="U218" s="20"/>
      <c r="AF218" s="5"/>
      <c r="AG218" s="5"/>
      <c r="AH218" s="5"/>
      <c r="AI218" s="5"/>
      <c r="AJ218" s="5"/>
      <c r="AK218" s="5"/>
    </row>
    <row r="219" spans="1:37" s="19" customFormat="1" ht="15.6" x14ac:dyDescent="0.25">
      <c r="A219" s="139"/>
      <c r="B219" s="54"/>
      <c r="C219" s="25" t="str">
        <f ca="1">IF(PORTADA!$E$39="A",CONCATENATE(L219," ",I219),"")</f>
        <v>d) 0</v>
      </c>
      <c r="D219" s="26"/>
      <c r="E219" s="15"/>
      <c r="F219" s="15"/>
      <c r="G219" s="62"/>
      <c r="H219" s="62"/>
      <c r="I219" s="34">
        <f>LOOKUP(G214,DATOS!A:A,DATOS!O:O)</f>
        <v>0</v>
      </c>
      <c r="J219" s="35"/>
      <c r="K219" s="34"/>
      <c r="L219" s="35" t="s">
        <v>46</v>
      </c>
      <c r="M219" s="20"/>
      <c r="N219" s="20"/>
      <c r="O219" s="20"/>
      <c r="P219" s="20"/>
      <c r="Q219" s="20"/>
      <c r="R219" s="20"/>
      <c r="S219" s="21" t="s">
        <v>3</v>
      </c>
      <c r="T219" s="20" t="str">
        <f>CONCATENATE(B219,S219)</f>
        <v>D</v>
      </c>
      <c r="U219" s="20"/>
      <c r="AF219" s="5"/>
      <c r="AG219" s="5"/>
      <c r="AH219" s="5"/>
      <c r="AI219" s="5"/>
      <c r="AJ219" s="5"/>
      <c r="AK219" s="5"/>
    </row>
    <row r="220" spans="1:37" s="19" customFormat="1" ht="15.6" x14ac:dyDescent="0.25">
      <c r="A220" s="11"/>
      <c r="B220" s="52"/>
      <c r="C220" s="13"/>
      <c r="D220" s="14"/>
      <c r="E220" s="15"/>
      <c r="F220" s="15"/>
      <c r="G220" s="64">
        <v>80</v>
      </c>
      <c r="H220" s="66">
        <f ca="1">LOOKUP(M221,REPARTO!A:A,REPARTO!C:C)</f>
        <v>856</v>
      </c>
      <c r="I220" s="34">
        <f>LOOKUP(G220,DATOS!A:A,DATOS!P:P)</f>
        <v>0</v>
      </c>
      <c r="J220" s="34"/>
      <c r="K220" s="34"/>
      <c r="L220" s="35"/>
      <c r="AF220" s="5"/>
      <c r="AG220" s="5"/>
      <c r="AH220" s="5"/>
      <c r="AI220" s="5"/>
      <c r="AJ220" s="5"/>
      <c r="AK220" s="5"/>
    </row>
    <row r="221" spans="1:37" s="19" customFormat="1" ht="15.6" x14ac:dyDescent="0.25">
      <c r="A221" s="11"/>
      <c r="B221" s="31"/>
      <c r="C221" s="23" t="str">
        <f ca="1">IF(PORTADA!$E$39="A",CONCATENATE(M221,".- ",I221),"")</f>
        <v>37.- FORMACIÓN MILITAR - Boque 1 - RROO . 0 (Ref: 80)</v>
      </c>
      <c r="D221" s="24"/>
      <c r="E221" s="11"/>
      <c r="F221" s="11"/>
      <c r="G221" s="65"/>
      <c r="H221" s="62"/>
      <c r="I221" s="34" t="str">
        <f>LOOKUP(G220,DATOS!A:A,DATOS!G:G)</f>
        <v>FORMACIÓN MILITAR - Boque 1 - RROO . 0 (Ref: 80)</v>
      </c>
      <c r="J221" s="34"/>
      <c r="K221" s="53"/>
      <c r="L221" s="35">
        <f>+M221</f>
        <v>37</v>
      </c>
      <c r="M221" s="22">
        <f>+M215+1</f>
        <v>37</v>
      </c>
      <c r="N221" s="20" t="s">
        <v>33</v>
      </c>
      <c r="O221" s="20" t="s">
        <v>34</v>
      </c>
      <c r="P221" s="20" t="s">
        <v>39</v>
      </c>
      <c r="Q221" s="20" t="s">
        <v>35</v>
      </c>
      <c r="R221" s="20" t="s">
        <v>36</v>
      </c>
      <c r="S221" s="20" t="s">
        <v>37</v>
      </c>
      <c r="T221" s="20" t="str">
        <f>CONCATENATE("X",I220)</f>
        <v>X0</v>
      </c>
      <c r="U221" s="20" t="s">
        <v>38</v>
      </c>
      <c r="AF221" s="5"/>
      <c r="AG221" s="5"/>
      <c r="AH221" s="5"/>
      <c r="AI221" s="5"/>
      <c r="AJ221" s="5"/>
      <c r="AK221" s="5"/>
    </row>
    <row r="222" spans="1:37" s="19" customFormat="1" ht="15.6" x14ac:dyDescent="0.25">
      <c r="A222" s="139">
        <f ca="1">IF($E$2="X",0,IF(M223&gt;2,I220,M223))</f>
        <v>0</v>
      </c>
      <c r="B222" s="54"/>
      <c r="C222" s="25" t="str">
        <f ca="1">IF(PORTADA!$E$39="A",CONCATENATE(L222," ",I222),"")</f>
        <v>a) 0</v>
      </c>
      <c r="D222" s="26"/>
      <c r="E222" s="15"/>
      <c r="F222" s="15"/>
      <c r="G222" s="62"/>
      <c r="H222" s="62"/>
      <c r="I222" s="34">
        <f>LOOKUP(G220,DATOS!A:A,DATOS!L:L)</f>
        <v>0</v>
      </c>
      <c r="J222" s="35"/>
      <c r="K222" s="34"/>
      <c r="L222" s="35" t="s">
        <v>127</v>
      </c>
      <c r="M222" s="20" t="s">
        <v>5</v>
      </c>
      <c r="N222" s="20">
        <f>IF(O222&gt;0,0,R222)</f>
        <v>0</v>
      </c>
      <c r="O222" s="20">
        <f>IF(R223&gt;0,1,0)</f>
        <v>0</v>
      </c>
      <c r="P222" s="20">
        <f>IF(O222=1,-1/COUNTA(S222:S225),0)</f>
        <v>0</v>
      </c>
      <c r="Q222" s="20">
        <f>COUNTA(B222:B225)</f>
        <v>0</v>
      </c>
      <c r="R222" s="20">
        <f>COUNTIF(T222:T225,T221)</f>
        <v>0</v>
      </c>
      <c r="S222" s="21" t="s">
        <v>0</v>
      </c>
      <c r="T222" s="20" t="str">
        <f>CONCATENATE(B222,S222)</f>
        <v>A</v>
      </c>
      <c r="U222" s="20">
        <f>IF(R222&gt;0,R222+Q222,Q222*3)</f>
        <v>0</v>
      </c>
      <c r="AF222" s="5"/>
      <c r="AG222" s="5"/>
      <c r="AH222" s="5"/>
      <c r="AI222" s="5"/>
      <c r="AJ222" s="5"/>
      <c r="AK222" s="5"/>
    </row>
    <row r="223" spans="1:37" s="19" customFormat="1" ht="15.6" x14ac:dyDescent="0.25">
      <c r="A223" s="139"/>
      <c r="B223" s="54"/>
      <c r="C223" s="25" t="str">
        <f ca="1">IF(PORTADA!$E$39="A",CONCATENATE(L223," ",I223),"")</f>
        <v>b) 0</v>
      </c>
      <c r="D223" s="26"/>
      <c r="E223" s="15"/>
      <c r="F223" s="15"/>
      <c r="G223" s="62"/>
      <c r="H223" s="62"/>
      <c r="I223" s="34">
        <f>LOOKUP(G220,DATOS!A:A,DATOS!M:M)</f>
        <v>0</v>
      </c>
      <c r="J223" s="35"/>
      <c r="K223" s="34"/>
      <c r="L223" s="35" t="s">
        <v>126</v>
      </c>
      <c r="M223" s="20">
        <f ca="1">IF(PORTADA!$E$39="A",U222,0)</f>
        <v>0</v>
      </c>
      <c r="N223" s="20"/>
      <c r="O223" s="20"/>
      <c r="P223" s="20"/>
      <c r="Q223" s="20"/>
      <c r="R223" s="20">
        <f>Q222-R222</f>
        <v>0</v>
      </c>
      <c r="S223" s="21" t="s">
        <v>1</v>
      </c>
      <c r="T223" s="20" t="str">
        <f>CONCATENATE(B223,S223)</f>
        <v>B</v>
      </c>
      <c r="U223" s="20"/>
      <c r="AF223" s="5"/>
      <c r="AG223" s="5"/>
      <c r="AH223" s="5"/>
      <c r="AI223" s="5"/>
      <c r="AJ223" s="5"/>
      <c r="AK223" s="5"/>
    </row>
    <row r="224" spans="1:37" s="19" customFormat="1" ht="15.6" x14ac:dyDescent="0.25">
      <c r="A224" s="139"/>
      <c r="B224" s="54"/>
      <c r="C224" s="25" t="str">
        <f ca="1">IF(PORTADA!$E$39="A",CONCATENATE(L224," ",I224),"")</f>
        <v>c) 0</v>
      </c>
      <c r="D224" s="26"/>
      <c r="E224" s="15"/>
      <c r="F224" s="15"/>
      <c r="G224" s="62"/>
      <c r="H224" s="62"/>
      <c r="I224" s="34">
        <f>LOOKUP(G220,DATOS!A:A,DATOS!N:N)</f>
        <v>0</v>
      </c>
      <c r="J224" s="35"/>
      <c r="K224" s="34"/>
      <c r="L224" s="35" t="s">
        <v>125</v>
      </c>
      <c r="M224" s="20"/>
      <c r="N224" s="20"/>
      <c r="O224" s="20"/>
      <c r="P224" s="20"/>
      <c r="Q224" s="20"/>
      <c r="R224" s="20"/>
      <c r="S224" s="21" t="s">
        <v>2</v>
      </c>
      <c r="T224" s="20" t="str">
        <f>CONCATENATE(B224,S224)</f>
        <v>C</v>
      </c>
      <c r="U224" s="20"/>
      <c r="AF224" s="5"/>
      <c r="AG224" s="5"/>
      <c r="AH224" s="5"/>
      <c r="AI224" s="5"/>
      <c r="AJ224" s="5"/>
      <c r="AK224" s="5"/>
    </row>
    <row r="225" spans="1:37" s="19" customFormat="1" ht="15.6" x14ac:dyDescent="0.25">
      <c r="A225" s="139"/>
      <c r="B225" s="54"/>
      <c r="C225" s="25" t="str">
        <f ca="1">IF(PORTADA!$E$39="A",CONCATENATE(L225," ",I225),"")</f>
        <v>d) 0</v>
      </c>
      <c r="D225" s="26"/>
      <c r="E225" s="15"/>
      <c r="F225" s="15"/>
      <c r="G225" s="62"/>
      <c r="H225" s="62"/>
      <c r="I225" s="34">
        <f>LOOKUP(G220,DATOS!A:A,DATOS!O:O)</f>
        <v>0</v>
      </c>
      <c r="J225" s="35"/>
      <c r="K225" s="34"/>
      <c r="L225" s="35" t="s">
        <v>46</v>
      </c>
      <c r="M225" s="20"/>
      <c r="N225" s="20"/>
      <c r="O225" s="20"/>
      <c r="P225" s="20"/>
      <c r="Q225" s="20"/>
      <c r="R225" s="20"/>
      <c r="S225" s="21" t="s">
        <v>3</v>
      </c>
      <c r="T225" s="20" t="str">
        <f>CONCATENATE(B225,S225)</f>
        <v>D</v>
      </c>
      <c r="U225" s="20"/>
      <c r="AF225" s="5"/>
      <c r="AG225" s="5"/>
      <c r="AH225" s="5"/>
      <c r="AI225" s="5"/>
      <c r="AJ225" s="5"/>
      <c r="AK225" s="5"/>
    </row>
    <row r="226" spans="1:37" s="19" customFormat="1" ht="15.6" x14ac:dyDescent="0.25">
      <c r="A226" s="11"/>
      <c r="B226" s="52"/>
      <c r="C226" s="13"/>
      <c r="D226" s="14"/>
      <c r="E226" s="15"/>
      <c r="F226" s="15"/>
      <c r="G226" s="64">
        <v>708</v>
      </c>
      <c r="H226" s="66">
        <f ca="1">LOOKUP(M227,REPARTO!A:A,REPARTO!C:C)</f>
        <v>192</v>
      </c>
      <c r="I226" s="34">
        <f>LOOKUP(G226,DATOS!A:A,DATOS!P:P)</f>
        <v>0</v>
      </c>
      <c r="J226" s="34"/>
      <c r="K226" s="34"/>
      <c r="L226" s="35"/>
      <c r="AF226" s="5"/>
      <c r="AG226" s="5"/>
      <c r="AH226" s="5"/>
      <c r="AI226" s="5"/>
      <c r="AJ226" s="5"/>
      <c r="AK226" s="5"/>
    </row>
    <row r="227" spans="1:37" s="19" customFormat="1" ht="31.2" x14ac:dyDescent="0.25">
      <c r="A227" s="11"/>
      <c r="B227" s="31"/>
      <c r="C227" s="23" t="str">
        <f ca="1">IF(PORTADA!$E$39="A",CONCATENATE(M227,".- ",I227),"")</f>
        <v>38.- INSTRUCCIÓN TÁCTICA Y TÉCNICA - Boque 1 - INSTRUCCIÓN DEL COMBATIENTE III. Instrucción NBQ.  (Ref: 708)</v>
      </c>
      <c r="D227" s="24"/>
      <c r="E227" s="11"/>
      <c r="F227" s="11"/>
      <c r="G227" s="65"/>
      <c r="H227" s="62"/>
      <c r="I227" s="34" t="str">
        <f>LOOKUP(G226,DATOS!A:A,DATOS!G:G)</f>
        <v>INSTRUCCIÓN TÁCTICA Y TÉCNICA - Boque 1 - INSTRUCCIÓN DEL COMBATIENTE III. Instrucción NBQ.  (Ref: 708)</v>
      </c>
      <c r="J227" s="34"/>
      <c r="K227" s="53"/>
      <c r="L227" s="35">
        <f>+M227</f>
        <v>38</v>
      </c>
      <c r="M227" s="22">
        <f>+M221+1</f>
        <v>38</v>
      </c>
      <c r="N227" s="20" t="s">
        <v>33</v>
      </c>
      <c r="O227" s="20" t="s">
        <v>34</v>
      </c>
      <c r="P227" s="20" t="s">
        <v>39</v>
      </c>
      <c r="Q227" s="20" t="s">
        <v>35</v>
      </c>
      <c r="R227" s="20" t="s">
        <v>36</v>
      </c>
      <c r="S227" s="20" t="s">
        <v>37</v>
      </c>
      <c r="T227" s="20" t="str">
        <f>CONCATENATE("X",I226)</f>
        <v>X0</v>
      </c>
      <c r="U227" s="20" t="s">
        <v>38</v>
      </c>
      <c r="AF227" s="5"/>
      <c r="AG227" s="5"/>
      <c r="AH227" s="5"/>
      <c r="AI227" s="5"/>
      <c r="AJ227" s="5"/>
      <c r="AK227" s="5"/>
    </row>
    <row r="228" spans="1:37" s="19" customFormat="1" ht="15.6" x14ac:dyDescent="0.25">
      <c r="A228" s="139">
        <f ca="1">IF($E$2="X",0,IF(M229&gt;2,I226,M229))</f>
        <v>0</v>
      </c>
      <c r="B228" s="54"/>
      <c r="C228" s="25" t="str">
        <f ca="1">IF(PORTADA!$E$39="A",CONCATENATE(L228," ",I228),"")</f>
        <v>a) 0</v>
      </c>
      <c r="D228" s="26"/>
      <c r="E228" s="15"/>
      <c r="F228" s="15"/>
      <c r="G228" s="62"/>
      <c r="H228" s="62"/>
      <c r="I228" s="34">
        <f>LOOKUP(G226,DATOS!A:A,DATOS!L:L)</f>
        <v>0</v>
      </c>
      <c r="J228" s="35"/>
      <c r="K228" s="34"/>
      <c r="L228" s="35" t="s">
        <v>127</v>
      </c>
      <c r="M228" s="20" t="s">
        <v>5</v>
      </c>
      <c r="N228" s="20">
        <f>IF(O228&gt;0,0,R228)</f>
        <v>0</v>
      </c>
      <c r="O228" s="20">
        <f>IF(R229&gt;0,1,0)</f>
        <v>0</v>
      </c>
      <c r="P228" s="20">
        <f>IF(O228=1,-1/COUNTA(S228:S231),0)</f>
        <v>0</v>
      </c>
      <c r="Q228" s="20">
        <f>COUNTA(B228:B231)</f>
        <v>0</v>
      </c>
      <c r="R228" s="20">
        <f>COUNTIF(T228:T231,T227)</f>
        <v>0</v>
      </c>
      <c r="S228" s="21" t="s">
        <v>0</v>
      </c>
      <c r="T228" s="20" t="str">
        <f>CONCATENATE(B228,S228)</f>
        <v>A</v>
      </c>
      <c r="U228" s="20">
        <f>IF(R228&gt;0,R228+Q228,Q228*3)</f>
        <v>0</v>
      </c>
      <c r="AF228" s="5"/>
      <c r="AG228" s="5"/>
      <c r="AH228" s="5"/>
      <c r="AI228" s="5"/>
      <c r="AJ228" s="5"/>
      <c r="AK228" s="5"/>
    </row>
    <row r="229" spans="1:37" s="19" customFormat="1" ht="15.6" x14ac:dyDescent="0.25">
      <c r="A229" s="139"/>
      <c r="B229" s="54"/>
      <c r="C229" s="25" t="str">
        <f ca="1">IF(PORTADA!$E$39="A",CONCATENATE(L229," ",I229),"")</f>
        <v>b) 0</v>
      </c>
      <c r="D229" s="26"/>
      <c r="E229" s="15"/>
      <c r="F229" s="15"/>
      <c r="G229" s="62"/>
      <c r="H229" s="62"/>
      <c r="I229" s="34">
        <f>LOOKUP(G226,DATOS!A:A,DATOS!M:M)</f>
        <v>0</v>
      </c>
      <c r="J229" s="35"/>
      <c r="K229" s="34"/>
      <c r="L229" s="35" t="s">
        <v>126</v>
      </c>
      <c r="M229" s="20">
        <f ca="1">IF(PORTADA!$E$39="A",U228,0)</f>
        <v>0</v>
      </c>
      <c r="N229" s="20"/>
      <c r="O229" s="20"/>
      <c r="P229" s="20"/>
      <c r="Q229" s="20"/>
      <c r="R229" s="20">
        <f>Q228-R228</f>
        <v>0</v>
      </c>
      <c r="S229" s="21" t="s">
        <v>1</v>
      </c>
      <c r="T229" s="20" t="str">
        <f>CONCATENATE(B229,S229)</f>
        <v>B</v>
      </c>
      <c r="U229" s="20"/>
      <c r="AF229" s="5"/>
      <c r="AG229" s="5"/>
      <c r="AH229" s="5"/>
      <c r="AI229" s="5"/>
      <c r="AJ229" s="5"/>
      <c r="AK229" s="5"/>
    </row>
    <row r="230" spans="1:37" s="19" customFormat="1" ht="15.6" x14ac:dyDescent="0.25">
      <c r="A230" s="139"/>
      <c r="B230" s="54"/>
      <c r="C230" s="25" t="str">
        <f ca="1">IF(PORTADA!$E$39="A",CONCATENATE(L230," ",I230),"")</f>
        <v>c) 0</v>
      </c>
      <c r="D230" s="26"/>
      <c r="E230" s="15"/>
      <c r="F230" s="15"/>
      <c r="G230" s="62"/>
      <c r="H230" s="62"/>
      <c r="I230" s="34">
        <f>LOOKUP(G226,DATOS!A:A,DATOS!N:N)</f>
        <v>0</v>
      </c>
      <c r="J230" s="35"/>
      <c r="K230" s="34"/>
      <c r="L230" s="35" t="s">
        <v>125</v>
      </c>
      <c r="M230" s="20"/>
      <c r="N230" s="20"/>
      <c r="O230" s="20"/>
      <c r="P230" s="20"/>
      <c r="Q230" s="20"/>
      <c r="R230" s="20"/>
      <c r="S230" s="21" t="s">
        <v>2</v>
      </c>
      <c r="T230" s="20" t="str">
        <f>CONCATENATE(B230,S230)</f>
        <v>C</v>
      </c>
      <c r="U230" s="20"/>
      <c r="AF230" s="5"/>
      <c r="AG230" s="5"/>
      <c r="AH230" s="5"/>
      <c r="AI230" s="5"/>
      <c r="AJ230" s="5"/>
      <c r="AK230" s="5"/>
    </row>
    <row r="231" spans="1:37" s="19" customFormat="1" ht="15.6" x14ac:dyDescent="0.25">
      <c r="A231" s="139"/>
      <c r="B231" s="54"/>
      <c r="C231" s="25" t="str">
        <f ca="1">IF(PORTADA!$E$39="A",CONCATENATE(L231," ",I231),"")</f>
        <v>d) 0</v>
      </c>
      <c r="D231" s="26"/>
      <c r="E231" s="15"/>
      <c r="F231" s="15"/>
      <c r="G231" s="62"/>
      <c r="H231" s="62"/>
      <c r="I231" s="34">
        <f>LOOKUP(G226,DATOS!A:A,DATOS!O:O)</f>
        <v>0</v>
      </c>
      <c r="J231" s="35"/>
      <c r="K231" s="34"/>
      <c r="L231" s="35" t="s">
        <v>46</v>
      </c>
      <c r="M231" s="20"/>
      <c r="N231" s="20"/>
      <c r="O231" s="20"/>
      <c r="P231" s="20"/>
      <c r="Q231" s="20"/>
      <c r="R231" s="20"/>
      <c r="S231" s="21" t="s">
        <v>3</v>
      </c>
      <c r="T231" s="20" t="str">
        <f>CONCATENATE(B231,S231)</f>
        <v>D</v>
      </c>
      <c r="U231" s="20"/>
      <c r="AF231" s="5"/>
      <c r="AG231" s="5"/>
      <c r="AH231" s="5"/>
      <c r="AI231" s="5"/>
      <c r="AJ231" s="5"/>
      <c r="AK231" s="5"/>
    </row>
    <row r="232" spans="1:37" s="19" customFormat="1" ht="15.6" x14ac:dyDescent="0.25">
      <c r="A232" s="11"/>
      <c r="B232" s="52"/>
      <c r="C232" s="13"/>
      <c r="D232" s="14"/>
      <c r="E232" s="15"/>
      <c r="F232" s="15"/>
      <c r="G232" s="64">
        <v>214</v>
      </c>
      <c r="H232" s="66">
        <f ca="1">LOOKUP(M233,REPARTO!A:A,REPARTO!C:C)</f>
        <v>187</v>
      </c>
      <c r="I232" s="34">
        <f>LOOKUP(G232,DATOS!A:A,DATOS!P:P)</f>
        <v>0</v>
      </c>
      <c r="J232" s="34"/>
      <c r="K232" s="34"/>
      <c r="L232" s="35"/>
      <c r="AF232" s="5"/>
      <c r="AG232" s="5"/>
      <c r="AH232" s="5"/>
      <c r="AI232" s="5"/>
      <c r="AJ232" s="5"/>
      <c r="AK232" s="5"/>
    </row>
    <row r="233" spans="1:37" s="19" customFormat="1" ht="15.6" x14ac:dyDescent="0.25">
      <c r="A233" s="11"/>
      <c r="B233" s="31"/>
      <c r="C233" s="23" t="str">
        <f ca="1">IF(PORTADA!$E$39="A",CONCATENATE(M233,".- ",I233),"")</f>
        <v>39.- FORMACIÓN MILITAR - Boque 4 - LEY DE CARRERA MILITAR Y LEY TROPA Y MARINERÍA II. 0 (Ref: 214)</v>
      </c>
      <c r="D233" s="24"/>
      <c r="E233" s="11"/>
      <c r="F233" s="11"/>
      <c r="G233" s="65"/>
      <c r="H233" s="62"/>
      <c r="I233" s="34" t="str">
        <f>LOOKUP(G232,DATOS!A:A,DATOS!G:G)</f>
        <v>FORMACIÓN MILITAR - Boque 4 - LEY DE CARRERA MILITAR Y LEY TROPA Y MARINERÍA II. 0 (Ref: 214)</v>
      </c>
      <c r="J233" s="34"/>
      <c r="K233" s="53"/>
      <c r="L233" s="35">
        <f>+M233</f>
        <v>39</v>
      </c>
      <c r="M233" s="22">
        <f>+M227+1</f>
        <v>39</v>
      </c>
      <c r="N233" s="20" t="s">
        <v>33</v>
      </c>
      <c r="O233" s="20" t="s">
        <v>34</v>
      </c>
      <c r="P233" s="20" t="s">
        <v>39</v>
      </c>
      <c r="Q233" s="20" t="s">
        <v>35</v>
      </c>
      <c r="R233" s="20" t="s">
        <v>36</v>
      </c>
      <c r="S233" s="20" t="s">
        <v>37</v>
      </c>
      <c r="T233" s="20" t="str">
        <f>CONCATENATE("X",I232)</f>
        <v>X0</v>
      </c>
      <c r="U233" s="20" t="s">
        <v>38</v>
      </c>
      <c r="AF233" s="5"/>
      <c r="AG233" s="5"/>
      <c r="AH233" s="5"/>
      <c r="AI233" s="5"/>
      <c r="AJ233" s="5"/>
      <c r="AK233" s="5"/>
    </row>
    <row r="234" spans="1:37" s="19" customFormat="1" ht="15.6" x14ac:dyDescent="0.25">
      <c r="A234" s="139">
        <f ca="1">IF($E$2="X",0,IF(M235&gt;2,I232,M235))</f>
        <v>0</v>
      </c>
      <c r="B234" s="54"/>
      <c r="C234" s="25" t="str">
        <f ca="1">IF(PORTADA!$E$39="A",CONCATENATE(L234," ",I234),"")</f>
        <v>a) 0</v>
      </c>
      <c r="D234" s="26"/>
      <c r="E234" s="15"/>
      <c r="F234" s="15"/>
      <c r="G234" s="62"/>
      <c r="H234" s="62"/>
      <c r="I234" s="34">
        <f>LOOKUP(G232,DATOS!A:A,DATOS!L:L)</f>
        <v>0</v>
      </c>
      <c r="J234" s="35"/>
      <c r="K234" s="34"/>
      <c r="L234" s="35" t="s">
        <v>127</v>
      </c>
      <c r="M234" s="20" t="s">
        <v>5</v>
      </c>
      <c r="N234" s="20">
        <f>IF(O234&gt;0,0,R234)</f>
        <v>0</v>
      </c>
      <c r="O234" s="20">
        <f>IF(R235&gt;0,1,0)</f>
        <v>0</v>
      </c>
      <c r="P234" s="20">
        <f>IF(O234=1,-1/COUNTA(S234:S237),0)</f>
        <v>0</v>
      </c>
      <c r="Q234" s="20">
        <f>COUNTA(B234:B237)</f>
        <v>0</v>
      </c>
      <c r="R234" s="20">
        <f>COUNTIF(T234:T237,T233)</f>
        <v>0</v>
      </c>
      <c r="S234" s="21" t="s">
        <v>0</v>
      </c>
      <c r="T234" s="20" t="str">
        <f>CONCATENATE(B234,S234)</f>
        <v>A</v>
      </c>
      <c r="U234" s="20">
        <f>IF(R234&gt;0,R234+Q234,Q234*3)</f>
        <v>0</v>
      </c>
      <c r="AF234" s="5"/>
      <c r="AG234" s="5"/>
      <c r="AH234" s="5"/>
      <c r="AI234" s="5"/>
      <c r="AJ234" s="5"/>
      <c r="AK234" s="5"/>
    </row>
    <row r="235" spans="1:37" s="19" customFormat="1" ht="15.6" x14ac:dyDescent="0.25">
      <c r="A235" s="139"/>
      <c r="B235" s="54"/>
      <c r="C235" s="25" t="str">
        <f ca="1">IF(PORTADA!$E$39="A",CONCATENATE(L235," ",I235),"")</f>
        <v>b) 0</v>
      </c>
      <c r="D235" s="26"/>
      <c r="E235" s="15"/>
      <c r="F235" s="15"/>
      <c r="G235" s="62"/>
      <c r="H235" s="62"/>
      <c r="I235" s="34">
        <f>LOOKUP(G232,DATOS!A:A,DATOS!M:M)</f>
        <v>0</v>
      </c>
      <c r="J235" s="35"/>
      <c r="K235" s="34"/>
      <c r="L235" s="35" t="s">
        <v>126</v>
      </c>
      <c r="M235" s="20">
        <f ca="1">IF(PORTADA!$E$39="A",U234,0)</f>
        <v>0</v>
      </c>
      <c r="N235" s="20"/>
      <c r="O235" s="20"/>
      <c r="P235" s="20"/>
      <c r="Q235" s="20"/>
      <c r="R235" s="20">
        <f>Q234-R234</f>
        <v>0</v>
      </c>
      <c r="S235" s="21" t="s">
        <v>1</v>
      </c>
      <c r="T235" s="20" t="str">
        <f>CONCATENATE(B235,S235)</f>
        <v>B</v>
      </c>
      <c r="U235" s="20"/>
      <c r="AF235" s="5"/>
      <c r="AG235" s="5"/>
      <c r="AH235" s="5"/>
      <c r="AI235" s="5"/>
      <c r="AJ235" s="5"/>
      <c r="AK235" s="5"/>
    </row>
    <row r="236" spans="1:37" s="19" customFormat="1" ht="15.6" x14ac:dyDescent="0.25">
      <c r="A236" s="139"/>
      <c r="B236" s="54"/>
      <c r="C236" s="25" t="str">
        <f ca="1">IF(PORTADA!$E$39="A",CONCATENATE(L236," ",I236),"")</f>
        <v>c) 0</v>
      </c>
      <c r="D236" s="26"/>
      <c r="E236" s="15"/>
      <c r="F236" s="15"/>
      <c r="G236" s="62"/>
      <c r="H236" s="62"/>
      <c r="I236" s="34">
        <f>LOOKUP(G232,DATOS!A:A,DATOS!N:N)</f>
        <v>0</v>
      </c>
      <c r="J236" s="35"/>
      <c r="K236" s="34"/>
      <c r="L236" s="35" t="s">
        <v>125</v>
      </c>
      <c r="M236" s="20"/>
      <c r="N236" s="20"/>
      <c r="O236" s="20"/>
      <c r="P236" s="20"/>
      <c r="Q236" s="20"/>
      <c r="R236" s="20"/>
      <c r="S236" s="21" t="s">
        <v>2</v>
      </c>
      <c r="T236" s="20" t="str">
        <f>CONCATENATE(B236,S236)</f>
        <v>C</v>
      </c>
      <c r="U236" s="20"/>
      <c r="AF236" s="5"/>
      <c r="AG236" s="5"/>
      <c r="AH236" s="5"/>
      <c r="AI236" s="5"/>
      <c r="AJ236" s="5"/>
      <c r="AK236" s="5"/>
    </row>
    <row r="237" spans="1:37" s="19" customFormat="1" ht="15.6" x14ac:dyDescent="0.25">
      <c r="A237" s="139"/>
      <c r="B237" s="54"/>
      <c r="C237" s="25" t="str">
        <f ca="1">IF(PORTADA!$E$39="A",CONCATENATE(L237," ",I237),"")</f>
        <v>d) 0</v>
      </c>
      <c r="D237" s="26"/>
      <c r="E237" s="15"/>
      <c r="F237" s="15"/>
      <c r="G237" s="62"/>
      <c r="H237" s="62"/>
      <c r="I237" s="34">
        <f>LOOKUP(G232,DATOS!A:A,DATOS!O:O)</f>
        <v>0</v>
      </c>
      <c r="J237" s="35"/>
      <c r="K237" s="34"/>
      <c r="L237" s="35" t="s">
        <v>46</v>
      </c>
      <c r="M237" s="20"/>
      <c r="N237" s="20"/>
      <c r="O237" s="20"/>
      <c r="P237" s="20"/>
      <c r="Q237" s="20"/>
      <c r="R237" s="20"/>
      <c r="S237" s="21" t="s">
        <v>3</v>
      </c>
      <c r="T237" s="20" t="str">
        <f>CONCATENATE(B237,S237)</f>
        <v>D</v>
      </c>
      <c r="U237" s="20"/>
      <c r="AF237" s="5"/>
      <c r="AG237" s="5"/>
      <c r="AH237" s="5"/>
      <c r="AI237" s="5"/>
      <c r="AJ237" s="5"/>
      <c r="AK237" s="5"/>
    </row>
    <row r="238" spans="1:37" s="19" customFormat="1" ht="15.6" x14ac:dyDescent="0.25">
      <c r="A238" s="11"/>
      <c r="B238" s="52"/>
      <c r="C238" s="13"/>
      <c r="D238" s="14"/>
      <c r="E238" s="15"/>
      <c r="F238" s="15"/>
      <c r="G238" s="64">
        <v>35</v>
      </c>
      <c r="H238" s="66">
        <f ca="1">LOOKUP(M239,REPARTO!A:A,REPARTO!C:C)</f>
        <v>663</v>
      </c>
      <c r="I238" s="34">
        <f>LOOKUP(G238,DATOS!A:A,DATOS!P:P)</f>
        <v>0</v>
      </c>
      <c r="J238" s="34"/>
      <c r="K238" s="34"/>
      <c r="L238" s="35"/>
      <c r="AF238" s="5"/>
      <c r="AG238" s="5"/>
      <c r="AH238" s="5"/>
      <c r="AI238" s="5"/>
      <c r="AJ238" s="5"/>
      <c r="AK238" s="5"/>
    </row>
    <row r="239" spans="1:37" s="19" customFormat="1" ht="15.6" x14ac:dyDescent="0.25">
      <c r="A239" s="11"/>
      <c r="B239" s="31"/>
      <c r="C239" s="23" t="str">
        <f ca="1">IF(PORTADA!$E$39="A",CONCATENATE(M239,".- ",I239),"")</f>
        <v>40.- FORMACIÓN MILITAR - Boque 1 - RROO . 0 (Ref: 35)</v>
      </c>
      <c r="D239" s="24"/>
      <c r="E239" s="11"/>
      <c r="F239" s="11"/>
      <c r="G239" s="65"/>
      <c r="H239" s="62"/>
      <c r="I239" s="34" t="str">
        <f>LOOKUP(G238,DATOS!A:A,DATOS!G:G)</f>
        <v>FORMACIÓN MILITAR - Boque 1 - RROO . 0 (Ref: 35)</v>
      </c>
      <c r="J239" s="34"/>
      <c r="K239" s="53"/>
      <c r="L239" s="35">
        <f>+M239</f>
        <v>40</v>
      </c>
      <c r="M239" s="22">
        <f>+M233+1</f>
        <v>40</v>
      </c>
      <c r="N239" s="20" t="s">
        <v>33</v>
      </c>
      <c r="O239" s="20" t="s">
        <v>34</v>
      </c>
      <c r="P239" s="20" t="s">
        <v>39</v>
      </c>
      <c r="Q239" s="20" t="s">
        <v>35</v>
      </c>
      <c r="R239" s="20" t="s">
        <v>36</v>
      </c>
      <c r="S239" s="20" t="s">
        <v>37</v>
      </c>
      <c r="T239" s="20" t="str">
        <f>CONCATENATE("X",I238)</f>
        <v>X0</v>
      </c>
      <c r="U239" s="20" t="s">
        <v>38</v>
      </c>
      <c r="AF239" s="5"/>
      <c r="AG239" s="5"/>
      <c r="AH239" s="5"/>
      <c r="AI239" s="5"/>
      <c r="AJ239" s="5"/>
      <c r="AK239" s="5"/>
    </row>
    <row r="240" spans="1:37" s="19" customFormat="1" ht="15.6" x14ac:dyDescent="0.25">
      <c r="A240" s="139">
        <f ca="1">IF($E$2="X",0,IF(M241&gt;2,I238,M241))</f>
        <v>0</v>
      </c>
      <c r="B240" s="54"/>
      <c r="C240" s="25" t="str">
        <f ca="1">IF(PORTADA!$E$39="A",CONCATENATE(L240," ",I240),"")</f>
        <v>a) 0</v>
      </c>
      <c r="D240" s="26"/>
      <c r="E240" s="15"/>
      <c r="F240" s="15"/>
      <c r="G240" s="62"/>
      <c r="H240" s="62"/>
      <c r="I240" s="34">
        <f>LOOKUP(G238,DATOS!A:A,DATOS!L:L)</f>
        <v>0</v>
      </c>
      <c r="J240" s="35"/>
      <c r="K240" s="34"/>
      <c r="L240" s="35" t="s">
        <v>127</v>
      </c>
      <c r="M240" s="20" t="s">
        <v>5</v>
      </c>
      <c r="N240" s="20">
        <f>IF(O240&gt;0,0,R240)</f>
        <v>0</v>
      </c>
      <c r="O240" s="20">
        <f>IF(R241&gt;0,1,0)</f>
        <v>0</v>
      </c>
      <c r="P240" s="20">
        <f>IF(O240=1,-1/COUNTA(S240:S243),0)</f>
        <v>0</v>
      </c>
      <c r="Q240" s="20">
        <f>COUNTA(B240:B243)</f>
        <v>0</v>
      </c>
      <c r="R240" s="20">
        <f>COUNTIF(T240:T243,T239)</f>
        <v>0</v>
      </c>
      <c r="S240" s="21" t="s">
        <v>0</v>
      </c>
      <c r="T240" s="20" t="str">
        <f>CONCATENATE(B240,S240)</f>
        <v>A</v>
      </c>
      <c r="U240" s="20">
        <f>IF(R240&gt;0,R240+Q240,Q240*3)</f>
        <v>0</v>
      </c>
      <c r="AF240" s="5"/>
      <c r="AG240" s="5"/>
      <c r="AH240" s="5"/>
      <c r="AI240" s="5"/>
      <c r="AJ240" s="5"/>
      <c r="AK240" s="5"/>
    </row>
    <row r="241" spans="1:37" s="19" customFormat="1" ht="15.6" x14ac:dyDescent="0.25">
      <c r="A241" s="139"/>
      <c r="B241" s="54"/>
      <c r="C241" s="25" t="str">
        <f ca="1">IF(PORTADA!$E$39="A",CONCATENATE(L241," ",I241),"")</f>
        <v>b) 0</v>
      </c>
      <c r="D241" s="26"/>
      <c r="E241" s="15"/>
      <c r="F241" s="15"/>
      <c r="G241" s="62"/>
      <c r="H241" s="62"/>
      <c r="I241" s="34">
        <f>LOOKUP(G238,DATOS!A:A,DATOS!M:M)</f>
        <v>0</v>
      </c>
      <c r="J241" s="35"/>
      <c r="K241" s="34"/>
      <c r="L241" s="35" t="s">
        <v>126</v>
      </c>
      <c r="M241" s="20">
        <f ca="1">IF(PORTADA!$E$39="A",U240,0)</f>
        <v>0</v>
      </c>
      <c r="N241" s="20"/>
      <c r="O241" s="20"/>
      <c r="P241" s="20"/>
      <c r="Q241" s="20"/>
      <c r="R241" s="20">
        <f>Q240-R240</f>
        <v>0</v>
      </c>
      <c r="S241" s="21" t="s">
        <v>1</v>
      </c>
      <c r="T241" s="20" t="str">
        <f>CONCATENATE(B241,S241)</f>
        <v>B</v>
      </c>
      <c r="U241" s="20"/>
      <c r="AF241" s="5"/>
      <c r="AG241" s="5"/>
      <c r="AH241" s="5"/>
      <c r="AI241" s="5"/>
      <c r="AJ241" s="5"/>
      <c r="AK241" s="5"/>
    </row>
    <row r="242" spans="1:37" s="19" customFormat="1" ht="15.6" x14ac:dyDescent="0.25">
      <c r="A242" s="139"/>
      <c r="B242" s="54"/>
      <c r="C242" s="25" t="str">
        <f ca="1">IF(PORTADA!$E$39="A",CONCATENATE(L242," ",I242),"")</f>
        <v>c) 0</v>
      </c>
      <c r="D242" s="26"/>
      <c r="E242" s="15"/>
      <c r="F242" s="15"/>
      <c r="G242" s="62"/>
      <c r="H242" s="62"/>
      <c r="I242" s="34">
        <f>LOOKUP(G238,DATOS!A:A,DATOS!N:N)</f>
        <v>0</v>
      </c>
      <c r="J242" s="35"/>
      <c r="K242" s="34"/>
      <c r="L242" s="35" t="s">
        <v>125</v>
      </c>
      <c r="M242" s="20"/>
      <c r="N242" s="20"/>
      <c r="O242" s="20"/>
      <c r="P242" s="20"/>
      <c r="Q242" s="20"/>
      <c r="R242" s="20"/>
      <c r="S242" s="21" t="s">
        <v>2</v>
      </c>
      <c r="T242" s="20" t="str">
        <f>CONCATENATE(B242,S242)</f>
        <v>C</v>
      </c>
      <c r="U242" s="20"/>
      <c r="AF242" s="5"/>
      <c r="AG242" s="5"/>
      <c r="AH242" s="5"/>
      <c r="AI242" s="5"/>
      <c r="AJ242" s="5"/>
      <c r="AK242" s="5"/>
    </row>
    <row r="243" spans="1:37" s="19" customFormat="1" ht="15.6" x14ac:dyDescent="0.25">
      <c r="A243" s="139"/>
      <c r="B243" s="54"/>
      <c r="C243" s="25" t="str">
        <f ca="1">IF(PORTADA!$E$39="A",CONCATENATE(L243," ",I243),"")</f>
        <v>d) 0</v>
      </c>
      <c r="D243" s="26"/>
      <c r="E243" s="15"/>
      <c r="F243" s="15"/>
      <c r="G243" s="62"/>
      <c r="H243" s="62"/>
      <c r="I243" s="34">
        <f>LOOKUP(G238,DATOS!A:A,DATOS!O:O)</f>
        <v>0</v>
      </c>
      <c r="J243" s="35"/>
      <c r="K243" s="34"/>
      <c r="L243" s="35" t="s">
        <v>46</v>
      </c>
      <c r="M243" s="20"/>
      <c r="N243" s="20"/>
      <c r="O243" s="20"/>
      <c r="P243" s="20"/>
      <c r="Q243" s="20"/>
      <c r="R243" s="20"/>
      <c r="S243" s="21" t="s">
        <v>3</v>
      </c>
      <c r="T243" s="20" t="str">
        <f>CONCATENATE(B243,S243)</f>
        <v>D</v>
      </c>
      <c r="U243" s="20"/>
      <c r="AF243" s="5"/>
      <c r="AG243" s="5"/>
      <c r="AH243" s="5"/>
      <c r="AI243" s="5"/>
      <c r="AJ243" s="5"/>
      <c r="AK243" s="5"/>
    </row>
    <row r="244" spans="1:37" s="19" customFormat="1" ht="15.6" x14ac:dyDescent="0.25">
      <c r="A244" s="11"/>
      <c r="B244" s="52"/>
      <c r="C244" s="13"/>
      <c r="D244" s="14"/>
      <c r="E244" s="15"/>
      <c r="F244" s="15"/>
      <c r="G244" s="64">
        <v>726</v>
      </c>
      <c r="H244" s="66">
        <f ca="1">LOOKUP(M245,REPARTO!A:A,REPARTO!C:C)</f>
        <v>508</v>
      </c>
      <c r="I244" s="34">
        <f>LOOKUP(G244,DATOS!A:A,DATOS!P:P)</f>
        <v>0</v>
      </c>
      <c r="J244" s="34"/>
      <c r="K244" s="34"/>
      <c r="L244" s="35"/>
      <c r="AF244" s="5"/>
      <c r="AG244" s="5"/>
      <c r="AH244" s="5"/>
      <c r="AI244" s="5"/>
      <c r="AJ244" s="5"/>
      <c r="AK244" s="5"/>
    </row>
    <row r="245" spans="1:37" s="19" customFormat="1" ht="31.2" x14ac:dyDescent="0.25">
      <c r="A245" s="11"/>
      <c r="B245" s="31"/>
      <c r="C245" s="23" t="str">
        <f ca="1">IF(PORTADA!$E$39="A",CONCATENATE(M245,".- ",I245),"")</f>
        <v>41.- INSTRUCCIÓN TÁCTICA Y TÉCNICA - Boque 1 - INSTRUCCIÓN DEL COMBATIENTE III. Instrucción NBQ.  (Ref: 726)</v>
      </c>
      <c r="D245" s="24"/>
      <c r="E245" s="11"/>
      <c r="F245" s="11"/>
      <c r="G245" s="65"/>
      <c r="H245" s="62"/>
      <c r="I245" s="34" t="str">
        <f>LOOKUP(G244,DATOS!A:A,DATOS!G:G)</f>
        <v>INSTRUCCIÓN TÁCTICA Y TÉCNICA - Boque 1 - INSTRUCCIÓN DEL COMBATIENTE III. Instrucción NBQ.  (Ref: 726)</v>
      </c>
      <c r="J245" s="34"/>
      <c r="K245" s="53"/>
      <c r="L245" s="35">
        <f>+M245</f>
        <v>41</v>
      </c>
      <c r="M245" s="22">
        <f>+M239+1</f>
        <v>41</v>
      </c>
      <c r="N245" s="20" t="s">
        <v>33</v>
      </c>
      <c r="O245" s="20" t="s">
        <v>34</v>
      </c>
      <c r="P245" s="20" t="s">
        <v>39</v>
      </c>
      <c r="Q245" s="20" t="s">
        <v>35</v>
      </c>
      <c r="R245" s="20" t="s">
        <v>36</v>
      </c>
      <c r="S245" s="20" t="s">
        <v>37</v>
      </c>
      <c r="T245" s="20" t="str">
        <f>CONCATENATE("X",I244)</f>
        <v>X0</v>
      </c>
      <c r="U245" s="20" t="s">
        <v>38</v>
      </c>
      <c r="AF245" s="5"/>
      <c r="AG245" s="5"/>
      <c r="AH245" s="5"/>
      <c r="AI245" s="5"/>
      <c r="AJ245" s="5"/>
      <c r="AK245" s="5"/>
    </row>
    <row r="246" spans="1:37" s="19" customFormat="1" ht="15.6" x14ac:dyDescent="0.25">
      <c r="A246" s="139">
        <f ca="1">IF($E$2="X",0,IF(M247&gt;2,I244,M247))</f>
        <v>0</v>
      </c>
      <c r="B246" s="54"/>
      <c r="C246" s="25" t="str">
        <f ca="1">IF(PORTADA!$E$39="A",CONCATENATE(L246," ",I246),"")</f>
        <v>a) 0</v>
      </c>
      <c r="D246" s="26"/>
      <c r="E246" s="15"/>
      <c r="F246" s="15"/>
      <c r="G246" s="62"/>
      <c r="H246" s="62"/>
      <c r="I246" s="34">
        <f>LOOKUP(G244,DATOS!A:A,DATOS!L:L)</f>
        <v>0</v>
      </c>
      <c r="J246" s="35"/>
      <c r="K246" s="34"/>
      <c r="L246" s="35" t="s">
        <v>127</v>
      </c>
      <c r="M246" s="20" t="s">
        <v>5</v>
      </c>
      <c r="N246" s="20">
        <f>IF(O246&gt;0,0,R246)</f>
        <v>0</v>
      </c>
      <c r="O246" s="20">
        <f>IF(R247&gt;0,1,0)</f>
        <v>0</v>
      </c>
      <c r="P246" s="20">
        <f>IF(O246=1,-1/COUNTA(S246:S249),0)</f>
        <v>0</v>
      </c>
      <c r="Q246" s="20">
        <f>COUNTA(B246:B249)</f>
        <v>0</v>
      </c>
      <c r="R246" s="20">
        <f>COUNTIF(T246:T249,T245)</f>
        <v>0</v>
      </c>
      <c r="S246" s="21" t="s">
        <v>0</v>
      </c>
      <c r="T246" s="20" t="str">
        <f>CONCATENATE(B246,S246)</f>
        <v>A</v>
      </c>
      <c r="U246" s="20">
        <f>IF(R246&gt;0,R246+Q246,Q246*3)</f>
        <v>0</v>
      </c>
      <c r="AF246" s="5"/>
      <c r="AG246" s="5"/>
      <c r="AH246" s="5"/>
      <c r="AI246" s="5"/>
      <c r="AJ246" s="5"/>
      <c r="AK246" s="5"/>
    </row>
    <row r="247" spans="1:37" s="19" customFormat="1" ht="15.6" x14ac:dyDescent="0.25">
      <c r="A247" s="139"/>
      <c r="B247" s="54"/>
      <c r="C247" s="25" t="str">
        <f ca="1">IF(PORTADA!$E$39="A",CONCATENATE(L247," ",I247),"")</f>
        <v>b) 0</v>
      </c>
      <c r="D247" s="26"/>
      <c r="E247" s="15"/>
      <c r="F247" s="15"/>
      <c r="G247" s="62"/>
      <c r="H247" s="62"/>
      <c r="I247" s="34">
        <f>LOOKUP(G244,DATOS!A:A,DATOS!M:M)</f>
        <v>0</v>
      </c>
      <c r="J247" s="35"/>
      <c r="K247" s="34"/>
      <c r="L247" s="35" t="s">
        <v>126</v>
      </c>
      <c r="M247" s="20">
        <f ca="1">IF(PORTADA!$E$39="A",U246,0)</f>
        <v>0</v>
      </c>
      <c r="N247" s="20"/>
      <c r="O247" s="20"/>
      <c r="P247" s="20"/>
      <c r="Q247" s="20"/>
      <c r="R247" s="20">
        <f>Q246-R246</f>
        <v>0</v>
      </c>
      <c r="S247" s="21" t="s">
        <v>1</v>
      </c>
      <c r="T247" s="20" t="str">
        <f>CONCATENATE(B247,S247)</f>
        <v>B</v>
      </c>
      <c r="U247" s="20"/>
      <c r="AF247" s="5"/>
      <c r="AG247" s="5"/>
      <c r="AH247" s="5"/>
      <c r="AI247" s="5"/>
      <c r="AJ247" s="5"/>
      <c r="AK247" s="5"/>
    </row>
    <row r="248" spans="1:37" s="19" customFormat="1" ht="15.6" x14ac:dyDescent="0.25">
      <c r="A248" s="139"/>
      <c r="B248" s="54"/>
      <c r="C248" s="25" t="str">
        <f ca="1">IF(PORTADA!$E$39="A",CONCATENATE(L248," ",I248),"")</f>
        <v>c) 0</v>
      </c>
      <c r="D248" s="26"/>
      <c r="E248" s="15"/>
      <c r="F248" s="15"/>
      <c r="G248" s="62"/>
      <c r="H248" s="62"/>
      <c r="I248" s="34">
        <f>LOOKUP(G244,DATOS!A:A,DATOS!N:N)</f>
        <v>0</v>
      </c>
      <c r="J248" s="35"/>
      <c r="K248" s="34"/>
      <c r="L248" s="35" t="s">
        <v>125</v>
      </c>
      <c r="M248" s="20"/>
      <c r="N248" s="20"/>
      <c r="O248" s="20"/>
      <c r="P248" s="20"/>
      <c r="Q248" s="20"/>
      <c r="R248" s="20"/>
      <c r="S248" s="21" t="s">
        <v>2</v>
      </c>
      <c r="T248" s="20" t="str">
        <f>CONCATENATE(B248,S248)</f>
        <v>C</v>
      </c>
      <c r="U248" s="20"/>
      <c r="AF248" s="5"/>
      <c r="AG248" s="5"/>
      <c r="AH248" s="5"/>
      <c r="AI248" s="5"/>
      <c r="AJ248" s="5"/>
      <c r="AK248" s="5"/>
    </row>
    <row r="249" spans="1:37" s="19" customFormat="1" ht="15.6" x14ac:dyDescent="0.25">
      <c r="A249" s="139"/>
      <c r="B249" s="54"/>
      <c r="C249" s="25" t="str">
        <f ca="1">IF(PORTADA!$E$39="A",CONCATENATE(L249," ",I249),"")</f>
        <v>d) 0</v>
      </c>
      <c r="D249" s="26"/>
      <c r="E249" s="15"/>
      <c r="F249" s="15"/>
      <c r="G249" s="62"/>
      <c r="H249" s="62"/>
      <c r="I249" s="34">
        <f>LOOKUP(G244,DATOS!A:A,DATOS!O:O)</f>
        <v>0</v>
      </c>
      <c r="J249" s="35"/>
      <c r="K249" s="34"/>
      <c r="L249" s="35" t="s">
        <v>46</v>
      </c>
      <c r="M249" s="20"/>
      <c r="N249" s="20"/>
      <c r="O249" s="20"/>
      <c r="P249" s="20"/>
      <c r="Q249" s="20"/>
      <c r="R249" s="20"/>
      <c r="S249" s="21" t="s">
        <v>3</v>
      </c>
      <c r="T249" s="20" t="str">
        <f>CONCATENATE(B249,S249)</f>
        <v>D</v>
      </c>
      <c r="U249" s="20"/>
      <c r="AF249" s="5"/>
      <c r="AG249" s="5"/>
      <c r="AH249" s="5"/>
      <c r="AI249" s="5"/>
      <c r="AJ249" s="5"/>
      <c r="AK249" s="5"/>
    </row>
    <row r="250" spans="1:37" s="19" customFormat="1" ht="15.6" x14ac:dyDescent="0.25">
      <c r="A250" s="11"/>
      <c r="B250" s="52"/>
      <c r="C250" s="13"/>
      <c r="D250" s="14"/>
      <c r="E250" s="15"/>
      <c r="F250" s="15"/>
      <c r="G250" s="64">
        <v>1002</v>
      </c>
      <c r="H250" s="66">
        <f ca="1">LOOKUP(M251,REPARTO!A:A,REPARTO!C:C)</f>
        <v>988</v>
      </c>
      <c r="I250" s="34">
        <f>LOOKUP(G250,DATOS!A:A,DATOS!P:P)</f>
        <v>0</v>
      </c>
      <c r="J250" s="34"/>
      <c r="K250" s="34"/>
      <c r="L250" s="35"/>
      <c r="AF250" s="5"/>
      <c r="AG250" s="5"/>
      <c r="AH250" s="5"/>
      <c r="AI250" s="5"/>
      <c r="AJ250" s="5"/>
      <c r="AK250" s="5"/>
    </row>
    <row r="251" spans="1:37" s="19" customFormat="1" ht="31.2" x14ac:dyDescent="0.25">
      <c r="A251" s="11"/>
      <c r="B251" s="31"/>
      <c r="C251" s="23" t="str">
        <f ca="1">IF(PORTADA!$E$39="A",CONCATENATE(M251,".- ",I251),"")</f>
        <v>42.- INSTRUCCIÓN TÁCTICA Y TÉCNICA - Boque 3 - ARMAMENTO Y TERORÍA DEL TIRO II II. TEORÍA DEL TIRO.  (Ref: 1002)</v>
      </c>
      <c r="D251" s="24"/>
      <c r="E251" s="11"/>
      <c r="F251" s="11"/>
      <c r="G251" s="65"/>
      <c r="H251" s="62"/>
      <c r="I251" s="34" t="str">
        <f>LOOKUP(G250,DATOS!A:A,DATOS!G:G)</f>
        <v>INSTRUCCIÓN TÁCTICA Y TÉCNICA - Boque 3 - ARMAMENTO Y TERORÍA DEL TIRO II II. TEORÍA DEL TIRO.  (Ref: 1002)</v>
      </c>
      <c r="J251" s="34"/>
      <c r="K251" s="53"/>
      <c r="L251" s="35">
        <f>+M251</f>
        <v>42</v>
      </c>
      <c r="M251" s="22">
        <f>+M245+1</f>
        <v>42</v>
      </c>
      <c r="N251" s="20" t="s">
        <v>33</v>
      </c>
      <c r="O251" s="20" t="s">
        <v>34</v>
      </c>
      <c r="P251" s="20" t="s">
        <v>39</v>
      </c>
      <c r="Q251" s="20" t="s">
        <v>35</v>
      </c>
      <c r="R251" s="20" t="s">
        <v>36</v>
      </c>
      <c r="S251" s="20" t="s">
        <v>37</v>
      </c>
      <c r="T251" s="20" t="str">
        <f>CONCATENATE("X",I250)</f>
        <v>X0</v>
      </c>
      <c r="U251" s="20" t="s">
        <v>38</v>
      </c>
      <c r="AF251" s="5"/>
      <c r="AG251" s="5"/>
      <c r="AH251" s="5"/>
      <c r="AI251" s="5"/>
      <c r="AJ251" s="5"/>
      <c r="AK251" s="5"/>
    </row>
    <row r="252" spans="1:37" s="19" customFormat="1" ht="15.6" x14ac:dyDescent="0.25">
      <c r="A252" s="139">
        <f ca="1">IF($E$2="X",0,IF(M253&gt;2,I250,M253))</f>
        <v>0</v>
      </c>
      <c r="B252" s="54"/>
      <c r="C252" s="25" t="str">
        <f ca="1">IF(PORTADA!$E$39="A",CONCATENATE(L252," ",I252),"")</f>
        <v>a) 0</v>
      </c>
      <c r="D252" s="26"/>
      <c r="E252" s="15"/>
      <c r="F252" s="15"/>
      <c r="G252" s="62"/>
      <c r="H252" s="62"/>
      <c r="I252" s="34">
        <f>LOOKUP(G250,DATOS!A:A,DATOS!L:L)</f>
        <v>0</v>
      </c>
      <c r="J252" s="35"/>
      <c r="K252" s="34"/>
      <c r="L252" s="35" t="s">
        <v>127</v>
      </c>
      <c r="M252" s="20" t="s">
        <v>5</v>
      </c>
      <c r="N252" s="20">
        <f>IF(O252&gt;0,0,R252)</f>
        <v>0</v>
      </c>
      <c r="O252" s="20">
        <f>IF(R253&gt;0,1,0)</f>
        <v>0</v>
      </c>
      <c r="P252" s="20">
        <f>IF(O252=1,-1/COUNTA(S252:S255),0)</f>
        <v>0</v>
      </c>
      <c r="Q252" s="20">
        <f>COUNTA(B252:B255)</f>
        <v>0</v>
      </c>
      <c r="R252" s="20">
        <f>COUNTIF(T252:T255,T251)</f>
        <v>0</v>
      </c>
      <c r="S252" s="21" t="s">
        <v>0</v>
      </c>
      <c r="T252" s="20" t="str">
        <f>CONCATENATE(B252,S252)</f>
        <v>A</v>
      </c>
      <c r="U252" s="20">
        <f>IF(R252&gt;0,R252+Q252,Q252*3)</f>
        <v>0</v>
      </c>
      <c r="AF252" s="5"/>
      <c r="AG252" s="5"/>
      <c r="AH252" s="5"/>
      <c r="AI252" s="5"/>
      <c r="AJ252" s="5"/>
      <c r="AK252" s="5"/>
    </row>
    <row r="253" spans="1:37" s="19" customFormat="1" ht="15.6" x14ac:dyDescent="0.25">
      <c r="A253" s="139"/>
      <c r="B253" s="54"/>
      <c r="C253" s="25" t="str">
        <f ca="1">IF(PORTADA!$E$39="A",CONCATENATE(L253," ",I253),"")</f>
        <v>b) 0</v>
      </c>
      <c r="D253" s="26"/>
      <c r="E253" s="15"/>
      <c r="F253" s="15"/>
      <c r="G253" s="62"/>
      <c r="H253" s="62"/>
      <c r="I253" s="34">
        <f>LOOKUP(G250,DATOS!A:A,DATOS!M:M)</f>
        <v>0</v>
      </c>
      <c r="J253" s="35"/>
      <c r="K253" s="34"/>
      <c r="L253" s="35" t="s">
        <v>126</v>
      </c>
      <c r="M253" s="20">
        <f ca="1">IF(PORTADA!$E$39="A",U252,0)</f>
        <v>0</v>
      </c>
      <c r="N253" s="20"/>
      <c r="O253" s="20"/>
      <c r="P253" s="20"/>
      <c r="Q253" s="20"/>
      <c r="R253" s="20">
        <f>Q252-R252</f>
        <v>0</v>
      </c>
      <c r="S253" s="21" t="s">
        <v>1</v>
      </c>
      <c r="T253" s="20" t="str">
        <f>CONCATENATE(B253,S253)</f>
        <v>B</v>
      </c>
      <c r="U253" s="20"/>
      <c r="AF253" s="5"/>
      <c r="AG253" s="5"/>
      <c r="AH253" s="5"/>
      <c r="AI253" s="5"/>
      <c r="AJ253" s="5"/>
      <c r="AK253" s="5"/>
    </row>
    <row r="254" spans="1:37" s="19" customFormat="1" ht="15.6" x14ac:dyDescent="0.25">
      <c r="A254" s="139"/>
      <c r="B254" s="54"/>
      <c r="C254" s="25" t="str">
        <f ca="1">IF(PORTADA!$E$39="A",CONCATENATE(L254," ",I254),"")</f>
        <v>c) 0</v>
      </c>
      <c r="D254" s="26"/>
      <c r="E254" s="15"/>
      <c r="F254" s="15"/>
      <c r="G254" s="62"/>
      <c r="H254" s="62"/>
      <c r="I254" s="34">
        <f>LOOKUP(G250,DATOS!A:A,DATOS!N:N)</f>
        <v>0</v>
      </c>
      <c r="J254" s="35"/>
      <c r="K254" s="34"/>
      <c r="L254" s="35" t="s">
        <v>125</v>
      </c>
      <c r="M254" s="20"/>
      <c r="N254" s="20"/>
      <c r="O254" s="20"/>
      <c r="P254" s="20"/>
      <c r="Q254" s="20"/>
      <c r="R254" s="20"/>
      <c r="S254" s="21" t="s">
        <v>2</v>
      </c>
      <c r="T254" s="20" t="str">
        <f>CONCATENATE(B254,S254)</f>
        <v>C</v>
      </c>
      <c r="U254" s="20"/>
      <c r="AF254" s="5"/>
      <c r="AG254" s="5"/>
      <c r="AH254" s="5"/>
      <c r="AI254" s="5"/>
      <c r="AJ254" s="5"/>
      <c r="AK254" s="5"/>
    </row>
    <row r="255" spans="1:37" s="19" customFormat="1" ht="15.6" x14ac:dyDescent="0.25">
      <c r="A255" s="139"/>
      <c r="B255" s="54"/>
      <c r="C255" s="25" t="str">
        <f ca="1">IF(PORTADA!$E$39="A",CONCATENATE(L255," ",I255),"")</f>
        <v>d) 0</v>
      </c>
      <c r="D255" s="26"/>
      <c r="E255" s="15"/>
      <c r="F255" s="15"/>
      <c r="G255" s="62"/>
      <c r="H255" s="62"/>
      <c r="I255" s="34">
        <f>LOOKUP(G250,DATOS!A:A,DATOS!O:O)</f>
        <v>0</v>
      </c>
      <c r="J255" s="35"/>
      <c r="K255" s="34"/>
      <c r="L255" s="35" t="s">
        <v>46</v>
      </c>
      <c r="M255" s="20"/>
      <c r="N255" s="20"/>
      <c r="O255" s="20"/>
      <c r="P255" s="20"/>
      <c r="Q255" s="20"/>
      <c r="R255" s="20"/>
      <c r="S255" s="21" t="s">
        <v>3</v>
      </c>
      <c r="T255" s="20" t="str">
        <f>CONCATENATE(B255,S255)</f>
        <v>D</v>
      </c>
      <c r="U255" s="20"/>
      <c r="AF255" s="5"/>
      <c r="AG255" s="5"/>
      <c r="AH255" s="5"/>
      <c r="AI255" s="5"/>
      <c r="AJ255" s="5"/>
      <c r="AK255" s="5"/>
    </row>
    <row r="256" spans="1:37" s="19" customFormat="1" ht="15.6" x14ac:dyDescent="0.25">
      <c r="A256" s="11"/>
      <c r="B256" s="52"/>
      <c r="C256" s="13"/>
      <c r="D256" s="14"/>
      <c r="E256" s="15"/>
      <c r="F256" s="15"/>
      <c r="G256" s="64">
        <v>650</v>
      </c>
      <c r="H256" s="66">
        <f ca="1">LOOKUP(M257,REPARTO!A:A,REPARTO!C:C)</f>
        <v>746</v>
      </c>
      <c r="I256" s="34">
        <f>LOOKUP(G256,DATOS!A:A,DATOS!P:P)</f>
        <v>0</v>
      </c>
      <c r="J256" s="34"/>
      <c r="K256" s="34"/>
      <c r="L256" s="35"/>
      <c r="AF256" s="5"/>
      <c r="AG256" s="5"/>
      <c r="AH256" s="5"/>
      <c r="AI256" s="5"/>
      <c r="AJ256" s="5"/>
      <c r="AK256" s="5"/>
    </row>
    <row r="257" spans="1:37" s="19" customFormat="1" ht="31.2" x14ac:dyDescent="0.25">
      <c r="A257" s="11"/>
      <c r="B257" s="31"/>
      <c r="C257" s="23" t="str">
        <f ca="1">IF(PORTADA!$E$39="A",CONCATENATE(M257,".- ",I257),"")</f>
        <v>43.- INSTRUCCIÓN TÁCTICA Y TÉCNICA - Boque 1 - INSTRUCCIÓN DEL COMBATIENTE II. INSTRUCCIÓN DEL COMBATIENTE.  (Ref: 650)</v>
      </c>
      <c r="D257" s="24"/>
      <c r="E257" s="11"/>
      <c r="F257" s="11"/>
      <c r="G257" s="65"/>
      <c r="H257" s="62"/>
      <c r="I257" s="34" t="str">
        <f>LOOKUP(G256,DATOS!A:A,DATOS!G:G)</f>
        <v>INSTRUCCIÓN TÁCTICA Y TÉCNICA - Boque 1 - INSTRUCCIÓN DEL COMBATIENTE II. INSTRUCCIÓN DEL COMBATIENTE.  (Ref: 650)</v>
      </c>
      <c r="J257" s="34"/>
      <c r="K257" s="53"/>
      <c r="L257" s="35">
        <f>+M257</f>
        <v>43</v>
      </c>
      <c r="M257" s="22">
        <f>+M251+1</f>
        <v>43</v>
      </c>
      <c r="N257" s="20" t="s">
        <v>33</v>
      </c>
      <c r="O257" s="20" t="s">
        <v>34</v>
      </c>
      <c r="P257" s="20" t="s">
        <v>39</v>
      </c>
      <c r="Q257" s="20" t="s">
        <v>35</v>
      </c>
      <c r="R257" s="20" t="s">
        <v>36</v>
      </c>
      <c r="S257" s="20" t="s">
        <v>37</v>
      </c>
      <c r="T257" s="20" t="str">
        <f>CONCATENATE("X",I256)</f>
        <v>X0</v>
      </c>
      <c r="U257" s="20" t="s">
        <v>38</v>
      </c>
      <c r="AF257" s="5"/>
      <c r="AG257" s="5"/>
      <c r="AH257" s="5"/>
      <c r="AI257" s="5"/>
      <c r="AJ257" s="5"/>
      <c r="AK257" s="5"/>
    </row>
    <row r="258" spans="1:37" s="19" customFormat="1" ht="15.6" x14ac:dyDescent="0.25">
      <c r="A258" s="139">
        <f ca="1">IF($E$2="X",0,IF(M259&gt;2,I256,M259))</f>
        <v>0</v>
      </c>
      <c r="B258" s="54"/>
      <c r="C258" s="25" t="str">
        <f ca="1">IF(PORTADA!$E$39="A",CONCATENATE(L258," ",I258),"")</f>
        <v>a) 0</v>
      </c>
      <c r="D258" s="26"/>
      <c r="E258" s="15"/>
      <c r="F258" s="15"/>
      <c r="G258" s="62"/>
      <c r="H258" s="62"/>
      <c r="I258" s="34">
        <f>LOOKUP(G256,DATOS!A:A,DATOS!L:L)</f>
        <v>0</v>
      </c>
      <c r="J258" s="35"/>
      <c r="K258" s="34"/>
      <c r="L258" s="35" t="s">
        <v>127</v>
      </c>
      <c r="M258" s="20" t="s">
        <v>5</v>
      </c>
      <c r="N258" s="20">
        <f>IF(O258&gt;0,0,R258)</f>
        <v>0</v>
      </c>
      <c r="O258" s="20">
        <f>IF(R259&gt;0,1,0)</f>
        <v>0</v>
      </c>
      <c r="P258" s="20">
        <f>IF(O258=1,-1/COUNTA(S258:S261),0)</f>
        <v>0</v>
      </c>
      <c r="Q258" s="20">
        <f>COUNTA(B258:B261)</f>
        <v>0</v>
      </c>
      <c r="R258" s="20">
        <f>COUNTIF(T258:T261,T257)</f>
        <v>0</v>
      </c>
      <c r="S258" s="21" t="s">
        <v>0</v>
      </c>
      <c r="T258" s="20" t="str">
        <f>CONCATENATE(B258,S258)</f>
        <v>A</v>
      </c>
      <c r="U258" s="20">
        <f>IF(R258&gt;0,R258+Q258,Q258*3)</f>
        <v>0</v>
      </c>
      <c r="AF258" s="5"/>
      <c r="AG258" s="5"/>
      <c r="AH258" s="5"/>
      <c r="AI258" s="5"/>
      <c r="AJ258" s="5"/>
      <c r="AK258" s="5"/>
    </row>
    <row r="259" spans="1:37" s="19" customFormat="1" ht="15.6" x14ac:dyDescent="0.25">
      <c r="A259" s="139"/>
      <c r="B259" s="54"/>
      <c r="C259" s="25" t="str">
        <f ca="1">IF(PORTADA!$E$39="A",CONCATENATE(L259," ",I259),"")</f>
        <v>b) 0</v>
      </c>
      <c r="D259" s="26"/>
      <c r="E259" s="15"/>
      <c r="F259" s="15"/>
      <c r="G259" s="62"/>
      <c r="H259" s="62"/>
      <c r="I259" s="34">
        <f>LOOKUP(G256,DATOS!A:A,DATOS!M:M)</f>
        <v>0</v>
      </c>
      <c r="J259" s="35"/>
      <c r="K259" s="34"/>
      <c r="L259" s="35" t="s">
        <v>126</v>
      </c>
      <c r="M259" s="20">
        <f ca="1">IF(PORTADA!$E$39="A",U258,0)</f>
        <v>0</v>
      </c>
      <c r="N259" s="20"/>
      <c r="O259" s="20"/>
      <c r="P259" s="20"/>
      <c r="Q259" s="20"/>
      <c r="R259" s="20">
        <f>Q258-R258</f>
        <v>0</v>
      </c>
      <c r="S259" s="21" t="s">
        <v>1</v>
      </c>
      <c r="T259" s="20" t="str">
        <f>CONCATENATE(B259,S259)</f>
        <v>B</v>
      </c>
      <c r="U259" s="20"/>
      <c r="AF259" s="5"/>
      <c r="AG259" s="5"/>
      <c r="AH259" s="5"/>
      <c r="AI259" s="5"/>
      <c r="AJ259" s="5"/>
      <c r="AK259" s="5"/>
    </row>
    <row r="260" spans="1:37" s="19" customFormat="1" ht="15.6" x14ac:dyDescent="0.25">
      <c r="A260" s="139"/>
      <c r="B260" s="54"/>
      <c r="C260" s="25" t="str">
        <f ca="1">IF(PORTADA!$E$39="A",CONCATENATE(L260," ",I260),"")</f>
        <v>c) 0</v>
      </c>
      <c r="D260" s="26"/>
      <c r="E260" s="15"/>
      <c r="F260" s="15"/>
      <c r="G260" s="62"/>
      <c r="H260" s="62"/>
      <c r="I260" s="34">
        <f>LOOKUP(G256,DATOS!A:A,DATOS!N:N)</f>
        <v>0</v>
      </c>
      <c r="J260" s="35"/>
      <c r="K260" s="34"/>
      <c r="L260" s="35" t="s">
        <v>125</v>
      </c>
      <c r="M260" s="20"/>
      <c r="N260" s="20"/>
      <c r="O260" s="20"/>
      <c r="P260" s="20"/>
      <c r="Q260" s="20"/>
      <c r="R260" s="20"/>
      <c r="S260" s="21" t="s">
        <v>2</v>
      </c>
      <c r="T260" s="20" t="str">
        <f>CONCATENATE(B260,S260)</f>
        <v>C</v>
      </c>
      <c r="U260" s="20"/>
      <c r="AF260" s="5"/>
      <c r="AG260" s="5"/>
      <c r="AH260" s="5"/>
      <c r="AI260" s="5"/>
      <c r="AJ260" s="5"/>
      <c r="AK260" s="5"/>
    </row>
    <row r="261" spans="1:37" s="19" customFormat="1" ht="15.6" x14ac:dyDescent="0.25">
      <c r="A261" s="139"/>
      <c r="B261" s="54"/>
      <c r="C261" s="25" t="str">
        <f ca="1">IF(PORTADA!$E$39="A",CONCATENATE(L261," ",I261),"")</f>
        <v>d) 0</v>
      </c>
      <c r="D261" s="26"/>
      <c r="E261" s="15"/>
      <c r="F261" s="15"/>
      <c r="G261" s="62"/>
      <c r="H261" s="62"/>
      <c r="I261" s="34">
        <f>LOOKUP(G256,DATOS!A:A,DATOS!O:O)</f>
        <v>0</v>
      </c>
      <c r="J261" s="35"/>
      <c r="K261" s="34"/>
      <c r="L261" s="35" t="s">
        <v>46</v>
      </c>
      <c r="M261" s="20"/>
      <c r="N261" s="20"/>
      <c r="O261" s="20"/>
      <c r="P261" s="20"/>
      <c r="Q261" s="20"/>
      <c r="R261" s="20"/>
      <c r="S261" s="21" t="s">
        <v>3</v>
      </c>
      <c r="T261" s="20" t="str">
        <f>CONCATENATE(B261,S261)</f>
        <v>D</v>
      </c>
      <c r="U261" s="20"/>
      <c r="AF261" s="5"/>
      <c r="AG261" s="5"/>
      <c r="AH261" s="5"/>
      <c r="AI261" s="5"/>
      <c r="AJ261" s="5"/>
      <c r="AK261" s="5"/>
    </row>
    <row r="262" spans="1:37" s="19" customFormat="1" ht="15.6" x14ac:dyDescent="0.25">
      <c r="A262" s="11"/>
      <c r="B262" s="52"/>
      <c r="C262" s="13"/>
      <c r="D262" s="14"/>
      <c r="E262" s="15"/>
      <c r="F262" s="15"/>
      <c r="G262" s="64">
        <v>1093</v>
      </c>
      <c r="H262" s="66">
        <f ca="1">LOOKUP(M263,REPARTO!A:A,REPARTO!C:C)</f>
        <v>1080</v>
      </c>
      <c r="I262" s="34">
        <f>LOOKUP(G262,DATOS!A:A,DATOS!P:P)</f>
        <v>0</v>
      </c>
      <c r="J262" s="34"/>
      <c r="K262" s="34"/>
      <c r="L262" s="35"/>
      <c r="AF262" s="5"/>
      <c r="AG262" s="5"/>
      <c r="AH262" s="5"/>
      <c r="AI262" s="5"/>
      <c r="AJ262" s="5"/>
      <c r="AK262" s="5"/>
    </row>
    <row r="263" spans="1:37" s="19" customFormat="1" ht="31.2" x14ac:dyDescent="0.25">
      <c r="A263" s="11"/>
      <c r="B263" s="31"/>
      <c r="C263" s="23" t="str">
        <f ca="1">IF(PORTADA!$E$39="A",CONCATENATE(M263,".- ",I263),"")</f>
        <v>44.- INSTRUCCIÓN TÁCTICA Y TÉCNICA - Boque 4 - TRANSMISIONES II. RADIOTELÉFONO PNR-500.  (Ref: 1093)</v>
      </c>
      <c r="D263" s="24"/>
      <c r="E263" s="11"/>
      <c r="F263" s="11"/>
      <c r="G263" s="65"/>
      <c r="H263" s="62"/>
      <c r="I263" s="34" t="str">
        <f>LOOKUP(G262,DATOS!A:A,DATOS!G:G)</f>
        <v>INSTRUCCIÓN TÁCTICA Y TÉCNICA - Boque 4 - TRANSMISIONES II. RADIOTELÉFONO PNR-500.  (Ref: 1093)</v>
      </c>
      <c r="J263" s="34"/>
      <c r="K263" s="53"/>
      <c r="L263" s="35">
        <f>+M263</f>
        <v>44</v>
      </c>
      <c r="M263" s="22">
        <f>+M257+1</f>
        <v>44</v>
      </c>
      <c r="N263" s="20" t="s">
        <v>33</v>
      </c>
      <c r="O263" s="20" t="s">
        <v>34</v>
      </c>
      <c r="P263" s="20" t="s">
        <v>39</v>
      </c>
      <c r="Q263" s="20" t="s">
        <v>35</v>
      </c>
      <c r="R263" s="20" t="s">
        <v>36</v>
      </c>
      <c r="S263" s="20" t="s">
        <v>37</v>
      </c>
      <c r="T263" s="20" t="str">
        <f>CONCATENATE("X",I262)</f>
        <v>X0</v>
      </c>
      <c r="U263" s="20" t="s">
        <v>38</v>
      </c>
      <c r="AF263" s="5"/>
      <c r="AG263" s="5"/>
      <c r="AH263" s="5"/>
      <c r="AI263" s="5"/>
      <c r="AJ263" s="5"/>
      <c r="AK263" s="5"/>
    </row>
    <row r="264" spans="1:37" s="19" customFormat="1" ht="15.6" x14ac:dyDescent="0.25">
      <c r="A264" s="139">
        <f ca="1">IF($E$2="X",0,IF(M265&gt;2,I262,M265))</f>
        <v>0</v>
      </c>
      <c r="B264" s="54"/>
      <c r="C264" s="25" t="str">
        <f ca="1">IF(PORTADA!$E$39="A",CONCATENATE(L264," ",I264),"")</f>
        <v>a) 0</v>
      </c>
      <c r="D264" s="26"/>
      <c r="E264" s="15"/>
      <c r="F264" s="15"/>
      <c r="G264" s="62"/>
      <c r="H264" s="62"/>
      <c r="I264" s="34">
        <f>LOOKUP(G262,DATOS!A:A,DATOS!L:L)</f>
        <v>0</v>
      </c>
      <c r="J264" s="35"/>
      <c r="K264" s="34"/>
      <c r="L264" s="35" t="s">
        <v>127</v>
      </c>
      <c r="M264" s="20" t="s">
        <v>5</v>
      </c>
      <c r="N264" s="20">
        <f>IF(O264&gt;0,0,R264)</f>
        <v>0</v>
      </c>
      <c r="O264" s="20">
        <f>IF(R265&gt;0,1,0)</f>
        <v>0</v>
      </c>
      <c r="P264" s="20">
        <f>IF(O264=1,-1/COUNTA(S264:S267),0)</f>
        <v>0</v>
      </c>
      <c r="Q264" s="20">
        <f>COUNTA(B264:B267)</f>
        <v>0</v>
      </c>
      <c r="R264" s="20">
        <f>COUNTIF(T264:T267,T263)</f>
        <v>0</v>
      </c>
      <c r="S264" s="21" t="s">
        <v>0</v>
      </c>
      <c r="T264" s="20" t="str">
        <f>CONCATENATE(B264,S264)</f>
        <v>A</v>
      </c>
      <c r="U264" s="20">
        <f>IF(R264&gt;0,R264+Q264,Q264*3)</f>
        <v>0</v>
      </c>
      <c r="AF264" s="5"/>
      <c r="AG264" s="5"/>
      <c r="AH264" s="5"/>
      <c r="AI264" s="5"/>
      <c r="AJ264" s="5"/>
      <c r="AK264" s="5"/>
    </row>
    <row r="265" spans="1:37" s="19" customFormat="1" ht="15.6" x14ac:dyDescent="0.25">
      <c r="A265" s="139"/>
      <c r="B265" s="54"/>
      <c r="C265" s="25" t="str">
        <f ca="1">IF(PORTADA!$E$39="A",CONCATENATE(L265," ",I265),"")</f>
        <v>b) 0</v>
      </c>
      <c r="D265" s="26"/>
      <c r="E265" s="15"/>
      <c r="F265" s="15"/>
      <c r="G265" s="62"/>
      <c r="H265" s="62"/>
      <c r="I265" s="34">
        <f>LOOKUP(G262,DATOS!A:A,DATOS!M:M)</f>
        <v>0</v>
      </c>
      <c r="J265" s="35"/>
      <c r="K265" s="34"/>
      <c r="L265" s="35" t="s">
        <v>126</v>
      </c>
      <c r="M265" s="20">
        <f ca="1">IF(PORTADA!$E$39="A",U264,0)</f>
        <v>0</v>
      </c>
      <c r="N265" s="20"/>
      <c r="O265" s="20"/>
      <c r="P265" s="20"/>
      <c r="Q265" s="20"/>
      <c r="R265" s="20">
        <f>Q264-R264</f>
        <v>0</v>
      </c>
      <c r="S265" s="21" t="s">
        <v>1</v>
      </c>
      <c r="T265" s="20" t="str">
        <f>CONCATENATE(B265,S265)</f>
        <v>B</v>
      </c>
      <c r="U265" s="20"/>
      <c r="AF265" s="5"/>
      <c r="AG265" s="5"/>
      <c r="AH265" s="5"/>
      <c r="AI265" s="5"/>
      <c r="AJ265" s="5"/>
      <c r="AK265" s="5"/>
    </row>
    <row r="266" spans="1:37" s="19" customFormat="1" ht="15.6" x14ac:dyDescent="0.25">
      <c r="A266" s="139"/>
      <c r="B266" s="54"/>
      <c r="C266" s="25" t="str">
        <f ca="1">IF(PORTADA!$E$39="A",CONCATENATE(L266," ",I266),"")</f>
        <v>c) 0</v>
      </c>
      <c r="D266" s="26"/>
      <c r="E266" s="15"/>
      <c r="F266" s="15"/>
      <c r="G266" s="62"/>
      <c r="H266" s="62"/>
      <c r="I266" s="34">
        <f>LOOKUP(G262,DATOS!A:A,DATOS!N:N)</f>
        <v>0</v>
      </c>
      <c r="J266" s="35"/>
      <c r="K266" s="34"/>
      <c r="L266" s="35" t="s">
        <v>125</v>
      </c>
      <c r="M266" s="20"/>
      <c r="N266" s="20"/>
      <c r="O266" s="20"/>
      <c r="P266" s="20"/>
      <c r="Q266" s="20"/>
      <c r="R266" s="20"/>
      <c r="S266" s="21" t="s">
        <v>2</v>
      </c>
      <c r="T266" s="20" t="str">
        <f>CONCATENATE(B266,S266)</f>
        <v>C</v>
      </c>
      <c r="U266" s="20"/>
      <c r="AF266" s="5"/>
      <c r="AG266" s="5"/>
      <c r="AH266" s="5"/>
      <c r="AI266" s="5"/>
      <c r="AJ266" s="5"/>
      <c r="AK266" s="5"/>
    </row>
    <row r="267" spans="1:37" s="19" customFormat="1" ht="15.6" x14ac:dyDescent="0.25">
      <c r="A267" s="139"/>
      <c r="B267" s="54"/>
      <c r="C267" s="25" t="str">
        <f ca="1">IF(PORTADA!$E$39="A",CONCATENATE(L267," ",I267),"")</f>
        <v>d) 0</v>
      </c>
      <c r="D267" s="26"/>
      <c r="E267" s="15"/>
      <c r="F267" s="15"/>
      <c r="G267" s="62"/>
      <c r="H267" s="62"/>
      <c r="I267" s="34">
        <f>LOOKUP(G262,DATOS!A:A,DATOS!O:O)</f>
        <v>0</v>
      </c>
      <c r="J267" s="35"/>
      <c r="K267" s="34"/>
      <c r="L267" s="35" t="s">
        <v>46</v>
      </c>
      <c r="M267" s="20"/>
      <c r="N267" s="20"/>
      <c r="O267" s="20"/>
      <c r="P267" s="20"/>
      <c r="Q267" s="20"/>
      <c r="R267" s="20"/>
      <c r="S267" s="21" t="s">
        <v>3</v>
      </c>
      <c r="T267" s="20" t="str">
        <f>CONCATENATE(B267,S267)</f>
        <v>D</v>
      </c>
      <c r="U267" s="20"/>
      <c r="AF267" s="5"/>
      <c r="AG267" s="5"/>
      <c r="AH267" s="5"/>
      <c r="AI267" s="5"/>
      <c r="AJ267" s="5"/>
      <c r="AK267" s="5"/>
    </row>
    <row r="268" spans="1:37" s="19" customFormat="1" ht="15.6" x14ac:dyDescent="0.25">
      <c r="A268" s="11"/>
      <c r="B268" s="52"/>
      <c r="C268" s="13"/>
      <c r="D268" s="14"/>
      <c r="E268" s="15"/>
      <c r="F268" s="15"/>
      <c r="G268" s="64">
        <v>504</v>
      </c>
      <c r="H268" s="66">
        <f ca="1">LOOKUP(M269,REPARTO!A:A,REPARTO!C:C)</f>
        <v>17</v>
      </c>
      <c r="I268" s="34">
        <f>LOOKUP(G268,DATOS!A:A,DATOS!P:P)</f>
        <v>0</v>
      </c>
      <c r="J268" s="34"/>
      <c r="K268" s="34"/>
      <c r="L268" s="35"/>
      <c r="AF268" s="5"/>
      <c r="AG268" s="5"/>
      <c r="AH268" s="5"/>
      <c r="AI268" s="5"/>
      <c r="AJ268" s="5"/>
      <c r="AK268" s="5"/>
    </row>
    <row r="269" spans="1:37" s="19" customFormat="1" ht="31.2" x14ac:dyDescent="0.25">
      <c r="A269" s="11"/>
      <c r="B269" s="31"/>
      <c r="C269" s="23" t="str">
        <f ca="1">IF(PORTADA!$E$39="A",CONCATENATE(M269,".- ",I269),"")</f>
        <v>45.- FORMACIÓN MILITAR - Boque 8 - DERECHOS Y DEBERES DE LOS MIEMBROS DE LAS FAS II. DERECHOS Y DEBERES DE LOS MIEMBROS DE LAS FAS.  (Ref: 504)</v>
      </c>
      <c r="D269" s="24"/>
      <c r="E269" s="11"/>
      <c r="F269" s="11"/>
      <c r="G269" s="65"/>
      <c r="H269" s="62"/>
      <c r="I269" s="34" t="str">
        <f>LOOKUP(G268,DATOS!A:A,DATOS!G:G)</f>
        <v>FORMACIÓN MILITAR - Boque 8 - DERECHOS Y DEBERES DE LOS MIEMBROS DE LAS FAS II. DERECHOS Y DEBERES DE LOS MIEMBROS DE LAS FAS.  (Ref: 504)</v>
      </c>
      <c r="J269" s="34"/>
      <c r="K269" s="53"/>
      <c r="L269" s="35">
        <f>+M269</f>
        <v>45</v>
      </c>
      <c r="M269" s="22">
        <f>+M263+1</f>
        <v>45</v>
      </c>
      <c r="N269" s="20" t="s">
        <v>33</v>
      </c>
      <c r="O269" s="20" t="s">
        <v>34</v>
      </c>
      <c r="P269" s="20" t="s">
        <v>39</v>
      </c>
      <c r="Q269" s="20" t="s">
        <v>35</v>
      </c>
      <c r="R269" s="20" t="s">
        <v>36</v>
      </c>
      <c r="S269" s="20" t="s">
        <v>37</v>
      </c>
      <c r="T269" s="20" t="str">
        <f>CONCATENATE("X",I268)</f>
        <v>X0</v>
      </c>
      <c r="U269" s="20" t="s">
        <v>38</v>
      </c>
      <c r="AF269" s="5"/>
      <c r="AG269" s="5"/>
      <c r="AH269" s="5"/>
      <c r="AI269" s="5"/>
      <c r="AJ269" s="5"/>
      <c r="AK269" s="5"/>
    </row>
    <row r="270" spans="1:37" s="19" customFormat="1" ht="15.6" x14ac:dyDescent="0.25">
      <c r="A270" s="139">
        <f ca="1">IF($E$2="X",0,IF(M271&gt;2,I268,M271))</f>
        <v>0</v>
      </c>
      <c r="B270" s="54"/>
      <c r="C270" s="25" t="str">
        <f ca="1">IF(PORTADA!$E$39="A",CONCATENATE(L270," ",I270),"")</f>
        <v>a) 0</v>
      </c>
      <c r="D270" s="26"/>
      <c r="E270" s="15"/>
      <c r="F270" s="15"/>
      <c r="G270" s="62"/>
      <c r="H270" s="62"/>
      <c r="I270" s="34">
        <f>LOOKUP(G268,DATOS!A:A,DATOS!L:L)</f>
        <v>0</v>
      </c>
      <c r="J270" s="35"/>
      <c r="K270" s="34"/>
      <c r="L270" s="35" t="s">
        <v>127</v>
      </c>
      <c r="M270" s="20" t="s">
        <v>5</v>
      </c>
      <c r="N270" s="20">
        <f>IF(O270&gt;0,0,R270)</f>
        <v>0</v>
      </c>
      <c r="O270" s="20">
        <f>IF(R271&gt;0,1,0)</f>
        <v>0</v>
      </c>
      <c r="P270" s="20">
        <f>IF(O270=1,-1/COUNTA(S270:S273),0)</f>
        <v>0</v>
      </c>
      <c r="Q270" s="20">
        <f>COUNTA(B270:B273)</f>
        <v>0</v>
      </c>
      <c r="R270" s="20">
        <f>COUNTIF(T270:T273,T269)</f>
        <v>0</v>
      </c>
      <c r="S270" s="21" t="s">
        <v>0</v>
      </c>
      <c r="T270" s="20" t="str">
        <f>CONCATENATE(B270,S270)</f>
        <v>A</v>
      </c>
      <c r="U270" s="20">
        <f>IF(R270&gt;0,R270+Q270,Q270*3)</f>
        <v>0</v>
      </c>
      <c r="AF270" s="5"/>
      <c r="AG270" s="5"/>
      <c r="AH270" s="5"/>
      <c r="AI270" s="5"/>
      <c r="AJ270" s="5"/>
      <c r="AK270" s="5"/>
    </row>
    <row r="271" spans="1:37" s="19" customFormat="1" ht="15.6" x14ac:dyDescent="0.25">
      <c r="A271" s="139"/>
      <c r="B271" s="54"/>
      <c r="C271" s="25" t="str">
        <f ca="1">IF(PORTADA!$E$39="A",CONCATENATE(L271," ",I271),"")</f>
        <v>b) 0</v>
      </c>
      <c r="D271" s="26"/>
      <c r="E271" s="15"/>
      <c r="F271" s="15"/>
      <c r="G271" s="62"/>
      <c r="H271" s="62"/>
      <c r="I271" s="34">
        <f>LOOKUP(G268,DATOS!A:A,DATOS!M:M)</f>
        <v>0</v>
      </c>
      <c r="J271" s="35"/>
      <c r="K271" s="34"/>
      <c r="L271" s="35" t="s">
        <v>126</v>
      </c>
      <c r="M271" s="20">
        <f ca="1">IF(PORTADA!$E$39="A",U270,0)</f>
        <v>0</v>
      </c>
      <c r="N271" s="20"/>
      <c r="O271" s="20"/>
      <c r="P271" s="20"/>
      <c r="Q271" s="20"/>
      <c r="R271" s="20">
        <f>Q270-R270</f>
        <v>0</v>
      </c>
      <c r="S271" s="21" t="s">
        <v>1</v>
      </c>
      <c r="T271" s="20" t="str">
        <f>CONCATENATE(B271,S271)</f>
        <v>B</v>
      </c>
      <c r="U271" s="20"/>
      <c r="AF271" s="5"/>
      <c r="AG271" s="5"/>
      <c r="AH271" s="5"/>
      <c r="AI271" s="5"/>
      <c r="AJ271" s="5"/>
      <c r="AK271" s="5"/>
    </row>
    <row r="272" spans="1:37" s="19" customFormat="1" ht="15.6" x14ac:dyDescent="0.25">
      <c r="A272" s="139"/>
      <c r="B272" s="54"/>
      <c r="C272" s="25" t="str">
        <f ca="1">IF(PORTADA!$E$39="A",CONCATENATE(L272," ",I272),"")</f>
        <v>c) 0</v>
      </c>
      <c r="D272" s="26"/>
      <c r="E272" s="15"/>
      <c r="F272" s="15"/>
      <c r="G272" s="62"/>
      <c r="H272" s="62"/>
      <c r="I272" s="34">
        <f>LOOKUP(G268,DATOS!A:A,DATOS!N:N)</f>
        <v>0</v>
      </c>
      <c r="J272" s="35"/>
      <c r="K272" s="34"/>
      <c r="L272" s="35" t="s">
        <v>125</v>
      </c>
      <c r="M272" s="20"/>
      <c r="N272" s="20"/>
      <c r="O272" s="20"/>
      <c r="P272" s="20"/>
      <c r="Q272" s="20"/>
      <c r="R272" s="20"/>
      <c r="S272" s="21" t="s">
        <v>2</v>
      </c>
      <c r="T272" s="20" t="str">
        <f>CONCATENATE(B272,S272)</f>
        <v>C</v>
      </c>
      <c r="U272" s="20"/>
      <c r="AF272" s="5"/>
      <c r="AG272" s="5"/>
      <c r="AH272" s="5"/>
      <c r="AI272" s="5"/>
      <c r="AJ272" s="5"/>
      <c r="AK272" s="5"/>
    </row>
    <row r="273" spans="1:37" s="19" customFormat="1" ht="15.6" x14ac:dyDescent="0.25">
      <c r="A273" s="139"/>
      <c r="B273" s="54"/>
      <c r="C273" s="25" t="str">
        <f ca="1">IF(PORTADA!$E$39="A",CONCATENATE(L273," ",I273),"")</f>
        <v>d) 0</v>
      </c>
      <c r="D273" s="26"/>
      <c r="E273" s="15"/>
      <c r="F273" s="15"/>
      <c r="G273" s="62"/>
      <c r="H273" s="62"/>
      <c r="I273" s="34">
        <f>LOOKUP(G268,DATOS!A:A,DATOS!O:O)</f>
        <v>0</v>
      </c>
      <c r="J273" s="35"/>
      <c r="K273" s="34"/>
      <c r="L273" s="35" t="s">
        <v>46</v>
      </c>
      <c r="M273" s="20"/>
      <c r="N273" s="20"/>
      <c r="O273" s="20"/>
      <c r="P273" s="20"/>
      <c r="Q273" s="20"/>
      <c r="R273" s="20"/>
      <c r="S273" s="21" t="s">
        <v>3</v>
      </c>
      <c r="T273" s="20" t="str">
        <f>CONCATENATE(B273,S273)</f>
        <v>D</v>
      </c>
      <c r="U273" s="20"/>
      <c r="AF273" s="5"/>
      <c r="AG273" s="5"/>
      <c r="AH273" s="5"/>
      <c r="AI273" s="5"/>
      <c r="AJ273" s="5"/>
      <c r="AK273" s="5"/>
    </row>
    <row r="274" spans="1:37" s="19" customFormat="1" ht="15.6" x14ac:dyDescent="0.25">
      <c r="A274" s="11"/>
      <c r="B274" s="52"/>
      <c r="C274" s="13"/>
      <c r="D274" s="14"/>
      <c r="E274" s="15"/>
      <c r="F274" s="15"/>
      <c r="G274" s="64">
        <v>1040</v>
      </c>
      <c r="H274" s="66">
        <f ca="1">LOOKUP(M275,REPARTO!A:A,REPARTO!C:C)</f>
        <v>1116</v>
      </c>
      <c r="I274" s="34">
        <f>LOOKUP(G274,DATOS!A:A,DATOS!P:P)</f>
        <v>0</v>
      </c>
      <c r="J274" s="34"/>
      <c r="K274" s="34"/>
      <c r="L274" s="35"/>
      <c r="AF274" s="5"/>
      <c r="AG274" s="5"/>
      <c r="AH274" s="5"/>
      <c r="AI274" s="5"/>
      <c r="AJ274" s="5"/>
      <c r="AK274" s="5"/>
    </row>
    <row r="275" spans="1:37" s="19" customFormat="1" ht="31.2" x14ac:dyDescent="0.25">
      <c r="A275" s="11"/>
      <c r="B275" s="31"/>
      <c r="C275" s="23" t="str">
        <f ca="1">IF(PORTADA!$E$39="A",CONCATENATE(M275,".- ",I275),"")</f>
        <v>46.- INSTRUCCIÓN TÁCTICA Y TÉCNICA - Boque 4 - TRANSMISIONES I. CONCEPTOS BÁSICOS PARA TRANSMITIR.  (Ref: 1040)</v>
      </c>
      <c r="D275" s="24"/>
      <c r="E275" s="11"/>
      <c r="F275" s="11"/>
      <c r="G275" s="65"/>
      <c r="H275" s="62"/>
      <c r="I275" s="34" t="str">
        <f>LOOKUP(G274,DATOS!A:A,DATOS!G:G)</f>
        <v>INSTRUCCIÓN TÁCTICA Y TÉCNICA - Boque 4 - TRANSMISIONES I. CONCEPTOS BÁSICOS PARA TRANSMITIR.  (Ref: 1040)</v>
      </c>
      <c r="J275" s="34"/>
      <c r="K275" s="53"/>
      <c r="L275" s="35">
        <f>+M275</f>
        <v>46</v>
      </c>
      <c r="M275" s="22">
        <f>+M269+1</f>
        <v>46</v>
      </c>
      <c r="N275" s="20" t="s">
        <v>33</v>
      </c>
      <c r="O275" s="20" t="s">
        <v>34</v>
      </c>
      <c r="P275" s="20" t="s">
        <v>39</v>
      </c>
      <c r="Q275" s="20" t="s">
        <v>35</v>
      </c>
      <c r="R275" s="20" t="s">
        <v>36</v>
      </c>
      <c r="S275" s="20" t="s">
        <v>37</v>
      </c>
      <c r="T275" s="20" t="str">
        <f>CONCATENATE("X",I274)</f>
        <v>X0</v>
      </c>
      <c r="U275" s="20" t="s">
        <v>38</v>
      </c>
      <c r="AF275" s="5"/>
      <c r="AG275" s="5"/>
      <c r="AH275" s="5"/>
      <c r="AI275" s="5"/>
      <c r="AJ275" s="5"/>
      <c r="AK275" s="5"/>
    </row>
    <row r="276" spans="1:37" s="19" customFormat="1" ht="15.6" x14ac:dyDescent="0.25">
      <c r="A276" s="139">
        <f ca="1">IF($E$2="X",0,IF(M277&gt;2,I274,M277))</f>
        <v>0</v>
      </c>
      <c r="B276" s="54"/>
      <c r="C276" s="25" t="str">
        <f ca="1">IF(PORTADA!$E$39="A",CONCATENATE(L276," ",I276),"")</f>
        <v>a) 0</v>
      </c>
      <c r="D276" s="26"/>
      <c r="E276" s="15"/>
      <c r="F276" s="15"/>
      <c r="G276" s="62"/>
      <c r="H276" s="62"/>
      <c r="I276" s="34">
        <f>LOOKUP(G274,DATOS!A:A,DATOS!L:L)</f>
        <v>0</v>
      </c>
      <c r="J276" s="35"/>
      <c r="K276" s="34"/>
      <c r="L276" s="35" t="s">
        <v>127</v>
      </c>
      <c r="M276" s="20" t="s">
        <v>5</v>
      </c>
      <c r="N276" s="20">
        <f>IF(O276&gt;0,0,R276)</f>
        <v>0</v>
      </c>
      <c r="O276" s="20">
        <f>IF(R277&gt;0,1,0)</f>
        <v>0</v>
      </c>
      <c r="P276" s="20">
        <f>IF(O276=1,-1/COUNTA(S276:S279),0)</f>
        <v>0</v>
      </c>
      <c r="Q276" s="20">
        <f>COUNTA(B276:B279)</f>
        <v>0</v>
      </c>
      <c r="R276" s="20">
        <f>COUNTIF(T276:T279,T275)</f>
        <v>0</v>
      </c>
      <c r="S276" s="21" t="s">
        <v>0</v>
      </c>
      <c r="T276" s="20" t="str">
        <f>CONCATENATE(B276,S276)</f>
        <v>A</v>
      </c>
      <c r="U276" s="20">
        <f>IF(R276&gt;0,R276+Q276,Q276*3)</f>
        <v>0</v>
      </c>
      <c r="AF276" s="5"/>
      <c r="AG276" s="5"/>
      <c r="AH276" s="5"/>
      <c r="AI276" s="5"/>
      <c r="AJ276" s="5"/>
      <c r="AK276" s="5"/>
    </row>
    <row r="277" spans="1:37" s="19" customFormat="1" ht="15.6" x14ac:dyDescent="0.25">
      <c r="A277" s="139"/>
      <c r="B277" s="54"/>
      <c r="C277" s="25" t="str">
        <f ca="1">IF(PORTADA!$E$39="A",CONCATENATE(L277," ",I277),"")</f>
        <v>b) 0</v>
      </c>
      <c r="D277" s="26"/>
      <c r="E277" s="15"/>
      <c r="F277" s="15"/>
      <c r="G277" s="62"/>
      <c r="H277" s="62"/>
      <c r="I277" s="34">
        <f>LOOKUP(G274,DATOS!A:A,DATOS!M:M)</f>
        <v>0</v>
      </c>
      <c r="J277" s="35"/>
      <c r="K277" s="34"/>
      <c r="L277" s="35" t="s">
        <v>126</v>
      </c>
      <c r="M277" s="20">
        <f ca="1">IF(PORTADA!$E$39="A",U276,0)</f>
        <v>0</v>
      </c>
      <c r="N277" s="20"/>
      <c r="O277" s="20"/>
      <c r="P277" s="20"/>
      <c r="Q277" s="20"/>
      <c r="R277" s="20">
        <f>Q276-R276</f>
        <v>0</v>
      </c>
      <c r="S277" s="21" t="s">
        <v>1</v>
      </c>
      <c r="T277" s="20" t="str">
        <f>CONCATENATE(B277,S277)</f>
        <v>B</v>
      </c>
      <c r="U277" s="20"/>
      <c r="AF277" s="5"/>
      <c r="AG277" s="5"/>
      <c r="AH277" s="5"/>
      <c r="AI277" s="5"/>
      <c r="AJ277" s="5"/>
      <c r="AK277" s="5"/>
    </row>
    <row r="278" spans="1:37" s="19" customFormat="1" ht="15.6" x14ac:dyDescent="0.25">
      <c r="A278" s="139"/>
      <c r="B278" s="54"/>
      <c r="C278" s="25" t="str">
        <f ca="1">IF(PORTADA!$E$39="A",CONCATENATE(L278," ",I278),"")</f>
        <v>c) 0</v>
      </c>
      <c r="D278" s="26"/>
      <c r="E278" s="15"/>
      <c r="F278" s="15"/>
      <c r="G278" s="62"/>
      <c r="H278" s="62"/>
      <c r="I278" s="34">
        <f>LOOKUP(G274,DATOS!A:A,DATOS!N:N)</f>
        <v>0</v>
      </c>
      <c r="J278" s="35"/>
      <c r="K278" s="34"/>
      <c r="L278" s="35" t="s">
        <v>125</v>
      </c>
      <c r="M278" s="20"/>
      <c r="N278" s="20"/>
      <c r="O278" s="20"/>
      <c r="P278" s="20"/>
      <c r="Q278" s="20"/>
      <c r="R278" s="20"/>
      <c r="S278" s="21" t="s">
        <v>2</v>
      </c>
      <c r="T278" s="20" t="str">
        <f>CONCATENATE(B278,S278)</f>
        <v>C</v>
      </c>
      <c r="U278" s="20"/>
      <c r="AF278" s="5"/>
      <c r="AG278" s="5"/>
      <c r="AH278" s="5"/>
      <c r="AI278" s="5"/>
      <c r="AJ278" s="5"/>
      <c r="AK278" s="5"/>
    </row>
    <row r="279" spans="1:37" s="19" customFormat="1" ht="15.6" x14ac:dyDescent="0.25">
      <c r="A279" s="139"/>
      <c r="B279" s="54"/>
      <c r="C279" s="25" t="str">
        <f ca="1">IF(PORTADA!$E$39="A",CONCATENATE(L279," ",I279),"")</f>
        <v>d) 0</v>
      </c>
      <c r="D279" s="26"/>
      <c r="E279" s="15"/>
      <c r="F279" s="15"/>
      <c r="G279" s="62"/>
      <c r="H279" s="62"/>
      <c r="I279" s="34">
        <f>LOOKUP(G274,DATOS!A:A,DATOS!O:O)</f>
        <v>0</v>
      </c>
      <c r="J279" s="35"/>
      <c r="K279" s="34"/>
      <c r="L279" s="35" t="s">
        <v>46</v>
      </c>
      <c r="M279" s="20"/>
      <c r="N279" s="20"/>
      <c r="O279" s="20"/>
      <c r="P279" s="20"/>
      <c r="Q279" s="20"/>
      <c r="R279" s="20"/>
      <c r="S279" s="21" t="s">
        <v>3</v>
      </c>
      <c r="T279" s="20" t="str">
        <f>CONCATENATE(B279,S279)</f>
        <v>D</v>
      </c>
      <c r="U279" s="20"/>
      <c r="AF279" s="5"/>
      <c r="AG279" s="5"/>
      <c r="AH279" s="5"/>
      <c r="AI279" s="5"/>
      <c r="AJ279" s="5"/>
      <c r="AK279" s="5"/>
    </row>
    <row r="280" spans="1:37" s="19" customFormat="1" ht="15.6" x14ac:dyDescent="0.25">
      <c r="A280" s="11"/>
      <c r="B280" s="52"/>
      <c r="C280" s="13"/>
      <c r="D280" s="14"/>
      <c r="E280" s="15"/>
      <c r="F280" s="15"/>
      <c r="G280" s="64">
        <v>25</v>
      </c>
      <c r="H280" s="66">
        <f ca="1">LOOKUP(M281,REPARTO!A:A,REPARTO!C:C)</f>
        <v>906</v>
      </c>
      <c r="I280" s="34">
        <f>LOOKUP(G280,DATOS!A:A,DATOS!P:P)</f>
        <v>0</v>
      </c>
      <c r="J280" s="34"/>
      <c r="K280" s="34"/>
      <c r="L280" s="35"/>
      <c r="AF280" s="5"/>
      <c r="AG280" s="5"/>
      <c r="AH280" s="5"/>
      <c r="AI280" s="5"/>
      <c r="AJ280" s="5"/>
      <c r="AK280" s="5"/>
    </row>
    <row r="281" spans="1:37" s="19" customFormat="1" ht="15.6" x14ac:dyDescent="0.25">
      <c r="A281" s="11"/>
      <c r="B281" s="31"/>
      <c r="C281" s="23" t="str">
        <f ca="1">IF(PORTADA!$E$39="A",CONCATENATE(M281,".- ",I281),"")</f>
        <v>47.- FORMACIÓN MILITAR - Boque 1 - RROO . 0 (Ref: 25)</v>
      </c>
      <c r="D281" s="24"/>
      <c r="E281" s="11"/>
      <c r="F281" s="11"/>
      <c r="G281" s="65"/>
      <c r="H281" s="62"/>
      <c r="I281" s="34" t="str">
        <f>LOOKUP(G280,DATOS!A:A,DATOS!G:G)</f>
        <v>FORMACIÓN MILITAR - Boque 1 - RROO . 0 (Ref: 25)</v>
      </c>
      <c r="J281" s="34"/>
      <c r="K281" s="53"/>
      <c r="L281" s="35">
        <f>+M281</f>
        <v>47</v>
      </c>
      <c r="M281" s="22">
        <f>+M275+1</f>
        <v>47</v>
      </c>
      <c r="N281" s="20" t="s">
        <v>33</v>
      </c>
      <c r="O281" s="20" t="s">
        <v>34</v>
      </c>
      <c r="P281" s="20" t="s">
        <v>39</v>
      </c>
      <c r="Q281" s="20" t="s">
        <v>35</v>
      </c>
      <c r="R281" s="20" t="s">
        <v>36</v>
      </c>
      <c r="S281" s="20" t="s">
        <v>37</v>
      </c>
      <c r="T281" s="20" t="str">
        <f>CONCATENATE("X",I280)</f>
        <v>X0</v>
      </c>
      <c r="U281" s="20" t="s">
        <v>38</v>
      </c>
      <c r="AF281" s="5"/>
      <c r="AG281" s="5"/>
      <c r="AH281" s="5"/>
      <c r="AI281" s="5"/>
      <c r="AJ281" s="5"/>
      <c r="AK281" s="5"/>
    </row>
    <row r="282" spans="1:37" s="19" customFormat="1" ht="15.6" x14ac:dyDescent="0.25">
      <c r="A282" s="139">
        <f ca="1">IF($E$2="X",0,IF(M283&gt;2,I280,M283))</f>
        <v>0</v>
      </c>
      <c r="B282" s="54"/>
      <c r="C282" s="25" t="str">
        <f ca="1">IF(PORTADA!$E$39="A",CONCATENATE(L282," ",I282),"")</f>
        <v>a) 0</v>
      </c>
      <c r="D282" s="26"/>
      <c r="E282" s="15"/>
      <c r="F282" s="15"/>
      <c r="G282" s="62"/>
      <c r="H282" s="62"/>
      <c r="I282" s="34">
        <f>LOOKUP(G280,DATOS!A:A,DATOS!L:L)</f>
        <v>0</v>
      </c>
      <c r="J282" s="35"/>
      <c r="K282" s="34"/>
      <c r="L282" s="35" t="s">
        <v>127</v>
      </c>
      <c r="M282" s="20" t="s">
        <v>5</v>
      </c>
      <c r="N282" s="20">
        <f>IF(O282&gt;0,0,R282)</f>
        <v>0</v>
      </c>
      <c r="O282" s="20">
        <f>IF(R283&gt;0,1,0)</f>
        <v>0</v>
      </c>
      <c r="P282" s="20">
        <f>IF(O282=1,-1/COUNTA(S282:S285),0)</f>
        <v>0</v>
      </c>
      <c r="Q282" s="20">
        <f>COUNTA(B282:B285)</f>
        <v>0</v>
      </c>
      <c r="R282" s="20">
        <f>COUNTIF(T282:T285,T281)</f>
        <v>0</v>
      </c>
      <c r="S282" s="21" t="s">
        <v>0</v>
      </c>
      <c r="T282" s="20" t="str">
        <f>CONCATENATE(B282,S282)</f>
        <v>A</v>
      </c>
      <c r="U282" s="20">
        <f>IF(R282&gt;0,R282+Q282,Q282*3)</f>
        <v>0</v>
      </c>
      <c r="AF282" s="5"/>
      <c r="AG282" s="5"/>
      <c r="AH282" s="5"/>
      <c r="AI282" s="5"/>
      <c r="AJ282" s="5"/>
      <c r="AK282" s="5"/>
    </row>
    <row r="283" spans="1:37" s="19" customFormat="1" ht="15.6" x14ac:dyDescent="0.25">
      <c r="A283" s="139"/>
      <c r="B283" s="54"/>
      <c r="C283" s="25" t="str">
        <f ca="1">IF(PORTADA!$E$39="A",CONCATENATE(L283," ",I283),"")</f>
        <v>b) 0</v>
      </c>
      <c r="D283" s="26"/>
      <c r="E283" s="15"/>
      <c r="F283" s="15"/>
      <c r="G283" s="62"/>
      <c r="H283" s="62"/>
      <c r="I283" s="34">
        <f>LOOKUP(G280,DATOS!A:A,DATOS!M:M)</f>
        <v>0</v>
      </c>
      <c r="J283" s="35"/>
      <c r="K283" s="34"/>
      <c r="L283" s="35" t="s">
        <v>126</v>
      </c>
      <c r="M283" s="20">
        <f ca="1">IF(PORTADA!$E$39="A",U282,0)</f>
        <v>0</v>
      </c>
      <c r="N283" s="20"/>
      <c r="O283" s="20"/>
      <c r="P283" s="20"/>
      <c r="Q283" s="20"/>
      <c r="R283" s="20">
        <f>Q282-R282</f>
        <v>0</v>
      </c>
      <c r="S283" s="21" t="s">
        <v>1</v>
      </c>
      <c r="T283" s="20" t="str">
        <f>CONCATENATE(B283,S283)</f>
        <v>B</v>
      </c>
      <c r="U283" s="20"/>
      <c r="AF283" s="5"/>
      <c r="AG283" s="5"/>
      <c r="AH283" s="5"/>
      <c r="AI283" s="5"/>
      <c r="AJ283" s="5"/>
      <c r="AK283" s="5"/>
    </row>
    <row r="284" spans="1:37" s="19" customFormat="1" ht="15.6" x14ac:dyDescent="0.25">
      <c r="A284" s="139"/>
      <c r="B284" s="54"/>
      <c r="C284" s="25" t="str">
        <f ca="1">IF(PORTADA!$E$39="A",CONCATENATE(L284," ",I284),"")</f>
        <v>c) 0</v>
      </c>
      <c r="D284" s="26"/>
      <c r="E284" s="15"/>
      <c r="F284" s="15"/>
      <c r="G284" s="62"/>
      <c r="H284" s="62"/>
      <c r="I284" s="34">
        <f>LOOKUP(G280,DATOS!A:A,DATOS!N:N)</f>
        <v>0</v>
      </c>
      <c r="J284" s="35"/>
      <c r="K284" s="34"/>
      <c r="L284" s="35" t="s">
        <v>125</v>
      </c>
      <c r="M284" s="20"/>
      <c r="N284" s="20"/>
      <c r="O284" s="20"/>
      <c r="P284" s="20"/>
      <c r="Q284" s="20"/>
      <c r="R284" s="20"/>
      <c r="S284" s="21" t="s">
        <v>2</v>
      </c>
      <c r="T284" s="20" t="str">
        <f>CONCATENATE(B284,S284)</f>
        <v>C</v>
      </c>
      <c r="U284" s="20"/>
      <c r="AF284" s="5"/>
      <c r="AG284" s="5"/>
      <c r="AH284" s="5"/>
      <c r="AI284" s="5"/>
      <c r="AJ284" s="5"/>
      <c r="AK284" s="5"/>
    </row>
    <row r="285" spans="1:37" s="19" customFormat="1" ht="15.6" x14ac:dyDescent="0.25">
      <c r="A285" s="139"/>
      <c r="B285" s="54"/>
      <c r="C285" s="25" t="str">
        <f ca="1">IF(PORTADA!$E$39="A",CONCATENATE(L285," ",I285),"")</f>
        <v>d) 0</v>
      </c>
      <c r="D285" s="26"/>
      <c r="E285" s="15"/>
      <c r="F285" s="15"/>
      <c r="G285" s="62"/>
      <c r="H285" s="62"/>
      <c r="I285" s="34">
        <f>LOOKUP(G280,DATOS!A:A,DATOS!O:O)</f>
        <v>0</v>
      </c>
      <c r="J285" s="35"/>
      <c r="K285" s="34"/>
      <c r="L285" s="35" t="s">
        <v>46</v>
      </c>
      <c r="M285" s="20"/>
      <c r="N285" s="20"/>
      <c r="O285" s="20"/>
      <c r="P285" s="20"/>
      <c r="Q285" s="20"/>
      <c r="R285" s="20"/>
      <c r="S285" s="21" t="s">
        <v>3</v>
      </c>
      <c r="T285" s="20" t="str">
        <f>CONCATENATE(B285,S285)</f>
        <v>D</v>
      </c>
      <c r="U285" s="20"/>
      <c r="AF285" s="5"/>
      <c r="AG285" s="5"/>
      <c r="AH285" s="5"/>
      <c r="AI285" s="5"/>
      <c r="AJ285" s="5"/>
      <c r="AK285" s="5"/>
    </row>
    <row r="286" spans="1:37" s="19" customFormat="1" ht="15.6" x14ac:dyDescent="0.25">
      <c r="A286" s="11"/>
      <c r="B286" s="52"/>
      <c r="C286" s="13"/>
      <c r="D286" s="14"/>
      <c r="E286" s="15"/>
      <c r="F286" s="15"/>
      <c r="G286" s="64">
        <v>2</v>
      </c>
      <c r="H286" s="66">
        <f ca="1">LOOKUP(M287,REPARTO!A:A,REPARTO!C:C)</f>
        <v>384</v>
      </c>
      <c r="I286" s="34" t="str">
        <f>LOOKUP(G286,DATOS!A:A,DATOS!P:P)</f>
        <v>C</v>
      </c>
      <c r="J286" s="34"/>
      <c r="K286" s="34"/>
      <c r="L286" s="35"/>
      <c r="AF286" s="5"/>
      <c r="AG286" s="5"/>
      <c r="AH286" s="5"/>
      <c r="AI286" s="5"/>
      <c r="AJ286" s="5"/>
      <c r="AK286" s="5"/>
    </row>
    <row r="287" spans="1:37" s="19" customFormat="1" ht="15.6" x14ac:dyDescent="0.25">
      <c r="A287" s="11"/>
      <c r="B287" s="31"/>
      <c r="C287" s="23" t="str">
        <f ca="1">IF(PORTADA!$E$39="A",CONCATENATE(M287,".- ",I287),"")</f>
        <v>48.- FORMACIÓN MILITAR - Boque 1 - RROO . ¿En qué se inspira el exacto cumplimiento del deber?: (Ref: 2)</v>
      </c>
      <c r="D287" s="24"/>
      <c r="E287" s="11"/>
      <c r="F287" s="11"/>
      <c r="G287" s="65"/>
      <c r="H287" s="62"/>
      <c r="I287" s="34" t="str">
        <f>LOOKUP(G286,DATOS!A:A,DATOS!G:G)</f>
        <v>FORMACIÓN MILITAR - Boque 1 - RROO . ¿En qué se inspira el exacto cumplimiento del deber?: (Ref: 2)</v>
      </c>
      <c r="J287" s="34"/>
      <c r="K287" s="53"/>
      <c r="L287" s="35">
        <f>+M287</f>
        <v>48</v>
      </c>
      <c r="M287" s="22">
        <f>+M281+1</f>
        <v>48</v>
      </c>
      <c r="N287" s="20" t="s">
        <v>33</v>
      </c>
      <c r="O287" s="20" t="s">
        <v>34</v>
      </c>
      <c r="P287" s="20" t="s">
        <v>39</v>
      </c>
      <c r="Q287" s="20" t="s">
        <v>35</v>
      </c>
      <c r="R287" s="20" t="s">
        <v>36</v>
      </c>
      <c r="S287" s="20" t="s">
        <v>37</v>
      </c>
      <c r="T287" s="20" t="str">
        <f>CONCATENATE("X",I286)</f>
        <v>XC</v>
      </c>
      <c r="U287" s="20" t="s">
        <v>38</v>
      </c>
      <c r="AF287" s="5"/>
      <c r="AG287" s="5"/>
      <c r="AH287" s="5"/>
      <c r="AI287" s="5"/>
      <c r="AJ287" s="5"/>
      <c r="AK287" s="5"/>
    </row>
    <row r="288" spans="1:37" s="19" customFormat="1" ht="15.6" x14ac:dyDescent="0.25">
      <c r="A288" s="139">
        <f ca="1">IF($E$2="X",0,IF(M289&gt;2,I286,M289))</f>
        <v>0</v>
      </c>
      <c r="B288" s="54"/>
      <c r="C288" s="25" t="str">
        <f ca="1">IF(PORTADA!$E$39="A",CONCATENATE(L288," ",I288),"")</f>
        <v>a) En el amor al servicio y la unión espiritual de todos sus miembros</v>
      </c>
      <c r="D288" s="26"/>
      <c r="E288" s="15"/>
      <c r="F288" s="15"/>
      <c r="G288" s="62"/>
      <c r="H288" s="62"/>
      <c r="I288" s="34" t="str">
        <f>LOOKUP(G286,DATOS!A:A,DATOS!L:L)</f>
        <v>En el amor al servicio y la unión espiritual de todos sus miembros</v>
      </c>
      <c r="J288" s="35"/>
      <c r="K288" s="34"/>
      <c r="L288" s="35" t="s">
        <v>127</v>
      </c>
      <c r="M288" s="20" t="s">
        <v>5</v>
      </c>
      <c r="N288" s="20">
        <f>IF(O288&gt;0,0,R288)</f>
        <v>0</v>
      </c>
      <c r="O288" s="20">
        <f>IF(R289&gt;0,1,0)</f>
        <v>0</v>
      </c>
      <c r="P288" s="20">
        <f>IF(O288=1,-1/COUNTA(S288:S291),0)</f>
        <v>0</v>
      </c>
      <c r="Q288" s="20">
        <f>COUNTA(B288:B291)</f>
        <v>0</v>
      </c>
      <c r="R288" s="20">
        <f>COUNTIF(T288:T291,T287)</f>
        <v>0</v>
      </c>
      <c r="S288" s="21" t="s">
        <v>0</v>
      </c>
      <c r="T288" s="20" t="str">
        <f>CONCATENATE(B288,S288)</f>
        <v>A</v>
      </c>
      <c r="U288" s="20">
        <f>IF(R288&gt;0,R288+Q288,Q288*3)</f>
        <v>0</v>
      </c>
      <c r="AF288" s="5"/>
      <c r="AG288" s="5"/>
      <c r="AH288" s="5"/>
      <c r="AI288" s="5"/>
      <c r="AJ288" s="5"/>
      <c r="AK288" s="5"/>
    </row>
    <row r="289" spans="1:37" s="19" customFormat="1" ht="15.6" x14ac:dyDescent="0.25">
      <c r="A289" s="139"/>
      <c r="B289" s="54"/>
      <c r="C289" s="25" t="str">
        <f ca="1">IF(PORTADA!$E$39="A",CONCATENATE(L289," ",I289),"")</f>
        <v>b) En las RROO</v>
      </c>
      <c r="D289" s="26"/>
      <c r="E289" s="15"/>
      <c r="F289" s="15"/>
      <c r="G289" s="62"/>
      <c r="H289" s="62"/>
      <c r="I289" s="34" t="str">
        <f>LOOKUP(G286,DATOS!A:A,DATOS!M:M)</f>
        <v>En las RROO</v>
      </c>
      <c r="J289" s="35"/>
      <c r="K289" s="34"/>
      <c r="L289" s="35" t="s">
        <v>126</v>
      </c>
      <c r="M289" s="20">
        <f ca="1">IF(PORTADA!$E$39="A",U288,0)</f>
        <v>0</v>
      </c>
      <c r="N289" s="20"/>
      <c r="O289" s="20"/>
      <c r="P289" s="20"/>
      <c r="Q289" s="20"/>
      <c r="R289" s="20">
        <f>Q288-R288</f>
        <v>0</v>
      </c>
      <c r="S289" s="21" t="s">
        <v>1</v>
      </c>
      <c r="T289" s="20" t="str">
        <f>CONCATENATE(B289,S289)</f>
        <v>B</v>
      </c>
      <c r="U289" s="20"/>
      <c r="AF289" s="5"/>
      <c r="AG289" s="5"/>
      <c r="AH289" s="5"/>
      <c r="AI289" s="5"/>
      <c r="AJ289" s="5"/>
      <c r="AK289" s="5"/>
    </row>
    <row r="290" spans="1:37" s="19" customFormat="1" ht="15.6" x14ac:dyDescent="0.25">
      <c r="A290" s="139"/>
      <c r="B290" s="54"/>
      <c r="C290" s="25" t="str">
        <f ca="1">IF(PORTADA!$E$39="A",CONCATENATE(L290," ",I290),"")</f>
        <v>c) En el amor a España, en el honor, disciplina y valor</v>
      </c>
      <c r="D290" s="26"/>
      <c r="E290" s="15"/>
      <c r="F290" s="15"/>
      <c r="G290" s="62"/>
      <c r="H290" s="62"/>
      <c r="I290" s="34" t="str">
        <f>LOOKUP(G286,DATOS!A:A,DATOS!N:N)</f>
        <v>En el amor a España, en el honor, disciplina y valor</v>
      </c>
      <c r="J290" s="35"/>
      <c r="K290" s="34"/>
      <c r="L290" s="35" t="s">
        <v>125</v>
      </c>
      <c r="M290" s="20"/>
      <c r="N290" s="20"/>
      <c r="O290" s="20"/>
      <c r="P290" s="20"/>
      <c r="Q290" s="20"/>
      <c r="R290" s="20"/>
      <c r="S290" s="21" t="s">
        <v>2</v>
      </c>
      <c r="T290" s="20" t="str">
        <f>CONCATENATE(B290,S290)</f>
        <v>C</v>
      </c>
      <c r="U290" s="20"/>
      <c r="AF290" s="5"/>
      <c r="AG290" s="5"/>
      <c r="AH290" s="5"/>
      <c r="AI290" s="5"/>
      <c r="AJ290" s="5"/>
      <c r="AK290" s="5"/>
    </row>
    <row r="291" spans="1:37" s="19" customFormat="1" ht="15.6" x14ac:dyDescent="0.25">
      <c r="A291" s="139"/>
      <c r="B291" s="54"/>
      <c r="C291" s="25" t="str">
        <f ca="1">IF(PORTADA!$E$39="A",CONCATENATE(L291," ",I291),"")</f>
        <v>d) En el honor, firmeza y arrogancia</v>
      </c>
      <c r="D291" s="26"/>
      <c r="E291" s="15"/>
      <c r="F291" s="15"/>
      <c r="G291" s="62"/>
      <c r="H291" s="62"/>
      <c r="I291" s="34" t="str">
        <f>LOOKUP(G286,DATOS!A:A,DATOS!O:O)</f>
        <v>En el honor, firmeza y arrogancia</v>
      </c>
      <c r="J291" s="35"/>
      <c r="K291" s="34"/>
      <c r="L291" s="35" t="s">
        <v>46</v>
      </c>
      <c r="M291" s="20"/>
      <c r="N291" s="20"/>
      <c r="O291" s="20"/>
      <c r="P291" s="20"/>
      <c r="Q291" s="20"/>
      <c r="R291" s="20"/>
      <c r="S291" s="21" t="s">
        <v>3</v>
      </c>
      <c r="T291" s="20" t="str">
        <f>CONCATENATE(B291,S291)</f>
        <v>D</v>
      </c>
      <c r="U291" s="20"/>
      <c r="AF291" s="5"/>
      <c r="AG291" s="5"/>
      <c r="AH291" s="5"/>
      <c r="AI291" s="5"/>
      <c r="AJ291" s="5"/>
      <c r="AK291" s="5"/>
    </row>
    <row r="292" spans="1:37" s="19" customFormat="1" ht="15.6" x14ac:dyDescent="0.25">
      <c r="A292" s="11"/>
      <c r="B292" s="52"/>
      <c r="C292" s="13"/>
      <c r="D292" s="14"/>
      <c r="E292" s="15"/>
      <c r="F292" s="15"/>
      <c r="G292" s="64">
        <v>641</v>
      </c>
      <c r="H292" s="66">
        <f ca="1">LOOKUP(M293,REPARTO!A:A,REPARTO!C:C)</f>
        <v>841</v>
      </c>
      <c r="I292" s="34">
        <f>LOOKUP(G292,DATOS!A:A,DATOS!P:P)</f>
        <v>0</v>
      </c>
      <c r="J292" s="34"/>
      <c r="K292" s="34"/>
      <c r="L292" s="35"/>
      <c r="AF292" s="5"/>
      <c r="AG292" s="5"/>
      <c r="AH292" s="5"/>
      <c r="AI292" s="5"/>
      <c r="AJ292" s="5"/>
      <c r="AK292" s="5"/>
    </row>
    <row r="293" spans="1:37" s="19" customFormat="1" ht="31.2" x14ac:dyDescent="0.25">
      <c r="A293" s="11"/>
      <c r="B293" s="31"/>
      <c r="C293" s="23" t="str">
        <f ca="1">IF(PORTADA!$E$39="A",CONCATENATE(M293,".- ",I293),"")</f>
        <v>49.- INSTRUCCIÓN TÁCTICA Y TÉCNICA - Boque 1 - INSTRUCCIÓN DEL COMBATIENTE II. INSTRUCCIÓN DEL COMBATIENTE.  (Ref: 641)</v>
      </c>
      <c r="D293" s="24"/>
      <c r="E293" s="11"/>
      <c r="F293" s="11"/>
      <c r="G293" s="65"/>
      <c r="H293" s="62"/>
      <c r="I293" s="34" t="str">
        <f>LOOKUP(G292,DATOS!A:A,DATOS!G:G)</f>
        <v>INSTRUCCIÓN TÁCTICA Y TÉCNICA - Boque 1 - INSTRUCCIÓN DEL COMBATIENTE II. INSTRUCCIÓN DEL COMBATIENTE.  (Ref: 641)</v>
      </c>
      <c r="J293" s="34"/>
      <c r="K293" s="53"/>
      <c r="L293" s="35">
        <f>+M293</f>
        <v>49</v>
      </c>
      <c r="M293" s="22">
        <f>+M287+1</f>
        <v>49</v>
      </c>
      <c r="N293" s="20" t="s">
        <v>33</v>
      </c>
      <c r="O293" s="20" t="s">
        <v>34</v>
      </c>
      <c r="P293" s="20" t="s">
        <v>39</v>
      </c>
      <c r="Q293" s="20" t="s">
        <v>35</v>
      </c>
      <c r="R293" s="20" t="s">
        <v>36</v>
      </c>
      <c r="S293" s="20" t="s">
        <v>37</v>
      </c>
      <c r="T293" s="20" t="str">
        <f>CONCATENATE("X",I292)</f>
        <v>X0</v>
      </c>
      <c r="U293" s="20" t="s">
        <v>38</v>
      </c>
      <c r="AF293" s="5"/>
      <c r="AG293" s="5"/>
      <c r="AH293" s="5"/>
      <c r="AI293" s="5"/>
      <c r="AJ293" s="5"/>
      <c r="AK293" s="5"/>
    </row>
    <row r="294" spans="1:37" s="19" customFormat="1" ht="15.6" x14ac:dyDescent="0.25">
      <c r="A294" s="139">
        <f ca="1">IF($E$2="X",0,IF(M295&gt;2,I292,M295))</f>
        <v>0</v>
      </c>
      <c r="B294" s="54"/>
      <c r="C294" s="25" t="str">
        <f ca="1">IF(PORTADA!$E$39="A",CONCATENATE(L294," ",I294),"")</f>
        <v>a) 0</v>
      </c>
      <c r="D294" s="26"/>
      <c r="E294" s="15"/>
      <c r="F294" s="15"/>
      <c r="G294" s="62"/>
      <c r="H294" s="62"/>
      <c r="I294" s="34">
        <f>LOOKUP(G292,DATOS!A:A,DATOS!L:L)</f>
        <v>0</v>
      </c>
      <c r="J294" s="35"/>
      <c r="K294" s="34"/>
      <c r="L294" s="35" t="s">
        <v>127</v>
      </c>
      <c r="M294" s="20" t="s">
        <v>5</v>
      </c>
      <c r="N294" s="20">
        <f>IF(O294&gt;0,0,R294)</f>
        <v>0</v>
      </c>
      <c r="O294" s="20">
        <f>IF(R295&gt;0,1,0)</f>
        <v>0</v>
      </c>
      <c r="P294" s="20">
        <f>IF(O294=1,-1/COUNTA(S294:S297),0)</f>
        <v>0</v>
      </c>
      <c r="Q294" s="20">
        <f>COUNTA(B294:B297)</f>
        <v>0</v>
      </c>
      <c r="R294" s="20">
        <f>COUNTIF(T294:T297,T293)</f>
        <v>0</v>
      </c>
      <c r="S294" s="21" t="s">
        <v>0</v>
      </c>
      <c r="T294" s="20" t="str">
        <f>CONCATENATE(B294,S294)</f>
        <v>A</v>
      </c>
      <c r="U294" s="20">
        <f>IF(R294&gt;0,R294+Q294,Q294*3)</f>
        <v>0</v>
      </c>
      <c r="AF294" s="5"/>
      <c r="AG294" s="5"/>
      <c r="AH294" s="5"/>
      <c r="AI294" s="5"/>
      <c r="AJ294" s="5"/>
      <c r="AK294" s="5"/>
    </row>
    <row r="295" spans="1:37" s="19" customFormat="1" ht="15.6" x14ac:dyDescent="0.25">
      <c r="A295" s="139"/>
      <c r="B295" s="54"/>
      <c r="C295" s="25" t="str">
        <f ca="1">IF(PORTADA!$E$39="A",CONCATENATE(L295," ",I295),"")</f>
        <v>b) 0</v>
      </c>
      <c r="D295" s="26"/>
      <c r="E295" s="15"/>
      <c r="F295" s="15"/>
      <c r="G295" s="62"/>
      <c r="H295" s="62"/>
      <c r="I295" s="34">
        <f>LOOKUP(G292,DATOS!A:A,DATOS!M:M)</f>
        <v>0</v>
      </c>
      <c r="J295" s="35"/>
      <c r="K295" s="34"/>
      <c r="L295" s="35" t="s">
        <v>126</v>
      </c>
      <c r="M295" s="20">
        <f ca="1">IF(PORTADA!$E$39="A",U294,0)</f>
        <v>0</v>
      </c>
      <c r="N295" s="20"/>
      <c r="O295" s="20"/>
      <c r="P295" s="20"/>
      <c r="Q295" s="20"/>
      <c r="R295" s="20">
        <f>Q294-R294</f>
        <v>0</v>
      </c>
      <c r="S295" s="21" t="s">
        <v>1</v>
      </c>
      <c r="T295" s="20" t="str">
        <f>CONCATENATE(B295,S295)</f>
        <v>B</v>
      </c>
      <c r="U295" s="20"/>
      <c r="AF295" s="5"/>
      <c r="AG295" s="5"/>
      <c r="AH295" s="5"/>
      <c r="AI295" s="5"/>
      <c r="AJ295" s="5"/>
      <c r="AK295" s="5"/>
    </row>
    <row r="296" spans="1:37" s="19" customFormat="1" ht="15.6" x14ac:dyDescent="0.25">
      <c r="A296" s="139"/>
      <c r="B296" s="54"/>
      <c r="C296" s="25" t="str">
        <f ca="1">IF(PORTADA!$E$39="A",CONCATENATE(L296," ",I296),"")</f>
        <v>c) 0</v>
      </c>
      <c r="D296" s="26"/>
      <c r="E296" s="15"/>
      <c r="F296" s="15"/>
      <c r="G296" s="62"/>
      <c r="H296" s="62"/>
      <c r="I296" s="34">
        <f>LOOKUP(G292,DATOS!A:A,DATOS!N:N)</f>
        <v>0</v>
      </c>
      <c r="J296" s="35"/>
      <c r="K296" s="34"/>
      <c r="L296" s="35" t="s">
        <v>125</v>
      </c>
      <c r="M296" s="20"/>
      <c r="N296" s="20"/>
      <c r="O296" s="20"/>
      <c r="P296" s="20"/>
      <c r="Q296" s="20"/>
      <c r="R296" s="20"/>
      <c r="S296" s="21" t="s">
        <v>2</v>
      </c>
      <c r="T296" s="20" t="str">
        <f>CONCATENATE(B296,S296)</f>
        <v>C</v>
      </c>
      <c r="U296" s="20"/>
      <c r="AF296" s="5"/>
      <c r="AG296" s="5"/>
      <c r="AH296" s="5"/>
      <c r="AI296" s="5"/>
      <c r="AJ296" s="5"/>
      <c r="AK296" s="5"/>
    </row>
    <row r="297" spans="1:37" s="19" customFormat="1" ht="15.6" x14ac:dyDescent="0.25">
      <c r="A297" s="139"/>
      <c r="B297" s="54"/>
      <c r="C297" s="25" t="str">
        <f ca="1">IF(PORTADA!$E$39="A",CONCATENATE(L297," ",I297),"")</f>
        <v>d) 0</v>
      </c>
      <c r="D297" s="26"/>
      <c r="E297" s="15"/>
      <c r="F297" s="15"/>
      <c r="G297" s="62"/>
      <c r="H297" s="62"/>
      <c r="I297" s="34">
        <f>LOOKUP(G292,DATOS!A:A,DATOS!O:O)</f>
        <v>0</v>
      </c>
      <c r="J297" s="35"/>
      <c r="K297" s="34"/>
      <c r="L297" s="35" t="s">
        <v>46</v>
      </c>
      <c r="M297" s="20"/>
      <c r="N297" s="20"/>
      <c r="O297" s="20"/>
      <c r="P297" s="20"/>
      <c r="Q297" s="20"/>
      <c r="R297" s="20"/>
      <c r="S297" s="21" t="s">
        <v>3</v>
      </c>
      <c r="T297" s="20" t="str">
        <f>CONCATENATE(B297,S297)</f>
        <v>D</v>
      </c>
      <c r="U297" s="20"/>
      <c r="AF297" s="5"/>
      <c r="AG297" s="5"/>
      <c r="AH297" s="5"/>
      <c r="AI297" s="5"/>
      <c r="AJ297" s="5"/>
      <c r="AK297" s="5"/>
    </row>
    <row r="298" spans="1:37" s="19" customFormat="1" ht="15.6" x14ac:dyDescent="0.25">
      <c r="A298" s="11"/>
      <c r="B298" s="52"/>
      <c r="C298" s="13"/>
      <c r="D298" s="14"/>
      <c r="E298" s="15"/>
      <c r="F298" s="15"/>
      <c r="G298" s="64">
        <v>1042</v>
      </c>
      <c r="H298" s="66">
        <f ca="1">LOOKUP(M299,REPARTO!A:A,REPARTO!C:C)</f>
        <v>6</v>
      </c>
      <c r="I298" s="34">
        <f>LOOKUP(G298,DATOS!A:A,DATOS!P:P)</f>
        <v>0</v>
      </c>
      <c r="J298" s="34"/>
      <c r="K298" s="34"/>
      <c r="L298" s="35"/>
      <c r="AF298" s="5"/>
      <c r="AG298" s="5"/>
      <c r="AH298" s="5"/>
      <c r="AI298" s="5"/>
      <c r="AJ298" s="5"/>
      <c r="AK298" s="5"/>
    </row>
    <row r="299" spans="1:37" s="19" customFormat="1" ht="31.2" x14ac:dyDescent="0.25">
      <c r="A299" s="11"/>
      <c r="B299" s="31"/>
      <c r="C299" s="23" t="str">
        <f ca="1">IF(PORTADA!$E$39="A",CONCATENATE(M299,".- ",I299),"")</f>
        <v>50.- INSTRUCCIÓN TÁCTICA Y TÉCNICA - Boque 4 - TRANSMISIONES I. CONCEPTOS BÁSICOS PARA TRANSMITIR.  (Ref: 1042)</v>
      </c>
      <c r="D299" s="24"/>
      <c r="E299" s="11"/>
      <c r="F299" s="11"/>
      <c r="G299" s="65"/>
      <c r="H299" s="62"/>
      <c r="I299" s="34" t="str">
        <f>LOOKUP(G298,DATOS!A:A,DATOS!G:G)</f>
        <v>INSTRUCCIÓN TÁCTICA Y TÉCNICA - Boque 4 - TRANSMISIONES I. CONCEPTOS BÁSICOS PARA TRANSMITIR.  (Ref: 1042)</v>
      </c>
      <c r="J299" s="34"/>
      <c r="K299" s="53"/>
      <c r="L299" s="35">
        <f>+M299</f>
        <v>50</v>
      </c>
      <c r="M299" s="22">
        <f>+M293+1</f>
        <v>50</v>
      </c>
      <c r="N299" s="20" t="s">
        <v>33</v>
      </c>
      <c r="O299" s="20" t="s">
        <v>34</v>
      </c>
      <c r="P299" s="20" t="s">
        <v>39</v>
      </c>
      <c r="Q299" s="20" t="s">
        <v>35</v>
      </c>
      <c r="R299" s="20" t="s">
        <v>36</v>
      </c>
      <c r="S299" s="20" t="s">
        <v>37</v>
      </c>
      <c r="T299" s="20" t="str">
        <f>CONCATENATE("X",I298)</f>
        <v>X0</v>
      </c>
      <c r="U299" s="20" t="s">
        <v>38</v>
      </c>
      <c r="AF299" s="5"/>
      <c r="AG299" s="5"/>
      <c r="AH299" s="5"/>
      <c r="AI299" s="5"/>
      <c r="AJ299" s="5"/>
      <c r="AK299" s="5"/>
    </row>
    <row r="300" spans="1:37" s="19" customFormat="1" ht="15.6" x14ac:dyDescent="0.25">
      <c r="A300" s="139">
        <f ca="1">IF($E$2="X",0,IF(M301&gt;2,I298,M301))</f>
        <v>0</v>
      </c>
      <c r="B300" s="54"/>
      <c r="C300" s="25" t="str">
        <f ca="1">IF(PORTADA!$E$39="A",CONCATENATE(L300," ",I300),"")</f>
        <v>a) 0</v>
      </c>
      <c r="D300" s="26"/>
      <c r="E300" s="15"/>
      <c r="F300" s="15"/>
      <c r="G300" s="62"/>
      <c r="H300" s="62"/>
      <c r="I300" s="34">
        <f>LOOKUP(G298,DATOS!A:A,DATOS!L:L)</f>
        <v>0</v>
      </c>
      <c r="J300" s="35"/>
      <c r="K300" s="34"/>
      <c r="L300" s="35" t="s">
        <v>127</v>
      </c>
      <c r="M300" s="20" t="s">
        <v>5</v>
      </c>
      <c r="N300" s="20">
        <f>IF(O300&gt;0,0,R300)</f>
        <v>0</v>
      </c>
      <c r="O300" s="20">
        <f>IF(R301&gt;0,1,0)</f>
        <v>0</v>
      </c>
      <c r="P300" s="20">
        <f>IF(O300=1,-1/COUNTA(S300:S303),0)</f>
        <v>0</v>
      </c>
      <c r="Q300" s="20">
        <f>COUNTA(B300:B303)</f>
        <v>0</v>
      </c>
      <c r="R300" s="20">
        <f>COUNTIF(T300:T303,T299)</f>
        <v>0</v>
      </c>
      <c r="S300" s="21" t="s">
        <v>0</v>
      </c>
      <c r="T300" s="20" t="str">
        <f>CONCATENATE(B300,S300)</f>
        <v>A</v>
      </c>
      <c r="U300" s="20">
        <f>IF(R300&gt;0,R300+Q300,Q300*3)</f>
        <v>0</v>
      </c>
      <c r="AF300" s="5"/>
      <c r="AG300" s="5"/>
      <c r="AH300" s="5"/>
      <c r="AI300" s="5"/>
      <c r="AJ300" s="5"/>
      <c r="AK300" s="5"/>
    </row>
    <row r="301" spans="1:37" s="19" customFormat="1" ht="15.6" x14ac:dyDescent="0.25">
      <c r="A301" s="139"/>
      <c r="B301" s="54"/>
      <c r="C301" s="25" t="str">
        <f ca="1">IF(PORTADA!$E$39="A",CONCATENATE(L301," ",I301),"")</f>
        <v>b) 0</v>
      </c>
      <c r="D301" s="26"/>
      <c r="E301" s="15"/>
      <c r="F301" s="15"/>
      <c r="G301" s="62"/>
      <c r="H301" s="62"/>
      <c r="I301" s="34">
        <f>LOOKUP(G298,DATOS!A:A,DATOS!M:M)</f>
        <v>0</v>
      </c>
      <c r="J301" s="35"/>
      <c r="K301" s="34"/>
      <c r="L301" s="35" t="s">
        <v>126</v>
      </c>
      <c r="M301" s="20">
        <f ca="1">IF(PORTADA!$E$39="A",U300,0)</f>
        <v>0</v>
      </c>
      <c r="N301" s="20"/>
      <c r="O301" s="20"/>
      <c r="P301" s="20"/>
      <c r="Q301" s="20"/>
      <c r="R301" s="20">
        <f>Q300-R300</f>
        <v>0</v>
      </c>
      <c r="S301" s="21" t="s">
        <v>1</v>
      </c>
      <c r="T301" s="20" t="str">
        <f>CONCATENATE(B301,S301)</f>
        <v>B</v>
      </c>
      <c r="U301" s="20"/>
      <c r="AF301" s="5"/>
      <c r="AG301" s="5"/>
      <c r="AH301" s="5"/>
      <c r="AI301" s="5"/>
      <c r="AJ301" s="5"/>
      <c r="AK301" s="5"/>
    </row>
    <row r="302" spans="1:37" s="19" customFormat="1" ht="15.6" x14ac:dyDescent="0.25">
      <c r="A302" s="139"/>
      <c r="B302" s="54"/>
      <c r="C302" s="25" t="str">
        <f ca="1">IF(PORTADA!$E$39="A",CONCATENATE(L302," ",I302),"")</f>
        <v>c) 0</v>
      </c>
      <c r="D302" s="26"/>
      <c r="E302" s="15"/>
      <c r="F302" s="15"/>
      <c r="G302" s="62"/>
      <c r="H302" s="62"/>
      <c r="I302" s="34">
        <f>LOOKUP(G298,DATOS!A:A,DATOS!N:N)</f>
        <v>0</v>
      </c>
      <c r="J302" s="35"/>
      <c r="K302" s="34"/>
      <c r="L302" s="35" t="s">
        <v>125</v>
      </c>
      <c r="M302" s="20"/>
      <c r="N302" s="20"/>
      <c r="O302" s="20"/>
      <c r="P302" s="20"/>
      <c r="Q302" s="20"/>
      <c r="R302" s="20"/>
      <c r="S302" s="21" t="s">
        <v>2</v>
      </c>
      <c r="T302" s="20" t="str">
        <f>CONCATENATE(B302,S302)</f>
        <v>C</v>
      </c>
      <c r="U302" s="20"/>
      <c r="AF302" s="5"/>
      <c r="AG302" s="5"/>
      <c r="AH302" s="5"/>
      <c r="AI302" s="5"/>
      <c r="AJ302" s="5"/>
      <c r="AK302" s="5"/>
    </row>
    <row r="303" spans="1:37" s="19" customFormat="1" ht="15.6" x14ac:dyDescent="0.25">
      <c r="A303" s="139"/>
      <c r="B303" s="54"/>
      <c r="C303" s="25" t="str">
        <f ca="1">IF(PORTADA!$E$39="A",CONCATENATE(L303," ",I303),"")</f>
        <v>d) 0</v>
      </c>
      <c r="D303" s="26"/>
      <c r="E303" s="15"/>
      <c r="F303" s="15"/>
      <c r="G303" s="62"/>
      <c r="H303" s="62"/>
      <c r="I303" s="34">
        <f>LOOKUP(G298,DATOS!A:A,DATOS!O:O)</f>
        <v>0</v>
      </c>
      <c r="J303" s="35"/>
      <c r="K303" s="34"/>
      <c r="L303" s="35" t="s">
        <v>46</v>
      </c>
      <c r="M303" s="20"/>
      <c r="N303" s="20"/>
      <c r="O303" s="20"/>
      <c r="P303" s="20"/>
      <c r="Q303" s="20"/>
      <c r="R303" s="20"/>
      <c r="S303" s="21" t="s">
        <v>3</v>
      </c>
      <c r="T303" s="20" t="str">
        <f>CONCATENATE(B303,S303)</f>
        <v>D</v>
      </c>
      <c r="U303" s="20"/>
      <c r="AF303" s="5"/>
      <c r="AG303" s="5"/>
      <c r="AH303" s="5"/>
      <c r="AI303" s="5"/>
      <c r="AJ303" s="5"/>
      <c r="AK303" s="5"/>
    </row>
    <row r="304" spans="1:37" s="19" customFormat="1" ht="15.6" x14ac:dyDescent="0.25">
      <c r="A304" s="11"/>
      <c r="B304" s="52"/>
      <c r="C304" s="13"/>
      <c r="D304" s="14"/>
      <c r="E304" s="15"/>
      <c r="F304" s="15"/>
      <c r="G304" s="64">
        <v>993</v>
      </c>
      <c r="H304" s="66">
        <f ca="1">LOOKUP(M305,REPARTO!A:A,REPARTO!C:C)</f>
        <v>593</v>
      </c>
      <c r="I304" s="34">
        <f>LOOKUP(G304,DATOS!A:A,DATOS!P:P)</f>
        <v>0</v>
      </c>
      <c r="J304" s="34"/>
      <c r="K304" s="34"/>
      <c r="L304" s="35"/>
      <c r="AF304" s="5"/>
      <c r="AG304" s="5"/>
      <c r="AH304" s="5"/>
      <c r="AI304" s="5"/>
      <c r="AJ304" s="5"/>
      <c r="AK304" s="5"/>
    </row>
    <row r="305" spans="1:37" s="19" customFormat="1" ht="31.2" x14ac:dyDescent="0.25">
      <c r="A305" s="11"/>
      <c r="B305" s="31"/>
      <c r="C305" s="23" t="str">
        <f ca="1">IF(PORTADA!$E$39="A",CONCATENATE(M305,".- ",I305),"")</f>
        <v>51.- INSTRUCCIÓN TÁCTICA Y TÉCNICA - Boque 3 - ARMAMENTO Y TERORÍA DEL TIRO II II. TEORÍA DEL TIRO.  (Ref: 993)</v>
      </c>
      <c r="D305" s="24"/>
      <c r="E305" s="11"/>
      <c r="F305" s="11"/>
      <c r="G305" s="65"/>
      <c r="H305" s="62"/>
      <c r="I305" s="34" t="str">
        <f>LOOKUP(G304,DATOS!A:A,DATOS!G:G)</f>
        <v>INSTRUCCIÓN TÁCTICA Y TÉCNICA - Boque 3 - ARMAMENTO Y TERORÍA DEL TIRO II II. TEORÍA DEL TIRO.  (Ref: 993)</v>
      </c>
      <c r="J305" s="34"/>
      <c r="K305" s="53"/>
      <c r="L305" s="35">
        <f>+M305</f>
        <v>51</v>
      </c>
      <c r="M305" s="22">
        <f>+M299+1</f>
        <v>51</v>
      </c>
      <c r="N305" s="20" t="s">
        <v>33</v>
      </c>
      <c r="O305" s="20" t="s">
        <v>34</v>
      </c>
      <c r="P305" s="20" t="s">
        <v>39</v>
      </c>
      <c r="Q305" s="20" t="s">
        <v>35</v>
      </c>
      <c r="R305" s="20" t="s">
        <v>36</v>
      </c>
      <c r="S305" s="20" t="s">
        <v>37</v>
      </c>
      <c r="T305" s="20" t="str">
        <f>CONCATENATE("X",I304)</f>
        <v>X0</v>
      </c>
      <c r="U305" s="20" t="s">
        <v>38</v>
      </c>
      <c r="AF305" s="5"/>
      <c r="AG305" s="5"/>
      <c r="AH305" s="5"/>
      <c r="AI305" s="5"/>
      <c r="AJ305" s="5"/>
      <c r="AK305" s="5"/>
    </row>
    <row r="306" spans="1:37" s="19" customFormat="1" ht="15.6" x14ac:dyDescent="0.25">
      <c r="A306" s="139">
        <f ca="1">IF($E$2="X",0,IF(M307&gt;2,I304,M307))</f>
        <v>0</v>
      </c>
      <c r="B306" s="54"/>
      <c r="C306" s="25" t="str">
        <f ca="1">IF(PORTADA!$E$39="A",CONCATENATE(L306," ",I306),"")</f>
        <v>a) 0</v>
      </c>
      <c r="D306" s="26"/>
      <c r="E306" s="15"/>
      <c r="F306" s="15"/>
      <c r="G306" s="62"/>
      <c r="H306" s="62"/>
      <c r="I306" s="34">
        <f>LOOKUP(G304,DATOS!A:A,DATOS!L:L)</f>
        <v>0</v>
      </c>
      <c r="J306" s="35"/>
      <c r="K306" s="34"/>
      <c r="L306" s="35" t="s">
        <v>127</v>
      </c>
      <c r="M306" s="20" t="s">
        <v>5</v>
      </c>
      <c r="N306" s="20">
        <f>IF(O306&gt;0,0,R306)</f>
        <v>0</v>
      </c>
      <c r="O306" s="20">
        <f>IF(R307&gt;0,1,0)</f>
        <v>0</v>
      </c>
      <c r="P306" s="20">
        <f>IF(O306=1,-1/COUNTA(S306:S309),0)</f>
        <v>0</v>
      </c>
      <c r="Q306" s="20">
        <f>COUNTA(B306:B309)</f>
        <v>0</v>
      </c>
      <c r="R306" s="20">
        <f>COUNTIF(T306:T309,T305)</f>
        <v>0</v>
      </c>
      <c r="S306" s="21" t="s">
        <v>0</v>
      </c>
      <c r="T306" s="20" t="str">
        <f>CONCATENATE(B306,S306)</f>
        <v>A</v>
      </c>
      <c r="U306" s="20">
        <f>IF(R306&gt;0,R306+Q306,Q306*3)</f>
        <v>0</v>
      </c>
      <c r="AF306" s="5"/>
      <c r="AG306" s="5"/>
      <c r="AH306" s="5"/>
      <c r="AI306" s="5"/>
      <c r="AJ306" s="5"/>
      <c r="AK306" s="5"/>
    </row>
    <row r="307" spans="1:37" s="19" customFormat="1" ht="15.6" x14ac:dyDescent="0.25">
      <c r="A307" s="139"/>
      <c r="B307" s="54"/>
      <c r="C307" s="25" t="str">
        <f ca="1">IF(PORTADA!$E$39="A",CONCATENATE(L307," ",I307),"")</f>
        <v>b) 0</v>
      </c>
      <c r="D307" s="26"/>
      <c r="E307" s="15"/>
      <c r="F307" s="15"/>
      <c r="G307" s="62"/>
      <c r="H307" s="62"/>
      <c r="I307" s="34">
        <f>LOOKUP(G304,DATOS!A:A,DATOS!M:M)</f>
        <v>0</v>
      </c>
      <c r="J307" s="35"/>
      <c r="K307" s="34"/>
      <c r="L307" s="35" t="s">
        <v>126</v>
      </c>
      <c r="M307" s="20">
        <f ca="1">IF(PORTADA!$E$39="A",U306,0)</f>
        <v>0</v>
      </c>
      <c r="N307" s="20"/>
      <c r="O307" s="20"/>
      <c r="P307" s="20"/>
      <c r="Q307" s="20"/>
      <c r="R307" s="20">
        <f>Q306-R306</f>
        <v>0</v>
      </c>
      <c r="S307" s="21" t="s">
        <v>1</v>
      </c>
      <c r="T307" s="20" t="str">
        <f>CONCATENATE(B307,S307)</f>
        <v>B</v>
      </c>
      <c r="U307" s="20"/>
      <c r="AF307" s="5"/>
      <c r="AG307" s="5"/>
      <c r="AH307" s="5"/>
      <c r="AI307" s="5"/>
      <c r="AJ307" s="5"/>
      <c r="AK307" s="5"/>
    </row>
    <row r="308" spans="1:37" s="19" customFormat="1" ht="15.6" x14ac:dyDescent="0.25">
      <c r="A308" s="139"/>
      <c r="B308" s="54"/>
      <c r="C308" s="25" t="str">
        <f ca="1">IF(PORTADA!$E$39="A",CONCATENATE(L308," ",I308),"")</f>
        <v>c) 0</v>
      </c>
      <c r="D308" s="26"/>
      <c r="E308" s="15"/>
      <c r="F308" s="15"/>
      <c r="G308" s="62"/>
      <c r="H308" s="62"/>
      <c r="I308" s="34">
        <f>LOOKUP(G304,DATOS!A:A,DATOS!N:N)</f>
        <v>0</v>
      </c>
      <c r="J308" s="35"/>
      <c r="K308" s="34"/>
      <c r="L308" s="35" t="s">
        <v>125</v>
      </c>
      <c r="M308" s="20"/>
      <c r="N308" s="20"/>
      <c r="O308" s="20"/>
      <c r="P308" s="20"/>
      <c r="Q308" s="20"/>
      <c r="R308" s="20"/>
      <c r="S308" s="21" t="s">
        <v>2</v>
      </c>
      <c r="T308" s="20" t="str">
        <f>CONCATENATE(B308,S308)</f>
        <v>C</v>
      </c>
      <c r="U308" s="20"/>
      <c r="AF308" s="5"/>
      <c r="AG308" s="5"/>
      <c r="AH308" s="5"/>
      <c r="AI308" s="5"/>
      <c r="AJ308" s="5"/>
      <c r="AK308" s="5"/>
    </row>
    <row r="309" spans="1:37" s="19" customFormat="1" ht="15.6" x14ac:dyDescent="0.25">
      <c r="A309" s="139"/>
      <c r="B309" s="54"/>
      <c r="C309" s="25" t="str">
        <f ca="1">IF(PORTADA!$E$39="A",CONCATENATE(L309," ",I309),"")</f>
        <v>d) 0</v>
      </c>
      <c r="D309" s="26"/>
      <c r="E309" s="15"/>
      <c r="F309" s="15"/>
      <c r="G309" s="62"/>
      <c r="H309" s="62"/>
      <c r="I309" s="34">
        <f>LOOKUP(G304,DATOS!A:A,DATOS!O:O)</f>
        <v>0</v>
      </c>
      <c r="J309" s="35"/>
      <c r="K309" s="34"/>
      <c r="L309" s="35" t="s">
        <v>46</v>
      </c>
      <c r="M309" s="20"/>
      <c r="N309" s="20"/>
      <c r="O309" s="20"/>
      <c r="P309" s="20"/>
      <c r="Q309" s="20"/>
      <c r="R309" s="20"/>
      <c r="S309" s="21" t="s">
        <v>3</v>
      </c>
      <c r="T309" s="20" t="str">
        <f>CONCATENATE(B309,S309)</f>
        <v>D</v>
      </c>
      <c r="U309" s="20"/>
      <c r="AF309" s="5"/>
      <c r="AG309" s="5"/>
      <c r="AH309" s="5"/>
      <c r="AI309" s="5"/>
      <c r="AJ309" s="5"/>
      <c r="AK309" s="5"/>
    </row>
    <row r="310" spans="1:37" s="19" customFormat="1" ht="15.6" x14ac:dyDescent="0.25">
      <c r="A310" s="11"/>
      <c r="B310" s="52"/>
      <c r="C310" s="13"/>
      <c r="D310" s="14"/>
      <c r="E310" s="15"/>
      <c r="F310" s="15"/>
      <c r="G310" s="64">
        <v>494</v>
      </c>
      <c r="H310" s="66">
        <f ca="1">LOOKUP(M311,REPARTO!A:A,REPARTO!C:C)</f>
        <v>229</v>
      </c>
      <c r="I310" s="34">
        <f>LOOKUP(G310,DATOS!A:A,DATOS!P:P)</f>
        <v>0</v>
      </c>
      <c r="J310" s="34"/>
      <c r="K310" s="34"/>
      <c r="L310" s="35"/>
      <c r="AF310" s="5"/>
      <c r="AG310" s="5"/>
      <c r="AH310" s="5"/>
      <c r="AI310" s="5"/>
      <c r="AJ310" s="5"/>
      <c r="AK310" s="5"/>
    </row>
    <row r="311" spans="1:37" s="19" customFormat="1" ht="31.2" x14ac:dyDescent="0.25">
      <c r="A311" s="11"/>
      <c r="B311" s="31"/>
      <c r="C311" s="23" t="str">
        <f ca="1">IF(PORTADA!$E$39="A",CONCATENATE(M311,".- ",I311),"")</f>
        <v>52.- FORMACIÓN MILITAR - Boque 8 - DERECHOS Y DEBERES DE LOS MIEMBROS DE LAS FAS II. DERECHOS Y DEBERES DE LOS MIEMBROS DE LAS FAS.  (Ref: 494)</v>
      </c>
      <c r="D311" s="24"/>
      <c r="E311" s="11"/>
      <c r="F311" s="11"/>
      <c r="G311" s="65"/>
      <c r="H311" s="62"/>
      <c r="I311" s="34" t="str">
        <f>LOOKUP(G310,DATOS!A:A,DATOS!G:G)</f>
        <v>FORMACIÓN MILITAR - Boque 8 - DERECHOS Y DEBERES DE LOS MIEMBROS DE LAS FAS II. DERECHOS Y DEBERES DE LOS MIEMBROS DE LAS FAS.  (Ref: 494)</v>
      </c>
      <c r="J311" s="34"/>
      <c r="K311" s="53"/>
      <c r="L311" s="35">
        <f>+M311</f>
        <v>52</v>
      </c>
      <c r="M311" s="22">
        <f>+M305+1</f>
        <v>52</v>
      </c>
      <c r="N311" s="20" t="s">
        <v>33</v>
      </c>
      <c r="O311" s="20" t="s">
        <v>34</v>
      </c>
      <c r="P311" s="20" t="s">
        <v>39</v>
      </c>
      <c r="Q311" s="20" t="s">
        <v>35</v>
      </c>
      <c r="R311" s="20" t="s">
        <v>36</v>
      </c>
      <c r="S311" s="20" t="s">
        <v>37</v>
      </c>
      <c r="T311" s="20" t="str">
        <f>CONCATENATE("X",I310)</f>
        <v>X0</v>
      </c>
      <c r="U311" s="20" t="s">
        <v>38</v>
      </c>
      <c r="AF311" s="5"/>
      <c r="AG311" s="5"/>
      <c r="AH311" s="5"/>
      <c r="AI311" s="5"/>
      <c r="AJ311" s="5"/>
      <c r="AK311" s="5"/>
    </row>
    <row r="312" spans="1:37" s="19" customFormat="1" ht="15.6" x14ac:dyDescent="0.25">
      <c r="A312" s="139">
        <f ca="1">IF($E$2="X",0,IF(M313&gt;2,I310,M313))</f>
        <v>0</v>
      </c>
      <c r="B312" s="54"/>
      <c r="C312" s="25" t="str">
        <f ca="1">IF(PORTADA!$E$39="A",CONCATENATE(L312," ",I312),"")</f>
        <v>a) 0</v>
      </c>
      <c r="D312" s="26"/>
      <c r="E312" s="15"/>
      <c r="F312" s="15"/>
      <c r="G312" s="62"/>
      <c r="H312" s="62"/>
      <c r="I312" s="34">
        <f>LOOKUP(G310,DATOS!A:A,DATOS!L:L)</f>
        <v>0</v>
      </c>
      <c r="J312" s="35"/>
      <c r="K312" s="34"/>
      <c r="L312" s="35" t="s">
        <v>127</v>
      </c>
      <c r="M312" s="20" t="s">
        <v>5</v>
      </c>
      <c r="N312" s="20">
        <f>IF(O312&gt;0,0,R312)</f>
        <v>0</v>
      </c>
      <c r="O312" s="20">
        <f>IF(R313&gt;0,1,0)</f>
        <v>0</v>
      </c>
      <c r="P312" s="20">
        <f>IF(O312=1,-1/COUNTA(S312:S315),0)</f>
        <v>0</v>
      </c>
      <c r="Q312" s="20">
        <f>COUNTA(B312:B315)</f>
        <v>0</v>
      </c>
      <c r="R312" s="20">
        <f>COUNTIF(T312:T315,T311)</f>
        <v>0</v>
      </c>
      <c r="S312" s="21" t="s">
        <v>0</v>
      </c>
      <c r="T312" s="20" t="str">
        <f>CONCATENATE(B312,S312)</f>
        <v>A</v>
      </c>
      <c r="U312" s="20">
        <f>IF(R312&gt;0,R312+Q312,Q312*3)</f>
        <v>0</v>
      </c>
      <c r="AF312" s="5"/>
      <c r="AG312" s="5"/>
      <c r="AH312" s="5"/>
      <c r="AI312" s="5"/>
      <c r="AJ312" s="5"/>
      <c r="AK312" s="5"/>
    </row>
    <row r="313" spans="1:37" s="19" customFormat="1" ht="15.6" x14ac:dyDescent="0.25">
      <c r="A313" s="139"/>
      <c r="B313" s="54"/>
      <c r="C313" s="25" t="str">
        <f ca="1">IF(PORTADA!$E$39="A",CONCATENATE(L313," ",I313),"")</f>
        <v>b) 0</v>
      </c>
      <c r="D313" s="26"/>
      <c r="E313" s="15"/>
      <c r="F313" s="15"/>
      <c r="G313" s="62"/>
      <c r="H313" s="62"/>
      <c r="I313" s="34">
        <f>LOOKUP(G310,DATOS!A:A,DATOS!M:M)</f>
        <v>0</v>
      </c>
      <c r="J313" s="35"/>
      <c r="K313" s="34"/>
      <c r="L313" s="35" t="s">
        <v>126</v>
      </c>
      <c r="M313" s="20">
        <f ca="1">IF(PORTADA!$E$39="A",U312,0)</f>
        <v>0</v>
      </c>
      <c r="N313" s="20"/>
      <c r="O313" s="20"/>
      <c r="P313" s="20"/>
      <c r="Q313" s="20"/>
      <c r="R313" s="20">
        <f>Q312-R312</f>
        <v>0</v>
      </c>
      <c r="S313" s="21" t="s">
        <v>1</v>
      </c>
      <c r="T313" s="20" t="str">
        <f>CONCATENATE(B313,S313)</f>
        <v>B</v>
      </c>
      <c r="U313" s="20"/>
      <c r="AF313" s="5"/>
      <c r="AG313" s="5"/>
      <c r="AH313" s="5"/>
      <c r="AI313" s="5"/>
      <c r="AJ313" s="5"/>
      <c r="AK313" s="5"/>
    </row>
    <row r="314" spans="1:37" s="19" customFormat="1" ht="15.6" x14ac:dyDescent="0.25">
      <c r="A314" s="139"/>
      <c r="B314" s="54"/>
      <c r="C314" s="25" t="str">
        <f ca="1">IF(PORTADA!$E$39="A",CONCATENATE(L314," ",I314),"")</f>
        <v>c) 0</v>
      </c>
      <c r="D314" s="26"/>
      <c r="E314" s="15"/>
      <c r="F314" s="15"/>
      <c r="G314" s="62"/>
      <c r="H314" s="62"/>
      <c r="I314" s="34">
        <f>LOOKUP(G310,DATOS!A:A,DATOS!N:N)</f>
        <v>0</v>
      </c>
      <c r="J314" s="35"/>
      <c r="K314" s="34"/>
      <c r="L314" s="35" t="s">
        <v>125</v>
      </c>
      <c r="M314" s="20"/>
      <c r="N314" s="20"/>
      <c r="O314" s="20"/>
      <c r="P314" s="20"/>
      <c r="Q314" s="20"/>
      <c r="R314" s="20"/>
      <c r="S314" s="21" t="s">
        <v>2</v>
      </c>
      <c r="T314" s="20" t="str">
        <f>CONCATENATE(B314,S314)</f>
        <v>C</v>
      </c>
      <c r="U314" s="20"/>
      <c r="AF314" s="5"/>
      <c r="AG314" s="5"/>
      <c r="AH314" s="5"/>
      <c r="AI314" s="5"/>
      <c r="AJ314" s="5"/>
      <c r="AK314" s="5"/>
    </row>
    <row r="315" spans="1:37" s="19" customFormat="1" ht="15.6" x14ac:dyDescent="0.25">
      <c r="A315" s="139"/>
      <c r="B315" s="54"/>
      <c r="C315" s="25" t="str">
        <f ca="1">IF(PORTADA!$E$39="A",CONCATENATE(L315," ",I315),"")</f>
        <v>d) 0</v>
      </c>
      <c r="D315" s="26"/>
      <c r="E315" s="15"/>
      <c r="F315" s="15"/>
      <c r="G315" s="62"/>
      <c r="H315" s="62"/>
      <c r="I315" s="34">
        <f>LOOKUP(G310,DATOS!A:A,DATOS!O:O)</f>
        <v>0</v>
      </c>
      <c r="J315" s="35"/>
      <c r="K315" s="34"/>
      <c r="L315" s="35" t="s">
        <v>46</v>
      </c>
      <c r="M315" s="20"/>
      <c r="N315" s="20"/>
      <c r="O315" s="20"/>
      <c r="P315" s="20"/>
      <c r="Q315" s="20"/>
      <c r="R315" s="20"/>
      <c r="S315" s="21" t="s">
        <v>3</v>
      </c>
      <c r="T315" s="20" t="str">
        <f>CONCATENATE(B315,S315)</f>
        <v>D</v>
      </c>
      <c r="U315" s="20"/>
      <c r="AF315" s="5"/>
      <c r="AG315" s="5"/>
      <c r="AH315" s="5"/>
      <c r="AI315" s="5"/>
      <c r="AJ315" s="5"/>
      <c r="AK315" s="5"/>
    </row>
    <row r="316" spans="1:37" s="19" customFormat="1" ht="15.6" x14ac:dyDescent="0.25">
      <c r="A316" s="11"/>
      <c r="B316" s="52"/>
      <c r="C316" s="13"/>
      <c r="D316" s="14"/>
      <c r="E316" s="15"/>
      <c r="F316" s="15"/>
      <c r="G316" s="64">
        <v>963</v>
      </c>
      <c r="H316" s="66">
        <f ca="1">LOOKUP(M317,REPARTO!A:A,REPARTO!C:C)</f>
        <v>118</v>
      </c>
      <c r="I316" s="34">
        <f>LOOKUP(G316,DATOS!A:A,DATOS!P:P)</f>
        <v>0</v>
      </c>
      <c r="J316" s="34"/>
      <c r="K316" s="34"/>
      <c r="L316" s="35"/>
      <c r="AF316" s="5"/>
      <c r="AG316" s="5"/>
      <c r="AH316" s="5"/>
      <c r="AI316" s="5"/>
      <c r="AJ316" s="5"/>
      <c r="AK316" s="5"/>
    </row>
    <row r="317" spans="1:37" s="19" customFormat="1" ht="31.2" x14ac:dyDescent="0.25">
      <c r="A317" s="11"/>
      <c r="B317" s="31"/>
      <c r="C317" s="23" t="str">
        <f ca="1">IF(PORTADA!$E$39="A",CONCATENATE(M317,".- ",I317),"")</f>
        <v>53.- INSTRUCCIÓN TÁCTICA Y TÉCNICA - Boque 3 - ARMAMENTO Y TERORÍA DEL TIRO II II. GRANADA DE MANO ALHAMBRA.  (Ref: 963)</v>
      </c>
      <c r="D317" s="24"/>
      <c r="E317" s="11"/>
      <c r="F317" s="11"/>
      <c r="G317" s="65"/>
      <c r="H317" s="62"/>
      <c r="I317" s="34" t="str">
        <f>LOOKUP(G316,DATOS!A:A,DATOS!G:G)</f>
        <v>INSTRUCCIÓN TÁCTICA Y TÉCNICA - Boque 3 - ARMAMENTO Y TERORÍA DEL TIRO II II. GRANADA DE MANO ALHAMBRA.  (Ref: 963)</v>
      </c>
      <c r="J317" s="34"/>
      <c r="K317" s="53"/>
      <c r="L317" s="35">
        <f>+M317</f>
        <v>53</v>
      </c>
      <c r="M317" s="22">
        <f>+M311+1</f>
        <v>53</v>
      </c>
      <c r="N317" s="20" t="s">
        <v>33</v>
      </c>
      <c r="O317" s="20" t="s">
        <v>34</v>
      </c>
      <c r="P317" s="20" t="s">
        <v>39</v>
      </c>
      <c r="Q317" s="20" t="s">
        <v>35</v>
      </c>
      <c r="R317" s="20" t="s">
        <v>36</v>
      </c>
      <c r="S317" s="20" t="s">
        <v>37</v>
      </c>
      <c r="T317" s="20" t="str">
        <f>CONCATENATE("X",I316)</f>
        <v>X0</v>
      </c>
      <c r="U317" s="20" t="s">
        <v>38</v>
      </c>
      <c r="AF317" s="5"/>
      <c r="AG317" s="5"/>
      <c r="AH317" s="5"/>
      <c r="AI317" s="5"/>
      <c r="AJ317" s="5"/>
      <c r="AK317" s="5"/>
    </row>
    <row r="318" spans="1:37" s="19" customFormat="1" ht="15.6" x14ac:dyDescent="0.25">
      <c r="A318" s="139">
        <f ca="1">IF($E$2="X",0,IF(M319&gt;2,I316,M319))</f>
        <v>0</v>
      </c>
      <c r="B318" s="54"/>
      <c r="C318" s="25" t="str">
        <f ca="1">IF(PORTADA!$E$39="A",CONCATENATE(L318," ",I318),"")</f>
        <v>a) 0</v>
      </c>
      <c r="D318" s="26"/>
      <c r="E318" s="15"/>
      <c r="F318" s="15"/>
      <c r="G318" s="62"/>
      <c r="H318" s="62"/>
      <c r="I318" s="34">
        <f>LOOKUP(G316,DATOS!A:A,DATOS!L:L)</f>
        <v>0</v>
      </c>
      <c r="J318" s="35"/>
      <c r="K318" s="34"/>
      <c r="L318" s="35" t="s">
        <v>127</v>
      </c>
      <c r="M318" s="20" t="s">
        <v>5</v>
      </c>
      <c r="N318" s="20">
        <f>IF(O318&gt;0,0,R318)</f>
        <v>0</v>
      </c>
      <c r="O318" s="20">
        <f>IF(R319&gt;0,1,0)</f>
        <v>0</v>
      </c>
      <c r="P318" s="20">
        <f>IF(O318=1,-1/COUNTA(S318:S321),0)</f>
        <v>0</v>
      </c>
      <c r="Q318" s="20">
        <f>COUNTA(B318:B321)</f>
        <v>0</v>
      </c>
      <c r="R318" s="20">
        <f>COUNTIF(T318:T321,T317)</f>
        <v>0</v>
      </c>
      <c r="S318" s="21" t="s">
        <v>0</v>
      </c>
      <c r="T318" s="20" t="str">
        <f>CONCATENATE(B318,S318)</f>
        <v>A</v>
      </c>
      <c r="U318" s="20">
        <f>IF(R318&gt;0,R318+Q318,Q318*3)</f>
        <v>0</v>
      </c>
      <c r="AF318" s="5"/>
      <c r="AG318" s="5"/>
      <c r="AH318" s="5"/>
      <c r="AI318" s="5"/>
      <c r="AJ318" s="5"/>
      <c r="AK318" s="5"/>
    </row>
    <row r="319" spans="1:37" s="19" customFormat="1" ht="15.6" x14ac:dyDescent="0.25">
      <c r="A319" s="139"/>
      <c r="B319" s="54"/>
      <c r="C319" s="25" t="str">
        <f ca="1">IF(PORTADA!$E$39="A",CONCATENATE(L319," ",I319),"")</f>
        <v>b) 0</v>
      </c>
      <c r="D319" s="26"/>
      <c r="E319" s="15"/>
      <c r="F319" s="15"/>
      <c r="G319" s="62"/>
      <c r="H319" s="62"/>
      <c r="I319" s="34">
        <f>LOOKUP(G316,DATOS!A:A,DATOS!M:M)</f>
        <v>0</v>
      </c>
      <c r="J319" s="35"/>
      <c r="K319" s="34"/>
      <c r="L319" s="35" t="s">
        <v>126</v>
      </c>
      <c r="M319" s="20">
        <f ca="1">IF(PORTADA!$E$39="A",U318,0)</f>
        <v>0</v>
      </c>
      <c r="N319" s="20"/>
      <c r="O319" s="20"/>
      <c r="P319" s="20"/>
      <c r="Q319" s="20"/>
      <c r="R319" s="20">
        <f>Q318-R318</f>
        <v>0</v>
      </c>
      <c r="S319" s="21" t="s">
        <v>1</v>
      </c>
      <c r="T319" s="20" t="str">
        <f>CONCATENATE(B319,S319)</f>
        <v>B</v>
      </c>
      <c r="U319" s="20"/>
      <c r="AF319" s="5"/>
      <c r="AG319" s="5"/>
      <c r="AH319" s="5"/>
      <c r="AI319" s="5"/>
      <c r="AJ319" s="5"/>
      <c r="AK319" s="5"/>
    </row>
    <row r="320" spans="1:37" s="19" customFormat="1" ht="15.6" x14ac:dyDescent="0.25">
      <c r="A320" s="139"/>
      <c r="B320" s="54"/>
      <c r="C320" s="25" t="str">
        <f ca="1">IF(PORTADA!$E$39="A",CONCATENATE(L320," ",I320),"")</f>
        <v>c) 0</v>
      </c>
      <c r="D320" s="26"/>
      <c r="E320" s="15"/>
      <c r="F320" s="15"/>
      <c r="G320" s="62"/>
      <c r="H320" s="62"/>
      <c r="I320" s="34">
        <f>LOOKUP(G316,DATOS!A:A,DATOS!N:N)</f>
        <v>0</v>
      </c>
      <c r="J320" s="35"/>
      <c r="K320" s="34"/>
      <c r="L320" s="35" t="s">
        <v>125</v>
      </c>
      <c r="M320" s="20"/>
      <c r="N320" s="20"/>
      <c r="O320" s="20"/>
      <c r="P320" s="20"/>
      <c r="Q320" s="20"/>
      <c r="R320" s="20"/>
      <c r="S320" s="21" t="s">
        <v>2</v>
      </c>
      <c r="T320" s="20" t="str">
        <f>CONCATENATE(B320,S320)</f>
        <v>C</v>
      </c>
      <c r="U320" s="20"/>
      <c r="AF320" s="5"/>
      <c r="AG320" s="5"/>
      <c r="AH320" s="5"/>
      <c r="AI320" s="5"/>
      <c r="AJ320" s="5"/>
      <c r="AK320" s="5"/>
    </row>
    <row r="321" spans="1:37" s="19" customFormat="1" ht="15.6" x14ac:dyDescent="0.25">
      <c r="A321" s="139"/>
      <c r="B321" s="54"/>
      <c r="C321" s="25" t="str">
        <f ca="1">IF(PORTADA!$E$39="A",CONCATENATE(L321," ",I321),"")</f>
        <v>d) 0</v>
      </c>
      <c r="D321" s="26"/>
      <c r="E321" s="15"/>
      <c r="F321" s="15"/>
      <c r="G321" s="62"/>
      <c r="H321" s="62"/>
      <c r="I321" s="34">
        <f>LOOKUP(G316,DATOS!A:A,DATOS!O:O)</f>
        <v>0</v>
      </c>
      <c r="J321" s="35"/>
      <c r="K321" s="34"/>
      <c r="L321" s="35" t="s">
        <v>46</v>
      </c>
      <c r="M321" s="20"/>
      <c r="N321" s="20"/>
      <c r="O321" s="20"/>
      <c r="P321" s="20"/>
      <c r="Q321" s="20"/>
      <c r="R321" s="20"/>
      <c r="S321" s="21" t="s">
        <v>3</v>
      </c>
      <c r="T321" s="20" t="str">
        <f>CONCATENATE(B321,S321)</f>
        <v>D</v>
      </c>
      <c r="U321" s="20"/>
      <c r="AF321" s="5"/>
      <c r="AG321" s="5"/>
      <c r="AH321" s="5"/>
      <c r="AI321" s="5"/>
      <c r="AJ321" s="5"/>
      <c r="AK321" s="5"/>
    </row>
    <row r="322" spans="1:37" s="19" customFormat="1" ht="15.6" x14ac:dyDescent="0.25">
      <c r="A322" s="11"/>
      <c r="B322" s="52"/>
      <c r="C322" s="13"/>
      <c r="D322" s="14"/>
      <c r="E322" s="15"/>
      <c r="F322" s="15"/>
      <c r="G322" s="64">
        <v>1116</v>
      </c>
      <c r="H322" s="66">
        <f ca="1">LOOKUP(M323,REPARTO!A:A,REPARTO!C:C)</f>
        <v>895</v>
      </c>
      <c r="I322" s="34">
        <f>LOOKUP(G322,DATOS!A:A,DATOS!P:P)</f>
        <v>0</v>
      </c>
      <c r="J322" s="34"/>
      <c r="K322" s="34"/>
      <c r="L322" s="35"/>
      <c r="AF322" s="5"/>
      <c r="AG322" s="5"/>
      <c r="AH322" s="5"/>
      <c r="AI322" s="5"/>
      <c r="AJ322" s="5"/>
      <c r="AK322" s="5"/>
    </row>
    <row r="323" spans="1:37" s="19" customFormat="1" ht="31.2" x14ac:dyDescent="0.25">
      <c r="A323" s="11"/>
      <c r="B323" s="31"/>
      <c r="C323" s="23" t="str">
        <f ca="1">IF(PORTADA!$E$39="A",CONCATENATE(M323,".- ",I323),"")</f>
        <v>54.- INSTRUCCIÓN TÁCTICA Y TÉCNICA - Boque 4 - TRANSMISIONES II. RADIOTELÉFONO PNR-500.  (Ref: 1116)</v>
      </c>
      <c r="D323" s="24"/>
      <c r="E323" s="11"/>
      <c r="F323" s="11"/>
      <c r="G323" s="65"/>
      <c r="H323" s="62"/>
      <c r="I323" s="34" t="str">
        <f>LOOKUP(G322,DATOS!A:A,DATOS!G:G)</f>
        <v>INSTRUCCIÓN TÁCTICA Y TÉCNICA - Boque 4 - TRANSMISIONES II. RADIOTELÉFONO PNR-500.  (Ref: 1116)</v>
      </c>
      <c r="J323" s="34"/>
      <c r="K323" s="53"/>
      <c r="L323" s="35">
        <f>+M323</f>
        <v>54</v>
      </c>
      <c r="M323" s="22">
        <f>+M317+1</f>
        <v>54</v>
      </c>
      <c r="N323" s="20" t="s">
        <v>33</v>
      </c>
      <c r="O323" s="20" t="s">
        <v>34</v>
      </c>
      <c r="P323" s="20" t="s">
        <v>39</v>
      </c>
      <c r="Q323" s="20" t="s">
        <v>35</v>
      </c>
      <c r="R323" s="20" t="s">
        <v>36</v>
      </c>
      <c r="S323" s="20" t="s">
        <v>37</v>
      </c>
      <c r="T323" s="20" t="str">
        <f>CONCATENATE("X",I322)</f>
        <v>X0</v>
      </c>
      <c r="U323" s="20" t="s">
        <v>38</v>
      </c>
      <c r="AF323" s="5"/>
      <c r="AG323" s="5"/>
      <c r="AH323" s="5"/>
      <c r="AI323" s="5"/>
      <c r="AJ323" s="5"/>
      <c r="AK323" s="5"/>
    </row>
    <row r="324" spans="1:37" s="19" customFormat="1" ht="15.6" x14ac:dyDescent="0.25">
      <c r="A324" s="139">
        <f ca="1">IF($E$2="X",0,IF(M325&gt;2,I322,M325))</f>
        <v>0</v>
      </c>
      <c r="B324" s="54"/>
      <c r="C324" s="25" t="str">
        <f ca="1">IF(PORTADA!$E$39="A",CONCATENATE(L324," ",I324),"")</f>
        <v>a) 0</v>
      </c>
      <c r="D324" s="26"/>
      <c r="E324" s="15"/>
      <c r="F324" s="15"/>
      <c r="G324" s="62"/>
      <c r="H324" s="62"/>
      <c r="I324" s="34">
        <f>LOOKUP(G322,DATOS!A:A,DATOS!L:L)</f>
        <v>0</v>
      </c>
      <c r="J324" s="35"/>
      <c r="K324" s="34"/>
      <c r="L324" s="35" t="s">
        <v>127</v>
      </c>
      <c r="M324" s="20" t="s">
        <v>5</v>
      </c>
      <c r="N324" s="20">
        <f>IF(O324&gt;0,0,R324)</f>
        <v>0</v>
      </c>
      <c r="O324" s="20">
        <f>IF(R325&gt;0,1,0)</f>
        <v>0</v>
      </c>
      <c r="P324" s="20">
        <f>IF(O324=1,-1/COUNTA(S324:S327),0)</f>
        <v>0</v>
      </c>
      <c r="Q324" s="20">
        <f>COUNTA(B324:B327)</f>
        <v>0</v>
      </c>
      <c r="R324" s="20">
        <f>COUNTIF(T324:T327,T323)</f>
        <v>0</v>
      </c>
      <c r="S324" s="21" t="s">
        <v>0</v>
      </c>
      <c r="T324" s="20" t="str">
        <f>CONCATENATE(B324,S324)</f>
        <v>A</v>
      </c>
      <c r="U324" s="20">
        <f>IF(R324&gt;0,R324+Q324,Q324*3)</f>
        <v>0</v>
      </c>
      <c r="AF324" s="5"/>
      <c r="AG324" s="5"/>
      <c r="AH324" s="5"/>
      <c r="AI324" s="5"/>
      <c r="AJ324" s="5"/>
      <c r="AK324" s="5"/>
    </row>
    <row r="325" spans="1:37" s="19" customFormat="1" ht="15.6" x14ac:dyDescent="0.25">
      <c r="A325" s="139"/>
      <c r="B325" s="54"/>
      <c r="C325" s="25" t="str">
        <f ca="1">IF(PORTADA!$E$39="A",CONCATENATE(L325," ",I325),"")</f>
        <v>b) 0</v>
      </c>
      <c r="D325" s="26"/>
      <c r="E325" s="15"/>
      <c r="F325" s="15"/>
      <c r="G325" s="62"/>
      <c r="H325" s="62"/>
      <c r="I325" s="34">
        <f>LOOKUP(G322,DATOS!A:A,DATOS!M:M)</f>
        <v>0</v>
      </c>
      <c r="J325" s="35"/>
      <c r="K325" s="34"/>
      <c r="L325" s="35" t="s">
        <v>126</v>
      </c>
      <c r="M325" s="20">
        <f ca="1">IF(PORTADA!$E$39="A",U324,0)</f>
        <v>0</v>
      </c>
      <c r="N325" s="20"/>
      <c r="O325" s="20"/>
      <c r="P325" s="20"/>
      <c r="Q325" s="20"/>
      <c r="R325" s="20">
        <f>Q324-R324</f>
        <v>0</v>
      </c>
      <c r="S325" s="21" t="s">
        <v>1</v>
      </c>
      <c r="T325" s="20" t="str">
        <f>CONCATENATE(B325,S325)</f>
        <v>B</v>
      </c>
      <c r="U325" s="20"/>
      <c r="AF325" s="5"/>
      <c r="AG325" s="5"/>
      <c r="AH325" s="5"/>
      <c r="AI325" s="5"/>
      <c r="AJ325" s="5"/>
      <c r="AK325" s="5"/>
    </row>
    <row r="326" spans="1:37" s="19" customFormat="1" ht="15.6" x14ac:dyDescent="0.25">
      <c r="A326" s="139"/>
      <c r="B326" s="54"/>
      <c r="C326" s="25" t="str">
        <f ca="1">IF(PORTADA!$E$39="A",CONCATENATE(L326," ",I326),"")</f>
        <v>c) 0</v>
      </c>
      <c r="D326" s="26"/>
      <c r="E326" s="15"/>
      <c r="F326" s="15"/>
      <c r="G326" s="62"/>
      <c r="H326" s="62"/>
      <c r="I326" s="34">
        <f>LOOKUP(G322,DATOS!A:A,DATOS!N:N)</f>
        <v>0</v>
      </c>
      <c r="J326" s="35"/>
      <c r="K326" s="34"/>
      <c r="L326" s="35" t="s">
        <v>125</v>
      </c>
      <c r="M326" s="20"/>
      <c r="N326" s="20"/>
      <c r="O326" s="20"/>
      <c r="P326" s="20"/>
      <c r="Q326" s="20"/>
      <c r="R326" s="20"/>
      <c r="S326" s="21" t="s">
        <v>2</v>
      </c>
      <c r="T326" s="20" t="str">
        <f>CONCATENATE(B326,S326)</f>
        <v>C</v>
      </c>
      <c r="U326" s="20"/>
      <c r="AF326" s="5"/>
      <c r="AG326" s="5"/>
      <c r="AH326" s="5"/>
      <c r="AI326" s="5"/>
      <c r="AJ326" s="5"/>
      <c r="AK326" s="5"/>
    </row>
    <row r="327" spans="1:37" s="19" customFormat="1" ht="15.6" x14ac:dyDescent="0.25">
      <c r="A327" s="139"/>
      <c r="B327" s="54"/>
      <c r="C327" s="25" t="str">
        <f ca="1">IF(PORTADA!$E$39="A",CONCATENATE(L327," ",I327),"")</f>
        <v>d) 0</v>
      </c>
      <c r="D327" s="26"/>
      <c r="E327" s="15"/>
      <c r="F327" s="15"/>
      <c r="G327" s="62"/>
      <c r="H327" s="62"/>
      <c r="I327" s="34">
        <f>LOOKUP(G322,DATOS!A:A,DATOS!O:O)</f>
        <v>0</v>
      </c>
      <c r="J327" s="35"/>
      <c r="K327" s="34"/>
      <c r="L327" s="35" t="s">
        <v>46</v>
      </c>
      <c r="M327" s="20"/>
      <c r="N327" s="20"/>
      <c r="O327" s="20"/>
      <c r="P327" s="20"/>
      <c r="Q327" s="20"/>
      <c r="R327" s="20"/>
      <c r="S327" s="21" t="s">
        <v>3</v>
      </c>
      <c r="T327" s="20" t="str">
        <f>CONCATENATE(B327,S327)</f>
        <v>D</v>
      </c>
      <c r="U327" s="20"/>
      <c r="AF327" s="5"/>
      <c r="AG327" s="5"/>
      <c r="AH327" s="5"/>
      <c r="AI327" s="5"/>
      <c r="AJ327" s="5"/>
      <c r="AK327" s="5"/>
    </row>
    <row r="328" spans="1:37" s="19" customFormat="1" ht="15.6" x14ac:dyDescent="0.25">
      <c r="A328" s="11"/>
      <c r="B328" s="52"/>
      <c r="C328" s="13"/>
      <c r="D328" s="14"/>
      <c r="E328" s="15"/>
      <c r="F328" s="15"/>
      <c r="G328" s="64">
        <v>572</v>
      </c>
      <c r="H328" s="66">
        <f ca="1">LOOKUP(M329,REPARTO!A:A,REPARTO!C:C)</f>
        <v>1060</v>
      </c>
      <c r="I328" s="34">
        <f>LOOKUP(G328,DATOS!A:A,DATOS!P:P)</f>
        <v>0</v>
      </c>
      <c r="J328" s="34"/>
      <c r="K328" s="34"/>
      <c r="L328" s="35"/>
      <c r="AF328" s="5"/>
      <c r="AG328" s="5"/>
      <c r="AH328" s="5"/>
      <c r="AI328" s="5"/>
      <c r="AJ328" s="5"/>
      <c r="AK328" s="5"/>
    </row>
    <row r="329" spans="1:37" s="19" customFormat="1" ht="31.2" x14ac:dyDescent="0.25">
      <c r="A329" s="11"/>
      <c r="B329" s="31"/>
      <c r="C329" s="23" t="str">
        <f ca="1">IF(PORTADA!$E$39="A",CONCATENATE(M329,".- ",I329),"")</f>
        <v>55.- INSTRUCCIÓN TÁCTICA Y TÉCNICA - Boque 1 - INSTRUCCIÓN DEL COMBATIENTE I. INSTRUCCIÓN DEL COMBATIENTE.  (Ref: 572)</v>
      </c>
      <c r="D329" s="24"/>
      <c r="E329" s="11"/>
      <c r="F329" s="11"/>
      <c r="G329" s="65"/>
      <c r="H329" s="62"/>
      <c r="I329" s="34" t="str">
        <f>LOOKUP(G328,DATOS!A:A,DATOS!G:G)</f>
        <v>INSTRUCCIÓN TÁCTICA Y TÉCNICA - Boque 1 - INSTRUCCIÓN DEL COMBATIENTE I. INSTRUCCIÓN DEL COMBATIENTE.  (Ref: 572)</v>
      </c>
      <c r="J329" s="34"/>
      <c r="K329" s="53"/>
      <c r="L329" s="35">
        <f>+M329</f>
        <v>55</v>
      </c>
      <c r="M329" s="22">
        <f>+M323+1</f>
        <v>55</v>
      </c>
      <c r="N329" s="20" t="s">
        <v>33</v>
      </c>
      <c r="O329" s="20" t="s">
        <v>34</v>
      </c>
      <c r="P329" s="20" t="s">
        <v>39</v>
      </c>
      <c r="Q329" s="20" t="s">
        <v>35</v>
      </c>
      <c r="R329" s="20" t="s">
        <v>36</v>
      </c>
      <c r="S329" s="20" t="s">
        <v>37</v>
      </c>
      <c r="T329" s="20" t="str">
        <f>CONCATENATE("X",I328)</f>
        <v>X0</v>
      </c>
      <c r="U329" s="20" t="s">
        <v>38</v>
      </c>
      <c r="AF329" s="5"/>
      <c r="AG329" s="5"/>
      <c r="AH329" s="5"/>
      <c r="AI329" s="5"/>
      <c r="AJ329" s="5"/>
      <c r="AK329" s="5"/>
    </row>
    <row r="330" spans="1:37" s="19" customFormat="1" ht="15.6" x14ac:dyDescent="0.25">
      <c r="A330" s="139">
        <f ca="1">IF($E$2="X",0,IF(M331&gt;2,I328,M331))</f>
        <v>0</v>
      </c>
      <c r="B330" s="54"/>
      <c r="C330" s="25" t="str">
        <f ca="1">IF(PORTADA!$E$39="A",CONCATENATE(L330," ",I330),"")</f>
        <v>a) 0</v>
      </c>
      <c r="D330" s="26"/>
      <c r="E330" s="15"/>
      <c r="F330" s="15"/>
      <c r="G330" s="62"/>
      <c r="H330" s="62"/>
      <c r="I330" s="34">
        <f>LOOKUP(G328,DATOS!A:A,DATOS!L:L)</f>
        <v>0</v>
      </c>
      <c r="J330" s="35"/>
      <c r="K330" s="34"/>
      <c r="L330" s="35" t="s">
        <v>127</v>
      </c>
      <c r="M330" s="20" t="s">
        <v>5</v>
      </c>
      <c r="N330" s="20">
        <f>IF(O330&gt;0,0,R330)</f>
        <v>0</v>
      </c>
      <c r="O330" s="20">
        <f>IF(R331&gt;0,1,0)</f>
        <v>0</v>
      </c>
      <c r="P330" s="20">
        <f>IF(O330=1,-1/COUNTA(S330:S333),0)</f>
        <v>0</v>
      </c>
      <c r="Q330" s="20">
        <f>COUNTA(B330:B333)</f>
        <v>0</v>
      </c>
      <c r="R330" s="20">
        <f>COUNTIF(T330:T333,T329)</f>
        <v>0</v>
      </c>
      <c r="S330" s="21" t="s">
        <v>0</v>
      </c>
      <c r="T330" s="20" t="str">
        <f>CONCATENATE(B330,S330)</f>
        <v>A</v>
      </c>
      <c r="U330" s="20">
        <f>IF(R330&gt;0,R330+Q330,Q330*3)</f>
        <v>0</v>
      </c>
      <c r="AF330" s="5"/>
      <c r="AG330" s="5"/>
      <c r="AH330" s="5"/>
      <c r="AI330" s="5"/>
      <c r="AJ330" s="5"/>
      <c r="AK330" s="5"/>
    </row>
    <row r="331" spans="1:37" s="19" customFormat="1" ht="15.6" x14ac:dyDescent="0.25">
      <c r="A331" s="139"/>
      <c r="B331" s="54"/>
      <c r="C331" s="25" t="str">
        <f ca="1">IF(PORTADA!$E$39="A",CONCATENATE(L331," ",I331),"")</f>
        <v>b) 0</v>
      </c>
      <c r="D331" s="26"/>
      <c r="E331" s="15"/>
      <c r="F331" s="15"/>
      <c r="G331" s="62"/>
      <c r="H331" s="62"/>
      <c r="I331" s="34">
        <f>LOOKUP(G328,DATOS!A:A,DATOS!M:M)</f>
        <v>0</v>
      </c>
      <c r="J331" s="35"/>
      <c r="K331" s="34"/>
      <c r="L331" s="35" t="s">
        <v>126</v>
      </c>
      <c r="M331" s="20">
        <f ca="1">IF(PORTADA!$E$39="A",U330,0)</f>
        <v>0</v>
      </c>
      <c r="N331" s="20"/>
      <c r="O331" s="20"/>
      <c r="P331" s="20"/>
      <c r="Q331" s="20"/>
      <c r="R331" s="20">
        <f>Q330-R330</f>
        <v>0</v>
      </c>
      <c r="S331" s="21" t="s">
        <v>1</v>
      </c>
      <c r="T331" s="20" t="str">
        <f>CONCATENATE(B331,S331)</f>
        <v>B</v>
      </c>
      <c r="U331" s="20"/>
      <c r="AF331" s="5"/>
      <c r="AG331" s="5"/>
      <c r="AH331" s="5"/>
      <c r="AI331" s="5"/>
      <c r="AJ331" s="5"/>
      <c r="AK331" s="5"/>
    </row>
    <row r="332" spans="1:37" s="19" customFormat="1" ht="15.6" x14ac:dyDescent="0.25">
      <c r="A332" s="139"/>
      <c r="B332" s="54"/>
      <c r="C332" s="25" t="str">
        <f ca="1">IF(PORTADA!$E$39="A",CONCATENATE(L332," ",I332),"")</f>
        <v>c) 0</v>
      </c>
      <c r="D332" s="26"/>
      <c r="E332" s="15"/>
      <c r="F332" s="15"/>
      <c r="G332" s="62"/>
      <c r="H332" s="62"/>
      <c r="I332" s="34">
        <f>LOOKUP(G328,DATOS!A:A,DATOS!N:N)</f>
        <v>0</v>
      </c>
      <c r="J332" s="35"/>
      <c r="K332" s="34"/>
      <c r="L332" s="35" t="s">
        <v>125</v>
      </c>
      <c r="M332" s="20"/>
      <c r="N332" s="20"/>
      <c r="O332" s="20"/>
      <c r="P332" s="20"/>
      <c r="Q332" s="20"/>
      <c r="R332" s="20"/>
      <c r="S332" s="21" t="s">
        <v>2</v>
      </c>
      <c r="T332" s="20" t="str">
        <f>CONCATENATE(B332,S332)</f>
        <v>C</v>
      </c>
      <c r="U332" s="20"/>
      <c r="AF332" s="5"/>
      <c r="AG332" s="5"/>
      <c r="AH332" s="5"/>
      <c r="AI332" s="5"/>
      <c r="AJ332" s="5"/>
      <c r="AK332" s="5"/>
    </row>
    <row r="333" spans="1:37" s="19" customFormat="1" ht="15.6" x14ac:dyDescent="0.25">
      <c r="A333" s="139"/>
      <c r="B333" s="54"/>
      <c r="C333" s="25" t="str">
        <f ca="1">IF(PORTADA!$E$39="A",CONCATENATE(L333," ",I333),"")</f>
        <v>d) 0</v>
      </c>
      <c r="D333" s="26"/>
      <c r="E333" s="15"/>
      <c r="F333" s="15"/>
      <c r="G333" s="62"/>
      <c r="H333" s="62"/>
      <c r="I333" s="34">
        <f>LOOKUP(G328,DATOS!A:A,DATOS!O:O)</f>
        <v>0</v>
      </c>
      <c r="J333" s="35"/>
      <c r="K333" s="34"/>
      <c r="L333" s="35" t="s">
        <v>46</v>
      </c>
      <c r="M333" s="20"/>
      <c r="N333" s="20"/>
      <c r="O333" s="20"/>
      <c r="P333" s="20"/>
      <c r="Q333" s="20"/>
      <c r="R333" s="20"/>
      <c r="S333" s="21" t="s">
        <v>3</v>
      </c>
      <c r="T333" s="20" t="str">
        <f>CONCATENATE(B333,S333)</f>
        <v>D</v>
      </c>
      <c r="U333" s="20"/>
      <c r="AF333" s="5"/>
      <c r="AG333" s="5"/>
      <c r="AH333" s="5"/>
      <c r="AI333" s="5"/>
      <c r="AJ333" s="5"/>
      <c r="AK333" s="5"/>
    </row>
    <row r="334" spans="1:37" s="19" customFormat="1" ht="15.6" x14ac:dyDescent="0.25">
      <c r="A334" s="11"/>
      <c r="B334" s="52"/>
      <c r="C334" s="13"/>
      <c r="D334" s="14"/>
      <c r="E334" s="15"/>
      <c r="F334" s="15"/>
      <c r="G334" s="64">
        <v>905</v>
      </c>
      <c r="H334" s="66">
        <f ca="1">LOOKUP(M335,REPARTO!A:A,REPARTO!C:C)</f>
        <v>1031</v>
      </c>
      <c r="I334" s="34">
        <f>LOOKUP(G334,DATOS!A:A,DATOS!P:P)</f>
        <v>0</v>
      </c>
      <c r="J334" s="34"/>
      <c r="K334" s="34"/>
      <c r="L334" s="35"/>
      <c r="AF334" s="5"/>
      <c r="AG334" s="5"/>
      <c r="AH334" s="5"/>
      <c r="AI334" s="5"/>
      <c r="AJ334" s="5"/>
      <c r="AK334" s="5"/>
    </row>
    <row r="335" spans="1:37" s="19" customFormat="1" ht="31.2" x14ac:dyDescent="0.25">
      <c r="A335" s="11"/>
      <c r="B335" s="31"/>
      <c r="C335" s="23" t="str">
        <f ca="1">IF(PORTADA!$E$39="A",CONCATENATE(M335,".- ",I335),"")</f>
        <v>56.- INSTRUCCIÓN TÁCTICA Y TÉCNICA - Boque 3 - ARMAMENTO Y TERORÍA DEL TIRO I I. AMETRALLADORA MG42.  (Ref: 905)</v>
      </c>
      <c r="D335" s="24"/>
      <c r="E335" s="11"/>
      <c r="F335" s="11"/>
      <c r="G335" s="65"/>
      <c r="H335" s="62"/>
      <c r="I335" s="34" t="str">
        <f>LOOKUP(G334,DATOS!A:A,DATOS!G:G)</f>
        <v>INSTRUCCIÓN TÁCTICA Y TÉCNICA - Boque 3 - ARMAMENTO Y TERORÍA DEL TIRO I I. AMETRALLADORA MG42.  (Ref: 905)</v>
      </c>
      <c r="J335" s="34"/>
      <c r="K335" s="53"/>
      <c r="L335" s="35">
        <f>+M335</f>
        <v>56</v>
      </c>
      <c r="M335" s="22">
        <f>+M329+1</f>
        <v>56</v>
      </c>
      <c r="N335" s="20" t="s">
        <v>33</v>
      </c>
      <c r="O335" s="20" t="s">
        <v>34</v>
      </c>
      <c r="P335" s="20" t="s">
        <v>39</v>
      </c>
      <c r="Q335" s="20" t="s">
        <v>35</v>
      </c>
      <c r="R335" s="20" t="s">
        <v>36</v>
      </c>
      <c r="S335" s="20" t="s">
        <v>37</v>
      </c>
      <c r="T335" s="20" t="str">
        <f>CONCATENATE("X",I334)</f>
        <v>X0</v>
      </c>
      <c r="U335" s="20" t="s">
        <v>38</v>
      </c>
      <c r="AF335" s="5"/>
      <c r="AG335" s="5"/>
      <c r="AH335" s="5"/>
      <c r="AI335" s="5"/>
      <c r="AJ335" s="5"/>
      <c r="AK335" s="5"/>
    </row>
    <row r="336" spans="1:37" s="19" customFormat="1" ht="15.6" x14ac:dyDescent="0.25">
      <c r="A336" s="139">
        <f ca="1">IF($E$2="X",0,IF(M337&gt;2,I334,M337))</f>
        <v>0</v>
      </c>
      <c r="B336" s="54"/>
      <c r="C336" s="25" t="str">
        <f ca="1">IF(PORTADA!$E$39="A",CONCATENATE(L336," ",I336),"")</f>
        <v>a) 0</v>
      </c>
      <c r="D336" s="26"/>
      <c r="E336" s="15"/>
      <c r="F336" s="15"/>
      <c r="G336" s="62"/>
      <c r="H336" s="62"/>
      <c r="I336" s="34">
        <f>LOOKUP(G334,DATOS!A:A,DATOS!L:L)</f>
        <v>0</v>
      </c>
      <c r="J336" s="35"/>
      <c r="K336" s="34"/>
      <c r="L336" s="35" t="s">
        <v>127</v>
      </c>
      <c r="M336" s="20" t="s">
        <v>5</v>
      </c>
      <c r="N336" s="20">
        <f>IF(O336&gt;0,0,R336)</f>
        <v>0</v>
      </c>
      <c r="O336" s="20">
        <f>IF(R337&gt;0,1,0)</f>
        <v>0</v>
      </c>
      <c r="P336" s="20">
        <f>IF(O336=1,-1/COUNTA(S336:S339),0)</f>
        <v>0</v>
      </c>
      <c r="Q336" s="20">
        <f>COUNTA(B336:B339)</f>
        <v>0</v>
      </c>
      <c r="R336" s="20">
        <f>COUNTIF(T336:T339,T335)</f>
        <v>0</v>
      </c>
      <c r="S336" s="21" t="s">
        <v>0</v>
      </c>
      <c r="T336" s="20" t="str">
        <f>CONCATENATE(B336,S336)</f>
        <v>A</v>
      </c>
      <c r="U336" s="20">
        <f>IF(R336&gt;0,R336+Q336,Q336*3)</f>
        <v>0</v>
      </c>
      <c r="AF336" s="5"/>
      <c r="AG336" s="5"/>
      <c r="AH336" s="5"/>
      <c r="AI336" s="5"/>
      <c r="AJ336" s="5"/>
      <c r="AK336" s="5"/>
    </row>
    <row r="337" spans="1:37" s="19" customFormat="1" ht="15.6" x14ac:dyDescent="0.25">
      <c r="A337" s="139"/>
      <c r="B337" s="54"/>
      <c r="C337" s="25" t="str">
        <f ca="1">IF(PORTADA!$E$39="A",CONCATENATE(L337," ",I337),"")</f>
        <v>b) 0</v>
      </c>
      <c r="D337" s="26"/>
      <c r="E337" s="15"/>
      <c r="F337" s="15"/>
      <c r="G337" s="62"/>
      <c r="H337" s="62"/>
      <c r="I337" s="34">
        <f>LOOKUP(G334,DATOS!A:A,DATOS!M:M)</f>
        <v>0</v>
      </c>
      <c r="J337" s="35"/>
      <c r="K337" s="34"/>
      <c r="L337" s="35" t="s">
        <v>126</v>
      </c>
      <c r="M337" s="20">
        <f ca="1">IF(PORTADA!$E$39="A",U336,0)</f>
        <v>0</v>
      </c>
      <c r="N337" s="20"/>
      <c r="O337" s="20"/>
      <c r="P337" s="20"/>
      <c r="Q337" s="20"/>
      <c r="R337" s="20">
        <f>Q336-R336</f>
        <v>0</v>
      </c>
      <c r="S337" s="21" t="s">
        <v>1</v>
      </c>
      <c r="T337" s="20" t="str">
        <f>CONCATENATE(B337,S337)</f>
        <v>B</v>
      </c>
      <c r="U337" s="20"/>
      <c r="AF337" s="5"/>
      <c r="AG337" s="5"/>
      <c r="AH337" s="5"/>
      <c r="AI337" s="5"/>
      <c r="AJ337" s="5"/>
      <c r="AK337" s="5"/>
    </row>
    <row r="338" spans="1:37" s="19" customFormat="1" ht="15.6" x14ac:dyDescent="0.25">
      <c r="A338" s="139"/>
      <c r="B338" s="54"/>
      <c r="C338" s="25" t="str">
        <f ca="1">IF(PORTADA!$E$39="A",CONCATENATE(L338," ",I338),"")</f>
        <v>c) 0</v>
      </c>
      <c r="D338" s="26"/>
      <c r="E338" s="15"/>
      <c r="F338" s="15"/>
      <c r="G338" s="62"/>
      <c r="H338" s="62"/>
      <c r="I338" s="34">
        <f>LOOKUP(G334,DATOS!A:A,DATOS!N:N)</f>
        <v>0</v>
      </c>
      <c r="J338" s="35"/>
      <c r="K338" s="34"/>
      <c r="L338" s="35" t="s">
        <v>125</v>
      </c>
      <c r="M338" s="20"/>
      <c r="N338" s="20"/>
      <c r="O338" s="20"/>
      <c r="P338" s="20"/>
      <c r="Q338" s="20"/>
      <c r="R338" s="20"/>
      <c r="S338" s="21" t="s">
        <v>2</v>
      </c>
      <c r="T338" s="20" t="str">
        <f>CONCATENATE(B338,S338)</f>
        <v>C</v>
      </c>
      <c r="U338" s="20"/>
      <c r="AF338" s="5"/>
      <c r="AG338" s="5"/>
      <c r="AH338" s="5"/>
      <c r="AI338" s="5"/>
      <c r="AJ338" s="5"/>
      <c r="AK338" s="5"/>
    </row>
    <row r="339" spans="1:37" s="19" customFormat="1" ht="15.6" x14ac:dyDescent="0.25">
      <c r="A339" s="139"/>
      <c r="B339" s="54"/>
      <c r="C339" s="25" t="str">
        <f ca="1">IF(PORTADA!$E$39="A",CONCATENATE(L339," ",I339),"")</f>
        <v>d) 0</v>
      </c>
      <c r="D339" s="26"/>
      <c r="E339" s="15"/>
      <c r="F339" s="15"/>
      <c r="G339" s="62"/>
      <c r="H339" s="62"/>
      <c r="I339" s="34">
        <f>LOOKUP(G334,DATOS!A:A,DATOS!O:O)</f>
        <v>0</v>
      </c>
      <c r="J339" s="35"/>
      <c r="K339" s="34"/>
      <c r="L339" s="35" t="s">
        <v>46</v>
      </c>
      <c r="M339" s="20"/>
      <c r="N339" s="20"/>
      <c r="O339" s="20"/>
      <c r="P339" s="20"/>
      <c r="Q339" s="20"/>
      <c r="R339" s="20"/>
      <c r="S339" s="21" t="s">
        <v>3</v>
      </c>
      <c r="T339" s="20" t="str">
        <f>CONCATENATE(B339,S339)</f>
        <v>D</v>
      </c>
      <c r="U339" s="20"/>
      <c r="AF339" s="5"/>
      <c r="AG339" s="5"/>
      <c r="AH339" s="5"/>
      <c r="AI339" s="5"/>
      <c r="AJ339" s="5"/>
      <c r="AK339" s="5"/>
    </row>
    <row r="340" spans="1:37" s="19" customFormat="1" ht="15.6" x14ac:dyDescent="0.25">
      <c r="A340" s="11"/>
      <c r="B340" s="52"/>
      <c r="C340" s="13"/>
      <c r="D340" s="14"/>
      <c r="E340" s="15"/>
      <c r="F340" s="15"/>
      <c r="G340" s="64">
        <v>212</v>
      </c>
      <c r="H340" s="66">
        <f ca="1">LOOKUP(M341,REPARTO!A:A,REPARTO!C:C)</f>
        <v>25</v>
      </c>
      <c r="I340" s="34">
        <f>LOOKUP(G340,DATOS!A:A,DATOS!P:P)</f>
        <v>0</v>
      </c>
      <c r="J340" s="34"/>
      <c r="K340" s="34"/>
      <c r="L340" s="35"/>
      <c r="AF340" s="5"/>
      <c r="AG340" s="5"/>
      <c r="AH340" s="5"/>
      <c r="AI340" s="5"/>
      <c r="AJ340" s="5"/>
      <c r="AK340" s="5"/>
    </row>
    <row r="341" spans="1:37" s="19" customFormat="1" ht="15.6" x14ac:dyDescent="0.25">
      <c r="A341" s="11"/>
      <c r="B341" s="31"/>
      <c r="C341" s="23" t="str">
        <f ca="1">IF(PORTADA!$E$39="A",CONCATENATE(M341,".- ",I341),"")</f>
        <v>57.- FORMACIÓN MILITAR - Boque 4 - LEY DE CARRERA MILITAR Y LEY TROPA Y MARINERÍA II. 0 (Ref: 212)</v>
      </c>
      <c r="D341" s="24"/>
      <c r="E341" s="11"/>
      <c r="F341" s="11"/>
      <c r="G341" s="65"/>
      <c r="H341" s="62"/>
      <c r="I341" s="34" t="str">
        <f>LOOKUP(G340,DATOS!A:A,DATOS!G:G)</f>
        <v>FORMACIÓN MILITAR - Boque 4 - LEY DE CARRERA MILITAR Y LEY TROPA Y MARINERÍA II. 0 (Ref: 212)</v>
      </c>
      <c r="J341" s="34"/>
      <c r="K341" s="53"/>
      <c r="L341" s="35">
        <f>+M341</f>
        <v>57</v>
      </c>
      <c r="M341" s="22">
        <f>+M335+1</f>
        <v>57</v>
      </c>
      <c r="N341" s="20" t="s">
        <v>33</v>
      </c>
      <c r="O341" s="20" t="s">
        <v>34</v>
      </c>
      <c r="P341" s="20" t="s">
        <v>39</v>
      </c>
      <c r="Q341" s="20" t="s">
        <v>35</v>
      </c>
      <c r="R341" s="20" t="s">
        <v>36</v>
      </c>
      <c r="S341" s="20" t="s">
        <v>37</v>
      </c>
      <c r="T341" s="20" t="str">
        <f>CONCATENATE("X",I340)</f>
        <v>X0</v>
      </c>
      <c r="U341" s="20" t="s">
        <v>38</v>
      </c>
      <c r="AF341" s="5"/>
      <c r="AG341" s="5"/>
      <c r="AH341" s="5"/>
      <c r="AI341" s="5"/>
      <c r="AJ341" s="5"/>
      <c r="AK341" s="5"/>
    </row>
    <row r="342" spans="1:37" s="19" customFormat="1" ht="15.6" x14ac:dyDescent="0.25">
      <c r="A342" s="139">
        <f ca="1">IF($E$2="X",0,IF(M343&gt;2,I340,M343))</f>
        <v>0</v>
      </c>
      <c r="B342" s="54"/>
      <c r="C342" s="25" t="str">
        <f ca="1">IF(PORTADA!$E$39="A",CONCATENATE(L342," ",I342),"")</f>
        <v>a) 0</v>
      </c>
      <c r="D342" s="26"/>
      <c r="E342" s="15"/>
      <c r="F342" s="15"/>
      <c r="G342" s="62"/>
      <c r="H342" s="62"/>
      <c r="I342" s="34">
        <f>LOOKUP(G340,DATOS!A:A,DATOS!L:L)</f>
        <v>0</v>
      </c>
      <c r="J342" s="35"/>
      <c r="K342" s="34"/>
      <c r="L342" s="35" t="s">
        <v>127</v>
      </c>
      <c r="M342" s="20" t="s">
        <v>5</v>
      </c>
      <c r="N342" s="20">
        <f>IF(O342&gt;0,0,R342)</f>
        <v>0</v>
      </c>
      <c r="O342" s="20">
        <f>IF(R343&gt;0,1,0)</f>
        <v>0</v>
      </c>
      <c r="P342" s="20">
        <f>IF(O342=1,-1/COUNTA(S342:S345),0)</f>
        <v>0</v>
      </c>
      <c r="Q342" s="20">
        <f>COUNTA(B342:B345)</f>
        <v>0</v>
      </c>
      <c r="R342" s="20">
        <f>COUNTIF(T342:T345,T341)</f>
        <v>0</v>
      </c>
      <c r="S342" s="21" t="s">
        <v>0</v>
      </c>
      <c r="T342" s="20" t="str">
        <f>CONCATENATE(B342,S342)</f>
        <v>A</v>
      </c>
      <c r="U342" s="20">
        <f>IF(R342&gt;0,R342+Q342,Q342*3)</f>
        <v>0</v>
      </c>
      <c r="AF342" s="5"/>
      <c r="AG342" s="5"/>
      <c r="AH342" s="5"/>
      <c r="AI342" s="5"/>
      <c r="AJ342" s="5"/>
      <c r="AK342" s="5"/>
    </row>
    <row r="343" spans="1:37" s="19" customFormat="1" ht="15.6" x14ac:dyDescent="0.25">
      <c r="A343" s="139"/>
      <c r="B343" s="54"/>
      <c r="C343" s="25" t="str">
        <f ca="1">IF(PORTADA!$E$39="A",CONCATENATE(L343," ",I343),"")</f>
        <v>b) 0</v>
      </c>
      <c r="D343" s="26"/>
      <c r="E343" s="15"/>
      <c r="F343" s="15"/>
      <c r="G343" s="62"/>
      <c r="H343" s="62"/>
      <c r="I343" s="34">
        <f>LOOKUP(G340,DATOS!A:A,DATOS!M:M)</f>
        <v>0</v>
      </c>
      <c r="J343" s="35"/>
      <c r="K343" s="34"/>
      <c r="L343" s="35" t="s">
        <v>126</v>
      </c>
      <c r="M343" s="20">
        <f ca="1">IF(PORTADA!$E$39="A",U342,0)</f>
        <v>0</v>
      </c>
      <c r="N343" s="20"/>
      <c r="O343" s="20"/>
      <c r="P343" s="20"/>
      <c r="Q343" s="20"/>
      <c r="R343" s="20">
        <f>Q342-R342</f>
        <v>0</v>
      </c>
      <c r="S343" s="21" t="s">
        <v>1</v>
      </c>
      <c r="T343" s="20" t="str">
        <f>CONCATENATE(B343,S343)</f>
        <v>B</v>
      </c>
      <c r="U343" s="20"/>
      <c r="AF343" s="5"/>
      <c r="AG343" s="5"/>
      <c r="AH343" s="5"/>
      <c r="AI343" s="5"/>
      <c r="AJ343" s="5"/>
      <c r="AK343" s="5"/>
    </row>
    <row r="344" spans="1:37" s="19" customFormat="1" ht="15.6" x14ac:dyDescent="0.25">
      <c r="A344" s="139"/>
      <c r="B344" s="54"/>
      <c r="C344" s="25" t="str">
        <f ca="1">IF(PORTADA!$E$39="A",CONCATENATE(L344," ",I344),"")</f>
        <v>c) 0</v>
      </c>
      <c r="D344" s="26"/>
      <c r="E344" s="15"/>
      <c r="F344" s="15"/>
      <c r="G344" s="62"/>
      <c r="H344" s="62"/>
      <c r="I344" s="34">
        <f>LOOKUP(G340,DATOS!A:A,DATOS!N:N)</f>
        <v>0</v>
      </c>
      <c r="J344" s="35"/>
      <c r="K344" s="34"/>
      <c r="L344" s="35" t="s">
        <v>125</v>
      </c>
      <c r="M344" s="20"/>
      <c r="N344" s="20"/>
      <c r="O344" s="20"/>
      <c r="P344" s="20"/>
      <c r="Q344" s="20"/>
      <c r="R344" s="20"/>
      <c r="S344" s="21" t="s">
        <v>2</v>
      </c>
      <c r="T344" s="20" t="str">
        <f>CONCATENATE(B344,S344)</f>
        <v>C</v>
      </c>
      <c r="U344" s="20"/>
      <c r="AF344" s="5"/>
      <c r="AG344" s="5"/>
      <c r="AH344" s="5"/>
      <c r="AI344" s="5"/>
      <c r="AJ344" s="5"/>
      <c r="AK344" s="5"/>
    </row>
    <row r="345" spans="1:37" s="19" customFormat="1" ht="15.6" x14ac:dyDescent="0.25">
      <c r="A345" s="139"/>
      <c r="B345" s="54"/>
      <c r="C345" s="25" t="str">
        <f ca="1">IF(PORTADA!$E$39="A",CONCATENATE(L345," ",I345),"")</f>
        <v>d) 0</v>
      </c>
      <c r="D345" s="26"/>
      <c r="E345" s="15"/>
      <c r="F345" s="15"/>
      <c r="G345" s="62"/>
      <c r="H345" s="62"/>
      <c r="I345" s="34">
        <f>LOOKUP(G340,DATOS!A:A,DATOS!O:O)</f>
        <v>0</v>
      </c>
      <c r="J345" s="35"/>
      <c r="K345" s="34"/>
      <c r="L345" s="35" t="s">
        <v>46</v>
      </c>
      <c r="M345" s="20"/>
      <c r="N345" s="20"/>
      <c r="O345" s="20"/>
      <c r="P345" s="20"/>
      <c r="Q345" s="20"/>
      <c r="R345" s="20"/>
      <c r="S345" s="21" t="s">
        <v>3</v>
      </c>
      <c r="T345" s="20" t="str">
        <f>CONCATENATE(B345,S345)</f>
        <v>D</v>
      </c>
      <c r="U345" s="20"/>
      <c r="AF345" s="5"/>
      <c r="AG345" s="5"/>
      <c r="AH345" s="5"/>
      <c r="AI345" s="5"/>
      <c r="AJ345" s="5"/>
      <c r="AK345" s="5"/>
    </row>
    <row r="346" spans="1:37" s="19" customFormat="1" ht="15.6" x14ac:dyDescent="0.25">
      <c r="A346" s="11"/>
      <c r="B346" s="52"/>
      <c r="C346" s="13"/>
      <c r="D346" s="14"/>
      <c r="E346" s="15"/>
      <c r="F346" s="15"/>
      <c r="G346" s="64">
        <v>15</v>
      </c>
      <c r="H346" s="66">
        <f ca="1">LOOKUP(M347,REPARTO!A:A,REPARTO!C:C)</f>
        <v>683</v>
      </c>
      <c r="I346" s="34" t="str">
        <f>LOOKUP(G346,DATOS!A:A,DATOS!P:P)</f>
        <v>B</v>
      </c>
      <c r="J346" s="34"/>
      <c r="K346" s="34"/>
      <c r="L346" s="35"/>
      <c r="AF346" s="5"/>
      <c r="AG346" s="5"/>
      <c r="AH346" s="5"/>
      <c r="AI346" s="5"/>
      <c r="AJ346" s="5"/>
      <c r="AK346" s="5"/>
    </row>
    <row r="347" spans="1:37" s="19" customFormat="1" ht="15.6" x14ac:dyDescent="0.25">
      <c r="A347" s="11"/>
      <c r="B347" s="31"/>
      <c r="C347" s="23" t="str">
        <f ca="1">IF(PORTADA!$E$39="A",CONCATENATE(M347,".- ",I347),"")</f>
        <v>58.- FORMACIÓN MILITAR - Boque 1 - RROO . Cómo cumplirá con sus deberes y obligaciones: (Ref: 15)</v>
      </c>
      <c r="D347" s="24"/>
      <c r="E347" s="11"/>
      <c r="F347" s="11"/>
      <c r="G347" s="65"/>
      <c r="H347" s="62"/>
      <c r="I347" s="34" t="str">
        <f>LOOKUP(G346,DATOS!A:A,DATOS!G:G)</f>
        <v>FORMACIÓN MILITAR - Boque 1 - RROO . Cómo cumplirá con sus deberes y obligaciones: (Ref: 15)</v>
      </c>
      <c r="J347" s="34"/>
      <c r="K347" s="53"/>
      <c r="L347" s="35">
        <f>+M347</f>
        <v>58</v>
      </c>
      <c r="M347" s="22">
        <f>+M341+1</f>
        <v>58</v>
      </c>
      <c r="N347" s="20" t="s">
        <v>33</v>
      </c>
      <c r="O347" s="20" t="s">
        <v>34</v>
      </c>
      <c r="P347" s="20" t="s">
        <v>39</v>
      </c>
      <c r="Q347" s="20" t="s">
        <v>35</v>
      </c>
      <c r="R347" s="20" t="s">
        <v>36</v>
      </c>
      <c r="S347" s="20" t="s">
        <v>37</v>
      </c>
      <c r="T347" s="20" t="str">
        <f>CONCATENATE("X",I346)</f>
        <v>XB</v>
      </c>
      <c r="U347" s="20" t="s">
        <v>38</v>
      </c>
      <c r="AF347" s="5"/>
      <c r="AG347" s="5"/>
      <c r="AH347" s="5"/>
      <c r="AI347" s="5"/>
      <c r="AJ347" s="5"/>
      <c r="AK347" s="5"/>
    </row>
    <row r="348" spans="1:37" s="19" customFormat="1" ht="15.6" x14ac:dyDescent="0.25">
      <c r="A348" s="139">
        <f ca="1">IF($E$2="X",0,IF(M349&gt;2,I346,M349))</f>
        <v>0</v>
      </c>
      <c r="B348" s="54"/>
      <c r="C348" s="25" t="str">
        <f ca="1">IF(PORTADA!$E$39="A",CONCATENATE(L348," ",I348),"")</f>
        <v>a) Con puntualidad y obediencia debida</v>
      </c>
      <c r="D348" s="26"/>
      <c r="E348" s="15"/>
      <c r="F348" s="15"/>
      <c r="G348" s="62"/>
      <c r="H348" s="62"/>
      <c r="I348" s="34" t="str">
        <f>LOOKUP(G346,DATOS!A:A,DATOS!L:L)</f>
        <v>Con puntualidad y obediencia debida</v>
      </c>
      <c r="J348" s="35"/>
      <c r="K348" s="34"/>
      <c r="L348" s="35" t="s">
        <v>127</v>
      </c>
      <c r="M348" s="20" t="s">
        <v>5</v>
      </c>
      <c r="N348" s="20">
        <f>IF(O348&gt;0,0,R348)</f>
        <v>0</v>
      </c>
      <c r="O348" s="20">
        <f>IF(R349&gt;0,1,0)</f>
        <v>0</v>
      </c>
      <c r="P348" s="20">
        <f>IF(O348=1,-1/COUNTA(S348:S351),0)</f>
        <v>0</v>
      </c>
      <c r="Q348" s="20">
        <f>COUNTA(B348:B351)</f>
        <v>0</v>
      </c>
      <c r="R348" s="20">
        <f>COUNTIF(T348:T351,T347)</f>
        <v>0</v>
      </c>
      <c r="S348" s="21" t="s">
        <v>0</v>
      </c>
      <c r="T348" s="20" t="str">
        <f>CONCATENATE(B348,S348)</f>
        <v>A</v>
      </c>
      <c r="U348" s="20">
        <f>IF(R348&gt;0,R348+Q348,Q348*3)</f>
        <v>0</v>
      </c>
      <c r="AF348" s="5"/>
      <c r="AG348" s="5"/>
      <c r="AH348" s="5"/>
      <c r="AI348" s="5"/>
      <c r="AJ348" s="5"/>
      <c r="AK348" s="5"/>
    </row>
    <row r="349" spans="1:37" s="19" customFormat="1" ht="15.6" x14ac:dyDescent="0.25">
      <c r="A349" s="139"/>
      <c r="B349" s="54"/>
      <c r="C349" s="25" t="str">
        <f ca="1">IF(PORTADA!$E$39="A",CONCATENATE(L349," ",I349),"")</f>
        <v>b) Con exactitud</v>
      </c>
      <c r="D349" s="26"/>
      <c r="E349" s="15"/>
      <c r="F349" s="15"/>
      <c r="G349" s="62"/>
      <c r="H349" s="62"/>
      <c r="I349" s="34" t="str">
        <f>LOOKUP(G346,DATOS!A:A,DATOS!M:M)</f>
        <v>Con exactitud</v>
      </c>
      <c r="J349" s="35"/>
      <c r="K349" s="34"/>
      <c r="L349" s="35" t="s">
        <v>126</v>
      </c>
      <c r="M349" s="20">
        <f ca="1">IF(PORTADA!$E$39="A",U348,0)</f>
        <v>0</v>
      </c>
      <c r="N349" s="20"/>
      <c r="O349" s="20"/>
      <c r="P349" s="20"/>
      <c r="Q349" s="20"/>
      <c r="R349" s="20">
        <f>Q348-R348</f>
        <v>0</v>
      </c>
      <c r="S349" s="21" t="s">
        <v>1</v>
      </c>
      <c r="T349" s="20" t="str">
        <f>CONCATENATE(B349,S349)</f>
        <v>B</v>
      </c>
      <c r="U349" s="20"/>
      <c r="AF349" s="5"/>
      <c r="AG349" s="5"/>
      <c r="AH349" s="5"/>
      <c r="AI349" s="5"/>
      <c r="AJ349" s="5"/>
      <c r="AK349" s="5"/>
    </row>
    <row r="350" spans="1:37" s="19" customFormat="1" ht="15.6" x14ac:dyDescent="0.25">
      <c r="A350" s="139"/>
      <c r="B350" s="54"/>
      <c r="C350" s="25" t="str">
        <f ca="1">IF(PORTADA!$E$39="A",CONCATENATE(L350," ",I350),"")</f>
        <v xml:space="preserve">c) Con fidelidad </v>
      </c>
      <c r="D350" s="26"/>
      <c r="E350" s="15"/>
      <c r="F350" s="15"/>
      <c r="G350" s="62"/>
      <c r="H350" s="62"/>
      <c r="I350" s="34" t="str">
        <f>LOOKUP(G346,DATOS!A:A,DATOS!N:N)</f>
        <v xml:space="preserve">Con fidelidad </v>
      </c>
      <c r="J350" s="35"/>
      <c r="K350" s="34"/>
      <c r="L350" s="35" t="s">
        <v>125</v>
      </c>
      <c r="M350" s="20"/>
      <c r="N350" s="20"/>
      <c r="O350" s="20"/>
      <c r="P350" s="20"/>
      <c r="Q350" s="20"/>
      <c r="R350" s="20"/>
      <c r="S350" s="21" t="s">
        <v>2</v>
      </c>
      <c r="T350" s="20" t="str">
        <f>CONCATENATE(B350,S350)</f>
        <v>C</v>
      </c>
      <c r="U350" s="20"/>
      <c r="AF350" s="5"/>
      <c r="AG350" s="5"/>
      <c r="AH350" s="5"/>
      <c r="AI350" s="5"/>
      <c r="AJ350" s="5"/>
      <c r="AK350" s="5"/>
    </row>
    <row r="351" spans="1:37" s="19" customFormat="1" ht="15.6" x14ac:dyDescent="0.25">
      <c r="A351" s="139"/>
      <c r="B351" s="54"/>
      <c r="C351" s="25" t="str">
        <f ca="1">IF(PORTADA!$E$39="A",CONCATENATE(L351," ",I351),"")</f>
        <v>d) Con amor al servicio</v>
      </c>
      <c r="D351" s="26"/>
      <c r="E351" s="15"/>
      <c r="F351" s="15"/>
      <c r="G351" s="62"/>
      <c r="H351" s="62"/>
      <c r="I351" s="34" t="str">
        <f>LOOKUP(G346,DATOS!A:A,DATOS!O:O)</f>
        <v>Con amor al servicio</v>
      </c>
      <c r="J351" s="35"/>
      <c r="K351" s="34"/>
      <c r="L351" s="35" t="s">
        <v>46</v>
      </c>
      <c r="M351" s="20"/>
      <c r="N351" s="20"/>
      <c r="O351" s="20"/>
      <c r="P351" s="20"/>
      <c r="Q351" s="20"/>
      <c r="R351" s="20"/>
      <c r="S351" s="21" t="s">
        <v>3</v>
      </c>
      <c r="T351" s="20" t="str">
        <f>CONCATENATE(B351,S351)</f>
        <v>D</v>
      </c>
      <c r="U351" s="20"/>
      <c r="AF351" s="5"/>
      <c r="AG351" s="5"/>
      <c r="AH351" s="5"/>
      <c r="AI351" s="5"/>
      <c r="AJ351" s="5"/>
      <c r="AK351" s="5"/>
    </row>
    <row r="352" spans="1:37" s="19" customFormat="1" ht="15.6" x14ac:dyDescent="0.25">
      <c r="A352" s="11"/>
      <c r="B352" s="52"/>
      <c r="C352" s="13"/>
      <c r="D352" s="14"/>
      <c r="E352" s="15"/>
      <c r="F352" s="15"/>
      <c r="G352" s="64">
        <v>9</v>
      </c>
      <c r="H352" s="66">
        <f ca="1">LOOKUP(M353,REPARTO!A:A,REPARTO!C:C)</f>
        <v>75</v>
      </c>
      <c r="I352" s="34" t="str">
        <f>LOOKUP(G352,DATOS!A:A,DATOS!P:P)</f>
        <v>B</v>
      </c>
      <c r="J352" s="34"/>
      <c r="K352" s="34"/>
      <c r="L352" s="35"/>
      <c r="AF352" s="5"/>
      <c r="AG352" s="5"/>
      <c r="AH352" s="5"/>
      <c r="AI352" s="5"/>
      <c r="AJ352" s="5"/>
      <c r="AK352" s="5"/>
    </row>
    <row r="353" spans="1:37" s="19" customFormat="1" ht="15.6" x14ac:dyDescent="0.25">
      <c r="A353" s="11"/>
      <c r="B353" s="31"/>
      <c r="C353" s="23" t="str">
        <f ca="1">IF(PORTADA!$E$39="A",CONCATENATE(M353,".- ",I353),"")</f>
        <v>59.- FORMACIÓN MILITAR - Boque 1 - RROO . El objeto de las RROO, FAS es constituir: (Ref: 9)</v>
      </c>
      <c r="D353" s="24"/>
      <c r="E353" s="11"/>
      <c r="F353" s="11"/>
      <c r="G353" s="65"/>
      <c r="H353" s="62"/>
      <c r="I353" s="34" t="str">
        <f>LOOKUP(G352,DATOS!A:A,DATOS!G:G)</f>
        <v>FORMACIÓN MILITAR - Boque 1 - RROO . El objeto de las RROO, FAS es constituir: (Ref: 9)</v>
      </c>
      <c r="J353" s="34"/>
      <c r="K353" s="53"/>
      <c r="L353" s="35">
        <f>+M353</f>
        <v>59</v>
      </c>
      <c r="M353" s="22">
        <f>+M347+1</f>
        <v>59</v>
      </c>
      <c r="N353" s="20" t="s">
        <v>33</v>
      </c>
      <c r="O353" s="20" t="s">
        <v>34</v>
      </c>
      <c r="P353" s="20" t="s">
        <v>39</v>
      </c>
      <c r="Q353" s="20" t="s">
        <v>35</v>
      </c>
      <c r="R353" s="20" t="s">
        <v>36</v>
      </c>
      <c r="S353" s="20" t="s">
        <v>37</v>
      </c>
      <c r="T353" s="20" t="str">
        <f>CONCATENATE("X",I352)</f>
        <v>XB</v>
      </c>
      <c r="U353" s="20" t="s">
        <v>38</v>
      </c>
      <c r="AF353" s="5"/>
      <c r="AG353" s="5"/>
      <c r="AH353" s="5"/>
      <c r="AI353" s="5"/>
      <c r="AJ353" s="5"/>
      <c r="AK353" s="5"/>
    </row>
    <row r="354" spans="1:37" s="19" customFormat="1" ht="15.6" x14ac:dyDescent="0.25">
      <c r="A354" s="139">
        <f ca="1">IF($E$2="X",0,IF(M355&gt;2,I352,M355))</f>
        <v>0</v>
      </c>
      <c r="B354" s="54"/>
      <c r="C354" s="25" t="str">
        <f ca="1">IF(PORTADA!$E$39="A",CONCATENATE(L354," ",I354),"")</f>
        <v>a) Reglas de comportamiento general</v>
      </c>
      <c r="D354" s="26"/>
      <c r="E354" s="15"/>
      <c r="F354" s="15"/>
      <c r="G354" s="62"/>
      <c r="H354" s="62"/>
      <c r="I354" s="34" t="str">
        <f>LOOKUP(G352,DATOS!A:A,DATOS!L:L)</f>
        <v>Reglas de comportamiento general</v>
      </c>
      <c r="J354" s="35"/>
      <c r="K354" s="34"/>
      <c r="L354" s="35" t="s">
        <v>127</v>
      </c>
      <c r="M354" s="20" t="s">
        <v>5</v>
      </c>
      <c r="N354" s="20">
        <f>IF(O354&gt;0,0,R354)</f>
        <v>0</v>
      </c>
      <c r="O354" s="20">
        <f>IF(R355&gt;0,1,0)</f>
        <v>0</v>
      </c>
      <c r="P354" s="20">
        <f>IF(O354=1,-1/COUNTA(S354:S357),0)</f>
        <v>0</v>
      </c>
      <c r="Q354" s="20">
        <f>COUNTA(B354:B357)</f>
        <v>0</v>
      </c>
      <c r="R354" s="20">
        <f>COUNTIF(T354:T357,T353)</f>
        <v>0</v>
      </c>
      <c r="S354" s="21" t="s">
        <v>0</v>
      </c>
      <c r="T354" s="20" t="str">
        <f>CONCATENATE(B354,S354)</f>
        <v>A</v>
      </c>
      <c r="U354" s="20">
        <f>IF(R354&gt;0,R354+Q354,Q354*3)</f>
        <v>0</v>
      </c>
      <c r="AF354" s="5"/>
      <c r="AG354" s="5"/>
      <c r="AH354" s="5"/>
      <c r="AI354" s="5"/>
      <c r="AJ354" s="5"/>
      <c r="AK354" s="5"/>
    </row>
    <row r="355" spans="1:37" s="19" customFormat="1" ht="15.6" x14ac:dyDescent="0.25">
      <c r="A355" s="139"/>
      <c r="B355" s="54"/>
      <c r="C355" s="25" t="str">
        <f ca="1">IF(PORTADA!$E$39="A",CONCATENATE(L355," ",I355),"")</f>
        <v>b) El código de conducta de los militares</v>
      </c>
      <c r="D355" s="26"/>
      <c r="E355" s="15"/>
      <c r="F355" s="15"/>
      <c r="G355" s="62"/>
      <c r="H355" s="62"/>
      <c r="I355" s="34" t="str">
        <f>LOOKUP(G352,DATOS!A:A,DATOS!M:M)</f>
        <v>El código de conducta de los militares</v>
      </c>
      <c r="J355" s="35"/>
      <c r="K355" s="34"/>
      <c r="L355" s="35" t="s">
        <v>126</v>
      </c>
      <c r="M355" s="20">
        <f ca="1">IF(PORTADA!$E$39="A",U354,0)</f>
        <v>0</v>
      </c>
      <c r="N355" s="20"/>
      <c r="O355" s="20"/>
      <c r="P355" s="20"/>
      <c r="Q355" s="20"/>
      <c r="R355" s="20">
        <f>Q354-R354</f>
        <v>0</v>
      </c>
      <c r="S355" s="21" t="s">
        <v>1</v>
      </c>
      <c r="T355" s="20" t="str">
        <f>CONCATENATE(B355,S355)</f>
        <v>B</v>
      </c>
      <c r="U355" s="20"/>
      <c r="AF355" s="5"/>
      <c r="AG355" s="5"/>
      <c r="AH355" s="5"/>
      <c r="AI355" s="5"/>
      <c r="AJ355" s="5"/>
      <c r="AK355" s="5"/>
    </row>
    <row r="356" spans="1:37" s="19" customFormat="1" ht="15.6" x14ac:dyDescent="0.25">
      <c r="A356" s="139"/>
      <c r="B356" s="54"/>
      <c r="C356" s="25" t="str">
        <f ca="1">IF(PORTADA!$E$39="A",CONCATENATE(L356," ",I356),"")</f>
        <v>c) Servir de guía a los militares de carrera</v>
      </c>
      <c r="D356" s="26"/>
      <c r="E356" s="15"/>
      <c r="F356" s="15"/>
      <c r="G356" s="62"/>
      <c r="H356" s="62"/>
      <c r="I356" s="34" t="str">
        <f>LOOKUP(G352,DATOS!A:A,DATOS!N:N)</f>
        <v>Servir de guía a los militares de carrera</v>
      </c>
      <c r="J356" s="35"/>
      <c r="K356" s="34"/>
      <c r="L356" s="35" t="s">
        <v>125</v>
      </c>
      <c r="M356" s="20"/>
      <c r="N356" s="20"/>
      <c r="O356" s="20"/>
      <c r="P356" s="20"/>
      <c r="Q356" s="20"/>
      <c r="R356" s="20"/>
      <c r="S356" s="21" t="s">
        <v>2</v>
      </c>
      <c r="T356" s="20" t="str">
        <f>CONCATENATE(B356,S356)</f>
        <v>C</v>
      </c>
      <c r="U356" s="20"/>
      <c r="AF356" s="5"/>
      <c r="AG356" s="5"/>
      <c r="AH356" s="5"/>
      <c r="AI356" s="5"/>
      <c r="AJ356" s="5"/>
      <c r="AK356" s="5"/>
    </row>
    <row r="357" spans="1:37" s="19" customFormat="1" ht="15.6" x14ac:dyDescent="0.25">
      <c r="A357" s="139"/>
      <c r="B357" s="54"/>
      <c r="C357" s="25" t="str">
        <f ca="1">IF(PORTADA!$E$39="A",CONCATENATE(L357," ",I357),"")</f>
        <v>d) Definir los principios generales</v>
      </c>
      <c r="D357" s="26"/>
      <c r="E357" s="15"/>
      <c r="F357" s="15"/>
      <c r="G357" s="62"/>
      <c r="H357" s="62"/>
      <c r="I357" s="34" t="str">
        <f>LOOKUP(G352,DATOS!A:A,DATOS!O:O)</f>
        <v>Definir los principios generales</v>
      </c>
      <c r="J357" s="35"/>
      <c r="K357" s="34"/>
      <c r="L357" s="35" t="s">
        <v>46</v>
      </c>
      <c r="M357" s="20"/>
      <c r="N357" s="20"/>
      <c r="O357" s="20"/>
      <c r="P357" s="20"/>
      <c r="Q357" s="20"/>
      <c r="R357" s="20"/>
      <c r="S357" s="21" t="s">
        <v>3</v>
      </c>
      <c r="T357" s="20" t="str">
        <f>CONCATENATE(B357,S357)</f>
        <v>D</v>
      </c>
      <c r="U357" s="20"/>
      <c r="AF357" s="5"/>
      <c r="AG357" s="5"/>
      <c r="AH357" s="5"/>
      <c r="AI357" s="5"/>
      <c r="AJ357" s="5"/>
      <c r="AK357" s="5"/>
    </row>
    <row r="358" spans="1:37" s="19" customFormat="1" ht="15.6" x14ac:dyDescent="0.25">
      <c r="A358" s="11"/>
      <c r="B358" s="52"/>
      <c r="C358" s="13"/>
      <c r="D358" s="14"/>
      <c r="E358" s="15"/>
      <c r="F358" s="15"/>
      <c r="G358" s="64">
        <v>501</v>
      </c>
      <c r="H358" s="66">
        <f ca="1">LOOKUP(M359,REPARTO!A:A,REPARTO!C:C)</f>
        <v>418</v>
      </c>
      <c r="I358" s="34">
        <f>LOOKUP(G358,DATOS!A:A,DATOS!P:P)</f>
        <v>0</v>
      </c>
      <c r="J358" s="34"/>
      <c r="K358" s="34"/>
      <c r="L358" s="35"/>
      <c r="AF358" s="5"/>
      <c r="AG358" s="5"/>
      <c r="AH358" s="5"/>
      <c r="AI358" s="5"/>
      <c r="AJ358" s="5"/>
      <c r="AK358" s="5"/>
    </row>
    <row r="359" spans="1:37" s="19" customFormat="1" ht="31.2" x14ac:dyDescent="0.25">
      <c r="A359" s="11"/>
      <c r="B359" s="31"/>
      <c r="C359" s="23" t="str">
        <f ca="1">IF(PORTADA!$E$39="A",CONCATENATE(M359,".- ",I359),"")</f>
        <v>60.- FORMACIÓN MILITAR - Boque 8 - DERECHOS Y DEBERES DE LOS MIEMBROS DE LAS FAS II. DERECHOS Y DEBERES DE LOS MIEMBROS DE LAS FAS.  (Ref: 501)</v>
      </c>
      <c r="D359" s="24"/>
      <c r="E359" s="11"/>
      <c r="F359" s="11"/>
      <c r="G359" s="65"/>
      <c r="H359" s="62"/>
      <c r="I359" s="34" t="str">
        <f>LOOKUP(G358,DATOS!A:A,DATOS!G:G)</f>
        <v>FORMACIÓN MILITAR - Boque 8 - DERECHOS Y DEBERES DE LOS MIEMBROS DE LAS FAS II. DERECHOS Y DEBERES DE LOS MIEMBROS DE LAS FAS.  (Ref: 501)</v>
      </c>
      <c r="J359" s="34"/>
      <c r="K359" s="53"/>
      <c r="L359" s="35">
        <f>+M359</f>
        <v>60</v>
      </c>
      <c r="M359" s="22">
        <f>+M353+1</f>
        <v>60</v>
      </c>
      <c r="N359" s="20" t="s">
        <v>33</v>
      </c>
      <c r="O359" s="20" t="s">
        <v>34</v>
      </c>
      <c r="P359" s="20" t="s">
        <v>39</v>
      </c>
      <c r="Q359" s="20" t="s">
        <v>35</v>
      </c>
      <c r="R359" s="20" t="s">
        <v>36</v>
      </c>
      <c r="S359" s="20" t="s">
        <v>37</v>
      </c>
      <c r="T359" s="20" t="str">
        <f>CONCATENATE("X",I358)</f>
        <v>X0</v>
      </c>
      <c r="U359" s="20" t="s">
        <v>38</v>
      </c>
      <c r="AF359" s="5"/>
      <c r="AG359" s="5"/>
      <c r="AH359" s="5"/>
      <c r="AI359" s="5"/>
      <c r="AJ359" s="5"/>
      <c r="AK359" s="5"/>
    </row>
    <row r="360" spans="1:37" s="19" customFormat="1" ht="15.6" x14ac:dyDescent="0.25">
      <c r="A360" s="139">
        <f ca="1">IF($E$2="X",0,IF(M361&gt;2,I358,M361))</f>
        <v>0</v>
      </c>
      <c r="B360" s="54"/>
      <c r="C360" s="25" t="str">
        <f ca="1">IF(PORTADA!$E$39="A",CONCATENATE(L360," ",I360),"")</f>
        <v>a) 0</v>
      </c>
      <c r="D360" s="26"/>
      <c r="E360" s="15"/>
      <c r="F360" s="15"/>
      <c r="G360" s="62"/>
      <c r="H360" s="62"/>
      <c r="I360" s="34">
        <f>LOOKUP(G358,DATOS!A:A,DATOS!L:L)</f>
        <v>0</v>
      </c>
      <c r="J360" s="35"/>
      <c r="K360" s="34"/>
      <c r="L360" s="35" t="s">
        <v>127</v>
      </c>
      <c r="M360" s="20" t="s">
        <v>5</v>
      </c>
      <c r="N360" s="20">
        <f>IF(O360&gt;0,0,R360)</f>
        <v>0</v>
      </c>
      <c r="O360" s="20">
        <f>IF(R361&gt;0,1,0)</f>
        <v>0</v>
      </c>
      <c r="P360" s="20">
        <f>IF(O360=1,-1/COUNTA(S360:S363),0)</f>
        <v>0</v>
      </c>
      <c r="Q360" s="20">
        <f>COUNTA(B360:B363)</f>
        <v>0</v>
      </c>
      <c r="R360" s="20">
        <f>COUNTIF(T360:T363,T359)</f>
        <v>0</v>
      </c>
      <c r="S360" s="21" t="s">
        <v>0</v>
      </c>
      <c r="T360" s="20" t="str">
        <f>CONCATENATE(B360,S360)</f>
        <v>A</v>
      </c>
      <c r="U360" s="20">
        <f>IF(R360&gt;0,R360+Q360,Q360*3)</f>
        <v>0</v>
      </c>
      <c r="AF360" s="5"/>
      <c r="AG360" s="5"/>
      <c r="AH360" s="5"/>
      <c r="AI360" s="5"/>
      <c r="AJ360" s="5"/>
      <c r="AK360" s="5"/>
    </row>
    <row r="361" spans="1:37" s="19" customFormat="1" ht="15.6" x14ac:dyDescent="0.25">
      <c r="A361" s="139"/>
      <c r="B361" s="54"/>
      <c r="C361" s="25" t="str">
        <f ca="1">IF(PORTADA!$E$39="A",CONCATENATE(L361," ",I361),"")</f>
        <v>b) 0</v>
      </c>
      <c r="D361" s="26"/>
      <c r="E361" s="15"/>
      <c r="F361" s="15"/>
      <c r="G361" s="62"/>
      <c r="H361" s="62"/>
      <c r="I361" s="34">
        <f>LOOKUP(G358,DATOS!A:A,DATOS!M:M)</f>
        <v>0</v>
      </c>
      <c r="J361" s="35"/>
      <c r="K361" s="34"/>
      <c r="L361" s="35" t="s">
        <v>126</v>
      </c>
      <c r="M361" s="20">
        <f ca="1">IF(PORTADA!$E$39="A",U360,0)</f>
        <v>0</v>
      </c>
      <c r="N361" s="20"/>
      <c r="O361" s="20"/>
      <c r="P361" s="20"/>
      <c r="Q361" s="20"/>
      <c r="R361" s="20">
        <f>Q360-R360</f>
        <v>0</v>
      </c>
      <c r="S361" s="21" t="s">
        <v>1</v>
      </c>
      <c r="T361" s="20" t="str">
        <f>CONCATENATE(B361,S361)</f>
        <v>B</v>
      </c>
      <c r="U361" s="20"/>
      <c r="AF361" s="5"/>
      <c r="AG361" s="5"/>
      <c r="AH361" s="5"/>
      <c r="AI361" s="5"/>
      <c r="AJ361" s="5"/>
      <c r="AK361" s="5"/>
    </row>
    <row r="362" spans="1:37" s="19" customFormat="1" ht="15.6" x14ac:dyDescent="0.25">
      <c r="A362" s="139"/>
      <c r="B362" s="54"/>
      <c r="C362" s="25" t="str">
        <f ca="1">IF(PORTADA!$E$39="A",CONCATENATE(L362," ",I362),"")</f>
        <v>c) 0</v>
      </c>
      <c r="D362" s="26"/>
      <c r="E362" s="15"/>
      <c r="F362" s="15"/>
      <c r="G362" s="62"/>
      <c r="H362" s="62"/>
      <c r="I362" s="34">
        <f>LOOKUP(G358,DATOS!A:A,DATOS!N:N)</f>
        <v>0</v>
      </c>
      <c r="J362" s="35"/>
      <c r="K362" s="34"/>
      <c r="L362" s="35" t="s">
        <v>125</v>
      </c>
      <c r="M362" s="20"/>
      <c r="N362" s="20"/>
      <c r="O362" s="20"/>
      <c r="P362" s="20"/>
      <c r="Q362" s="20"/>
      <c r="R362" s="20"/>
      <c r="S362" s="21" t="s">
        <v>2</v>
      </c>
      <c r="T362" s="20" t="str">
        <f>CONCATENATE(B362,S362)</f>
        <v>C</v>
      </c>
      <c r="U362" s="20"/>
      <c r="AF362" s="5"/>
      <c r="AG362" s="5"/>
      <c r="AH362" s="5"/>
      <c r="AI362" s="5"/>
      <c r="AJ362" s="5"/>
      <c r="AK362" s="5"/>
    </row>
    <row r="363" spans="1:37" s="19" customFormat="1" ht="15.6" x14ac:dyDescent="0.25">
      <c r="A363" s="139"/>
      <c r="B363" s="54"/>
      <c r="C363" s="25" t="str">
        <f ca="1">IF(PORTADA!$E$39="A",CONCATENATE(L363," ",I363),"")</f>
        <v>d) 0</v>
      </c>
      <c r="D363" s="26"/>
      <c r="E363" s="15"/>
      <c r="F363" s="15"/>
      <c r="G363" s="62"/>
      <c r="H363" s="62"/>
      <c r="I363" s="34">
        <f>LOOKUP(G358,DATOS!A:A,DATOS!O:O)</f>
        <v>0</v>
      </c>
      <c r="J363" s="35"/>
      <c r="K363" s="34"/>
      <c r="L363" s="35" t="s">
        <v>46</v>
      </c>
      <c r="M363" s="20"/>
      <c r="N363" s="20"/>
      <c r="O363" s="20"/>
      <c r="P363" s="20"/>
      <c r="Q363" s="20"/>
      <c r="R363" s="20"/>
      <c r="S363" s="21" t="s">
        <v>3</v>
      </c>
      <c r="T363" s="20" t="str">
        <f>CONCATENATE(B363,S363)</f>
        <v>D</v>
      </c>
      <c r="U363" s="20"/>
      <c r="AF363" s="5"/>
      <c r="AG363" s="5"/>
      <c r="AH363" s="5"/>
      <c r="AI363" s="5"/>
      <c r="AJ363" s="5"/>
      <c r="AK363" s="5"/>
    </row>
    <row r="364" spans="1:37" s="19" customFormat="1" ht="15.6" x14ac:dyDescent="0.25">
      <c r="A364" s="11"/>
      <c r="B364" s="52"/>
      <c r="C364" s="13"/>
      <c r="D364" s="14"/>
      <c r="E364" s="15"/>
      <c r="F364" s="15"/>
      <c r="G364" s="64">
        <v>111</v>
      </c>
      <c r="H364" s="66">
        <f ca="1">LOOKUP(M365,REPARTO!A:A,REPARTO!C:C)</f>
        <v>1059</v>
      </c>
      <c r="I364" s="34">
        <f>LOOKUP(G364,DATOS!A:A,DATOS!P:P)</f>
        <v>0</v>
      </c>
      <c r="J364" s="34"/>
      <c r="K364" s="34"/>
      <c r="L364" s="35"/>
      <c r="AF364" s="5"/>
      <c r="AG364" s="5"/>
      <c r="AH364" s="5"/>
      <c r="AI364" s="5"/>
      <c r="AJ364" s="5"/>
      <c r="AK364" s="5"/>
    </row>
    <row r="365" spans="1:37" s="19" customFormat="1" ht="31.2" x14ac:dyDescent="0.25">
      <c r="A365" s="11"/>
      <c r="B365" s="31"/>
      <c r="C365" s="23" t="str">
        <f ca="1">IF(PORTADA!$E$39="A",CONCATENATE(M365,".- ",I365),"")</f>
        <v>61.- FORMACIÓN MILITAR - Boque 2 y 3 - SEGURIDAD EN LAS FAS y MANDO Y RÉGIMEN INTERIOR . MANDO Y RÉGIMEN INTERIOR.  (Ref: 111)</v>
      </c>
      <c r="D365" s="24"/>
      <c r="E365" s="11"/>
      <c r="F365" s="11"/>
      <c r="G365" s="65"/>
      <c r="H365" s="62"/>
      <c r="I365" s="34" t="str">
        <f>LOOKUP(G364,DATOS!A:A,DATOS!G:G)</f>
        <v>FORMACIÓN MILITAR - Boque 2 y 3 - SEGURIDAD EN LAS FAS y MANDO Y RÉGIMEN INTERIOR . MANDO Y RÉGIMEN INTERIOR.  (Ref: 111)</v>
      </c>
      <c r="J365" s="34"/>
      <c r="K365" s="53"/>
      <c r="L365" s="35">
        <f>+M365</f>
        <v>61</v>
      </c>
      <c r="M365" s="22">
        <f>+M359+1</f>
        <v>61</v>
      </c>
      <c r="N365" s="20" t="s">
        <v>33</v>
      </c>
      <c r="O365" s="20" t="s">
        <v>34</v>
      </c>
      <c r="P365" s="20" t="s">
        <v>39</v>
      </c>
      <c r="Q365" s="20" t="s">
        <v>35</v>
      </c>
      <c r="R365" s="20" t="s">
        <v>36</v>
      </c>
      <c r="S365" s="20" t="s">
        <v>37</v>
      </c>
      <c r="T365" s="20" t="str">
        <f>CONCATENATE("X",I364)</f>
        <v>X0</v>
      </c>
      <c r="U365" s="20" t="s">
        <v>38</v>
      </c>
      <c r="AF365" s="5"/>
      <c r="AG365" s="5"/>
      <c r="AH365" s="5"/>
      <c r="AI365" s="5"/>
      <c r="AJ365" s="5"/>
      <c r="AK365" s="5"/>
    </row>
    <row r="366" spans="1:37" s="19" customFormat="1" ht="15.6" x14ac:dyDescent="0.25">
      <c r="A366" s="139">
        <f ca="1">IF($E$2="X",0,IF(M367&gt;2,I364,M367))</f>
        <v>0</v>
      </c>
      <c r="B366" s="54"/>
      <c r="C366" s="25" t="str">
        <f ca="1">IF(PORTADA!$E$39="A",CONCATENATE(L366," ",I366),"")</f>
        <v>a) 0</v>
      </c>
      <c r="D366" s="26"/>
      <c r="E366" s="15"/>
      <c r="F366" s="15"/>
      <c r="G366" s="62"/>
      <c r="H366" s="62"/>
      <c r="I366" s="34">
        <f>LOOKUP(G364,DATOS!A:A,DATOS!L:L)</f>
        <v>0</v>
      </c>
      <c r="J366" s="35"/>
      <c r="K366" s="34"/>
      <c r="L366" s="35" t="s">
        <v>127</v>
      </c>
      <c r="M366" s="20" t="s">
        <v>5</v>
      </c>
      <c r="N366" s="20">
        <f>IF(O366&gt;0,0,R366)</f>
        <v>0</v>
      </c>
      <c r="O366" s="20">
        <f>IF(R367&gt;0,1,0)</f>
        <v>0</v>
      </c>
      <c r="P366" s="20">
        <f>IF(O366=1,-1/COUNTA(S366:S369),0)</f>
        <v>0</v>
      </c>
      <c r="Q366" s="20">
        <f>COUNTA(B366:B369)</f>
        <v>0</v>
      </c>
      <c r="R366" s="20">
        <f>COUNTIF(T366:T369,T365)</f>
        <v>0</v>
      </c>
      <c r="S366" s="21" t="s">
        <v>0</v>
      </c>
      <c r="T366" s="20" t="str">
        <f>CONCATENATE(B366,S366)</f>
        <v>A</v>
      </c>
      <c r="U366" s="20">
        <f>IF(R366&gt;0,R366+Q366,Q366*3)</f>
        <v>0</v>
      </c>
      <c r="AF366" s="5"/>
      <c r="AG366" s="5"/>
      <c r="AH366" s="5"/>
      <c r="AI366" s="5"/>
      <c r="AJ366" s="5"/>
      <c r="AK366" s="5"/>
    </row>
    <row r="367" spans="1:37" s="19" customFormat="1" ht="15.6" x14ac:dyDescent="0.25">
      <c r="A367" s="139"/>
      <c r="B367" s="54"/>
      <c r="C367" s="25" t="str">
        <f ca="1">IF(PORTADA!$E$39="A",CONCATENATE(L367," ",I367),"")</f>
        <v>b) 0</v>
      </c>
      <c r="D367" s="26"/>
      <c r="E367" s="15"/>
      <c r="F367" s="15"/>
      <c r="G367" s="62"/>
      <c r="H367" s="62"/>
      <c r="I367" s="34">
        <f>LOOKUP(G364,DATOS!A:A,DATOS!M:M)</f>
        <v>0</v>
      </c>
      <c r="J367" s="35"/>
      <c r="K367" s="34"/>
      <c r="L367" s="35" t="s">
        <v>126</v>
      </c>
      <c r="M367" s="20">
        <f ca="1">IF(PORTADA!$E$39="A",U366,0)</f>
        <v>0</v>
      </c>
      <c r="N367" s="20"/>
      <c r="O367" s="20"/>
      <c r="P367" s="20"/>
      <c r="Q367" s="20"/>
      <c r="R367" s="20">
        <f>Q366-R366</f>
        <v>0</v>
      </c>
      <c r="S367" s="21" t="s">
        <v>1</v>
      </c>
      <c r="T367" s="20" t="str">
        <f>CONCATENATE(B367,S367)</f>
        <v>B</v>
      </c>
      <c r="U367" s="20"/>
      <c r="AF367" s="5"/>
      <c r="AG367" s="5"/>
      <c r="AH367" s="5"/>
      <c r="AI367" s="5"/>
      <c r="AJ367" s="5"/>
      <c r="AK367" s="5"/>
    </row>
    <row r="368" spans="1:37" s="19" customFormat="1" ht="15.6" x14ac:dyDescent="0.25">
      <c r="A368" s="139"/>
      <c r="B368" s="54"/>
      <c r="C368" s="25" t="str">
        <f ca="1">IF(PORTADA!$E$39="A",CONCATENATE(L368," ",I368),"")</f>
        <v>c) 0</v>
      </c>
      <c r="D368" s="26"/>
      <c r="E368" s="15"/>
      <c r="F368" s="15"/>
      <c r="G368" s="62"/>
      <c r="H368" s="62"/>
      <c r="I368" s="34">
        <f>LOOKUP(G364,DATOS!A:A,DATOS!N:N)</f>
        <v>0</v>
      </c>
      <c r="J368" s="35"/>
      <c r="K368" s="34"/>
      <c r="L368" s="35" t="s">
        <v>125</v>
      </c>
      <c r="M368" s="20"/>
      <c r="N368" s="20"/>
      <c r="O368" s="20"/>
      <c r="P368" s="20"/>
      <c r="Q368" s="20"/>
      <c r="R368" s="20"/>
      <c r="S368" s="21" t="s">
        <v>2</v>
      </c>
      <c r="T368" s="20" t="str">
        <f>CONCATENATE(B368,S368)</f>
        <v>C</v>
      </c>
      <c r="U368" s="20"/>
      <c r="AF368" s="5"/>
      <c r="AG368" s="5"/>
      <c r="AH368" s="5"/>
      <c r="AI368" s="5"/>
      <c r="AJ368" s="5"/>
      <c r="AK368" s="5"/>
    </row>
    <row r="369" spans="1:37" s="19" customFormat="1" ht="15.6" x14ac:dyDescent="0.25">
      <c r="A369" s="139"/>
      <c r="B369" s="54"/>
      <c r="C369" s="25" t="str">
        <f ca="1">IF(PORTADA!$E$39="A",CONCATENATE(L369," ",I369),"")</f>
        <v>d) 0</v>
      </c>
      <c r="D369" s="26"/>
      <c r="E369" s="15"/>
      <c r="F369" s="15"/>
      <c r="G369" s="62"/>
      <c r="H369" s="62"/>
      <c r="I369" s="34">
        <f>LOOKUP(G364,DATOS!A:A,DATOS!O:O)</f>
        <v>0</v>
      </c>
      <c r="J369" s="35"/>
      <c r="K369" s="34"/>
      <c r="L369" s="35" t="s">
        <v>46</v>
      </c>
      <c r="M369" s="20"/>
      <c r="N369" s="20"/>
      <c r="O369" s="20"/>
      <c r="P369" s="20"/>
      <c r="Q369" s="20"/>
      <c r="R369" s="20"/>
      <c r="S369" s="21" t="s">
        <v>3</v>
      </c>
      <c r="T369" s="20" t="str">
        <f>CONCATENATE(B369,S369)</f>
        <v>D</v>
      </c>
      <c r="U369" s="20"/>
      <c r="AF369" s="5"/>
      <c r="AG369" s="5"/>
      <c r="AH369" s="5"/>
      <c r="AI369" s="5"/>
      <c r="AJ369" s="5"/>
      <c r="AK369" s="5"/>
    </row>
    <row r="370" spans="1:37" s="19" customFormat="1" ht="15.6" x14ac:dyDescent="0.25">
      <c r="A370" s="11"/>
      <c r="B370" s="52"/>
      <c r="C370" s="13"/>
      <c r="D370" s="14"/>
      <c r="E370" s="15"/>
      <c r="F370" s="15"/>
      <c r="G370" s="64">
        <v>971</v>
      </c>
      <c r="H370" s="66">
        <f ca="1">LOOKUP(M371,REPARTO!A:A,REPARTO!C:C)</f>
        <v>882</v>
      </c>
      <c r="I370" s="34">
        <f>LOOKUP(G370,DATOS!A:A,DATOS!P:P)</f>
        <v>0</v>
      </c>
      <c r="J370" s="34"/>
      <c r="K370" s="34"/>
      <c r="L370" s="35"/>
      <c r="AF370" s="5"/>
      <c r="AG370" s="5"/>
      <c r="AH370" s="5"/>
      <c r="AI370" s="5"/>
      <c r="AJ370" s="5"/>
      <c r="AK370" s="5"/>
    </row>
    <row r="371" spans="1:37" s="19" customFormat="1" ht="31.2" x14ac:dyDescent="0.25">
      <c r="A371" s="11"/>
      <c r="B371" s="31"/>
      <c r="C371" s="23" t="str">
        <f ca="1">IF(PORTADA!$E$39="A",CONCATENATE(M371,".- ",I371),"")</f>
        <v>62.- INSTRUCCIÓN TÁCTICA Y TÉCNICA - Boque 3 - ARMAMENTO Y TERORÍA DEL TIRO II II. Pistola USP COMPACT.  (Ref: 971)</v>
      </c>
      <c r="D371" s="24"/>
      <c r="E371" s="11"/>
      <c r="F371" s="11"/>
      <c r="G371" s="65"/>
      <c r="H371" s="62"/>
      <c r="I371" s="34" t="str">
        <f>LOOKUP(G370,DATOS!A:A,DATOS!G:G)</f>
        <v>INSTRUCCIÓN TÁCTICA Y TÉCNICA - Boque 3 - ARMAMENTO Y TERORÍA DEL TIRO II II. Pistola USP COMPACT.  (Ref: 971)</v>
      </c>
      <c r="J371" s="34"/>
      <c r="K371" s="53"/>
      <c r="L371" s="35">
        <f>+M371</f>
        <v>62</v>
      </c>
      <c r="M371" s="22">
        <f>+M365+1</f>
        <v>62</v>
      </c>
      <c r="N371" s="20" t="s">
        <v>33</v>
      </c>
      <c r="O371" s="20" t="s">
        <v>34</v>
      </c>
      <c r="P371" s="20" t="s">
        <v>39</v>
      </c>
      <c r="Q371" s="20" t="s">
        <v>35</v>
      </c>
      <c r="R371" s="20" t="s">
        <v>36</v>
      </c>
      <c r="S371" s="20" t="s">
        <v>37</v>
      </c>
      <c r="T371" s="20" t="str">
        <f>CONCATENATE("X",I370)</f>
        <v>X0</v>
      </c>
      <c r="U371" s="20" t="s">
        <v>38</v>
      </c>
      <c r="AF371" s="5"/>
      <c r="AG371" s="5"/>
      <c r="AH371" s="5"/>
      <c r="AI371" s="5"/>
      <c r="AJ371" s="5"/>
      <c r="AK371" s="5"/>
    </row>
    <row r="372" spans="1:37" s="19" customFormat="1" ht="15.6" x14ac:dyDescent="0.25">
      <c r="A372" s="139">
        <f ca="1">IF($E$2="X",0,IF(M373&gt;2,I370,M373))</f>
        <v>0</v>
      </c>
      <c r="B372" s="54"/>
      <c r="C372" s="25" t="str">
        <f ca="1">IF(PORTADA!$E$39="A",CONCATENATE(L372," ",I372),"")</f>
        <v>a) 0</v>
      </c>
      <c r="D372" s="26"/>
      <c r="E372" s="15"/>
      <c r="F372" s="15"/>
      <c r="G372" s="62"/>
      <c r="H372" s="62"/>
      <c r="I372" s="34">
        <f>LOOKUP(G370,DATOS!A:A,DATOS!L:L)</f>
        <v>0</v>
      </c>
      <c r="J372" s="35"/>
      <c r="K372" s="34"/>
      <c r="L372" s="35" t="s">
        <v>127</v>
      </c>
      <c r="M372" s="20" t="s">
        <v>5</v>
      </c>
      <c r="N372" s="20">
        <f>IF(O372&gt;0,0,R372)</f>
        <v>0</v>
      </c>
      <c r="O372" s="20">
        <f>IF(R373&gt;0,1,0)</f>
        <v>0</v>
      </c>
      <c r="P372" s="20">
        <f>IF(O372=1,-1/COUNTA(S372:S375),0)</f>
        <v>0</v>
      </c>
      <c r="Q372" s="20">
        <f>COUNTA(B372:B375)</f>
        <v>0</v>
      </c>
      <c r="R372" s="20">
        <f>COUNTIF(T372:T375,T371)</f>
        <v>0</v>
      </c>
      <c r="S372" s="21" t="s">
        <v>0</v>
      </c>
      <c r="T372" s="20" t="str">
        <f>CONCATENATE(B372,S372)</f>
        <v>A</v>
      </c>
      <c r="U372" s="20">
        <f>IF(R372&gt;0,R372+Q372,Q372*3)</f>
        <v>0</v>
      </c>
      <c r="AF372" s="5"/>
      <c r="AG372" s="5"/>
      <c r="AH372" s="5"/>
      <c r="AI372" s="5"/>
      <c r="AJ372" s="5"/>
      <c r="AK372" s="5"/>
    </row>
    <row r="373" spans="1:37" s="19" customFormat="1" ht="15.6" x14ac:dyDescent="0.25">
      <c r="A373" s="139"/>
      <c r="B373" s="54"/>
      <c r="C373" s="25" t="str">
        <f ca="1">IF(PORTADA!$E$39="A",CONCATENATE(L373," ",I373),"")</f>
        <v>b) 0</v>
      </c>
      <c r="D373" s="26"/>
      <c r="E373" s="15"/>
      <c r="F373" s="15"/>
      <c r="G373" s="62"/>
      <c r="H373" s="62"/>
      <c r="I373" s="34">
        <f>LOOKUP(G370,DATOS!A:A,DATOS!M:M)</f>
        <v>0</v>
      </c>
      <c r="J373" s="35"/>
      <c r="K373" s="34"/>
      <c r="L373" s="35" t="s">
        <v>126</v>
      </c>
      <c r="M373" s="20">
        <f ca="1">IF(PORTADA!$E$39="A",U372,0)</f>
        <v>0</v>
      </c>
      <c r="N373" s="20"/>
      <c r="O373" s="20"/>
      <c r="P373" s="20"/>
      <c r="Q373" s="20"/>
      <c r="R373" s="20">
        <f>Q372-R372</f>
        <v>0</v>
      </c>
      <c r="S373" s="21" t="s">
        <v>1</v>
      </c>
      <c r="T373" s="20" t="str">
        <f>CONCATENATE(B373,S373)</f>
        <v>B</v>
      </c>
      <c r="U373" s="20"/>
      <c r="AF373" s="5"/>
      <c r="AG373" s="5"/>
      <c r="AH373" s="5"/>
      <c r="AI373" s="5"/>
      <c r="AJ373" s="5"/>
      <c r="AK373" s="5"/>
    </row>
    <row r="374" spans="1:37" s="19" customFormat="1" ht="15.6" x14ac:dyDescent="0.25">
      <c r="A374" s="139"/>
      <c r="B374" s="54"/>
      <c r="C374" s="25" t="str">
        <f ca="1">IF(PORTADA!$E$39="A",CONCATENATE(L374," ",I374),"")</f>
        <v>c) 0</v>
      </c>
      <c r="D374" s="26"/>
      <c r="E374" s="15"/>
      <c r="F374" s="15"/>
      <c r="G374" s="62"/>
      <c r="H374" s="62"/>
      <c r="I374" s="34">
        <f>LOOKUP(G370,DATOS!A:A,DATOS!N:N)</f>
        <v>0</v>
      </c>
      <c r="J374" s="35"/>
      <c r="K374" s="34"/>
      <c r="L374" s="35" t="s">
        <v>125</v>
      </c>
      <c r="M374" s="20"/>
      <c r="N374" s="20"/>
      <c r="O374" s="20"/>
      <c r="P374" s="20"/>
      <c r="Q374" s="20"/>
      <c r="R374" s="20"/>
      <c r="S374" s="21" t="s">
        <v>2</v>
      </c>
      <c r="T374" s="20" t="str">
        <f>CONCATENATE(B374,S374)</f>
        <v>C</v>
      </c>
      <c r="U374" s="20"/>
      <c r="AF374" s="5"/>
      <c r="AG374" s="5"/>
      <c r="AH374" s="5"/>
      <c r="AI374" s="5"/>
      <c r="AJ374" s="5"/>
      <c r="AK374" s="5"/>
    </row>
    <row r="375" spans="1:37" s="19" customFormat="1" ht="15.6" x14ac:dyDescent="0.25">
      <c r="A375" s="139"/>
      <c r="B375" s="54"/>
      <c r="C375" s="25" t="str">
        <f ca="1">IF(PORTADA!$E$39="A",CONCATENATE(L375," ",I375),"")</f>
        <v>d) 0</v>
      </c>
      <c r="D375" s="26"/>
      <c r="E375" s="15"/>
      <c r="F375" s="15"/>
      <c r="G375" s="62"/>
      <c r="H375" s="62"/>
      <c r="I375" s="34">
        <f>LOOKUP(G370,DATOS!A:A,DATOS!O:O)</f>
        <v>0</v>
      </c>
      <c r="J375" s="35"/>
      <c r="K375" s="34"/>
      <c r="L375" s="35" t="s">
        <v>46</v>
      </c>
      <c r="M375" s="20"/>
      <c r="N375" s="20"/>
      <c r="O375" s="20"/>
      <c r="P375" s="20"/>
      <c r="Q375" s="20"/>
      <c r="R375" s="20"/>
      <c r="S375" s="21" t="s">
        <v>3</v>
      </c>
      <c r="T375" s="20" t="str">
        <f>CONCATENATE(B375,S375)</f>
        <v>D</v>
      </c>
      <c r="U375" s="20"/>
      <c r="AF375" s="5"/>
      <c r="AG375" s="5"/>
      <c r="AH375" s="5"/>
      <c r="AI375" s="5"/>
      <c r="AJ375" s="5"/>
      <c r="AK375" s="5"/>
    </row>
    <row r="376" spans="1:37" s="19" customFormat="1" ht="15.6" x14ac:dyDescent="0.25">
      <c r="A376" s="11"/>
      <c r="B376" s="52"/>
      <c r="C376" s="13"/>
      <c r="D376" s="14"/>
      <c r="E376" s="15"/>
      <c r="F376" s="15"/>
      <c r="G376" s="64">
        <v>471</v>
      </c>
      <c r="H376" s="66">
        <f ca="1">LOOKUP(M377,REPARTO!A:A,REPARTO!C:C)</f>
        <v>367</v>
      </c>
      <c r="I376" s="34">
        <f>LOOKUP(G376,DATOS!A:A,DATOS!P:P)</f>
        <v>0</v>
      </c>
      <c r="J376" s="34"/>
      <c r="K376" s="34"/>
      <c r="L376" s="35"/>
      <c r="AF376" s="5"/>
      <c r="AG376" s="5"/>
      <c r="AH376" s="5"/>
      <c r="AI376" s="5"/>
      <c r="AJ376" s="5"/>
      <c r="AK376" s="5"/>
    </row>
    <row r="377" spans="1:37" s="19" customFormat="1" ht="31.2" x14ac:dyDescent="0.25">
      <c r="A377" s="11"/>
      <c r="B377" s="31"/>
      <c r="C377" s="23" t="str">
        <f ca="1">IF(PORTADA!$E$39="A",CONCATENATE(M377,".- ",I377),"")</f>
        <v>63.- FORMACIÓN MILITAR - Boque 8 - DERECHOS Y DEBERES DE LOS MIEMBROS DE LAS FAS I. DERECHOS Y DEBERES DE LOS MIEMBROS DE LAS FAS.  (Ref: 471)</v>
      </c>
      <c r="D377" s="24"/>
      <c r="E377" s="11"/>
      <c r="F377" s="11"/>
      <c r="G377" s="65"/>
      <c r="H377" s="62"/>
      <c r="I377" s="34" t="str">
        <f>LOOKUP(G376,DATOS!A:A,DATOS!G:G)</f>
        <v>FORMACIÓN MILITAR - Boque 8 - DERECHOS Y DEBERES DE LOS MIEMBROS DE LAS FAS I. DERECHOS Y DEBERES DE LOS MIEMBROS DE LAS FAS.  (Ref: 471)</v>
      </c>
      <c r="J377" s="34"/>
      <c r="K377" s="53"/>
      <c r="L377" s="35">
        <f>+M377</f>
        <v>63</v>
      </c>
      <c r="M377" s="22">
        <f>+M371+1</f>
        <v>63</v>
      </c>
      <c r="N377" s="20" t="s">
        <v>33</v>
      </c>
      <c r="O377" s="20" t="s">
        <v>34</v>
      </c>
      <c r="P377" s="20" t="s">
        <v>39</v>
      </c>
      <c r="Q377" s="20" t="s">
        <v>35</v>
      </c>
      <c r="R377" s="20" t="s">
        <v>36</v>
      </c>
      <c r="S377" s="20" t="s">
        <v>37</v>
      </c>
      <c r="T377" s="20" t="str">
        <f>CONCATENATE("X",I376)</f>
        <v>X0</v>
      </c>
      <c r="U377" s="20" t="s">
        <v>38</v>
      </c>
      <c r="AF377" s="5"/>
      <c r="AG377" s="5"/>
      <c r="AH377" s="5"/>
      <c r="AI377" s="5"/>
      <c r="AJ377" s="5"/>
      <c r="AK377" s="5"/>
    </row>
    <row r="378" spans="1:37" s="19" customFormat="1" ht="15.6" x14ac:dyDescent="0.25">
      <c r="A378" s="139">
        <f ca="1">IF($E$2="X",0,IF(M379&gt;2,I376,M379))</f>
        <v>0</v>
      </c>
      <c r="B378" s="54"/>
      <c r="C378" s="25" t="str">
        <f ca="1">IF(PORTADA!$E$39="A",CONCATENATE(L378," ",I378),"")</f>
        <v>a) 0</v>
      </c>
      <c r="D378" s="26"/>
      <c r="E378" s="15"/>
      <c r="F378" s="15"/>
      <c r="G378" s="62"/>
      <c r="H378" s="62"/>
      <c r="I378" s="34">
        <f>LOOKUP(G376,DATOS!A:A,DATOS!L:L)</f>
        <v>0</v>
      </c>
      <c r="J378" s="35"/>
      <c r="K378" s="34"/>
      <c r="L378" s="35" t="s">
        <v>127</v>
      </c>
      <c r="M378" s="20" t="s">
        <v>5</v>
      </c>
      <c r="N378" s="20">
        <f>IF(O378&gt;0,0,R378)</f>
        <v>0</v>
      </c>
      <c r="O378" s="20">
        <f>IF(R379&gt;0,1,0)</f>
        <v>0</v>
      </c>
      <c r="P378" s="20">
        <f>IF(O378=1,-1/COUNTA(S378:S381),0)</f>
        <v>0</v>
      </c>
      <c r="Q378" s="20">
        <f>COUNTA(B378:B381)</f>
        <v>0</v>
      </c>
      <c r="R378" s="20">
        <f>COUNTIF(T378:T381,T377)</f>
        <v>0</v>
      </c>
      <c r="S378" s="21" t="s">
        <v>0</v>
      </c>
      <c r="T378" s="20" t="str">
        <f>CONCATENATE(B378,S378)</f>
        <v>A</v>
      </c>
      <c r="U378" s="20">
        <f>IF(R378&gt;0,R378+Q378,Q378*3)</f>
        <v>0</v>
      </c>
      <c r="AF378" s="5"/>
      <c r="AG378" s="5"/>
      <c r="AH378" s="5"/>
      <c r="AI378" s="5"/>
      <c r="AJ378" s="5"/>
      <c r="AK378" s="5"/>
    </row>
    <row r="379" spans="1:37" s="19" customFormat="1" ht="15.6" x14ac:dyDescent="0.25">
      <c r="A379" s="139"/>
      <c r="B379" s="54"/>
      <c r="C379" s="25" t="str">
        <f ca="1">IF(PORTADA!$E$39="A",CONCATENATE(L379," ",I379),"")</f>
        <v>b) 0</v>
      </c>
      <c r="D379" s="26"/>
      <c r="E379" s="15"/>
      <c r="F379" s="15"/>
      <c r="G379" s="62"/>
      <c r="H379" s="62"/>
      <c r="I379" s="34">
        <f>LOOKUP(G376,DATOS!A:A,DATOS!M:M)</f>
        <v>0</v>
      </c>
      <c r="J379" s="35"/>
      <c r="K379" s="34"/>
      <c r="L379" s="35" t="s">
        <v>126</v>
      </c>
      <c r="M379" s="20">
        <f ca="1">IF(PORTADA!$E$39="A",U378,0)</f>
        <v>0</v>
      </c>
      <c r="N379" s="20"/>
      <c r="O379" s="20"/>
      <c r="P379" s="20"/>
      <c r="Q379" s="20"/>
      <c r="R379" s="20">
        <f>Q378-R378</f>
        <v>0</v>
      </c>
      <c r="S379" s="21" t="s">
        <v>1</v>
      </c>
      <c r="T379" s="20" t="str">
        <f>CONCATENATE(B379,S379)</f>
        <v>B</v>
      </c>
      <c r="U379" s="20"/>
      <c r="AF379" s="5"/>
      <c r="AG379" s="5"/>
      <c r="AH379" s="5"/>
      <c r="AI379" s="5"/>
      <c r="AJ379" s="5"/>
      <c r="AK379" s="5"/>
    </row>
    <row r="380" spans="1:37" s="19" customFormat="1" ht="15.6" x14ac:dyDescent="0.25">
      <c r="A380" s="139"/>
      <c r="B380" s="54"/>
      <c r="C380" s="25" t="str">
        <f ca="1">IF(PORTADA!$E$39="A",CONCATENATE(L380," ",I380),"")</f>
        <v>c) 0</v>
      </c>
      <c r="D380" s="26"/>
      <c r="E380" s="15"/>
      <c r="F380" s="15"/>
      <c r="G380" s="62"/>
      <c r="H380" s="62"/>
      <c r="I380" s="34">
        <f>LOOKUP(G376,DATOS!A:A,DATOS!N:N)</f>
        <v>0</v>
      </c>
      <c r="J380" s="35"/>
      <c r="K380" s="34"/>
      <c r="L380" s="35" t="s">
        <v>125</v>
      </c>
      <c r="M380" s="20"/>
      <c r="N380" s="20"/>
      <c r="O380" s="20"/>
      <c r="P380" s="20"/>
      <c r="Q380" s="20"/>
      <c r="R380" s="20"/>
      <c r="S380" s="21" t="s">
        <v>2</v>
      </c>
      <c r="T380" s="20" t="str">
        <f>CONCATENATE(B380,S380)</f>
        <v>C</v>
      </c>
      <c r="U380" s="20"/>
      <c r="AF380" s="5"/>
      <c r="AG380" s="5"/>
      <c r="AH380" s="5"/>
      <c r="AI380" s="5"/>
      <c r="AJ380" s="5"/>
      <c r="AK380" s="5"/>
    </row>
    <row r="381" spans="1:37" s="19" customFormat="1" ht="15.6" x14ac:dyDescent="0.25">
      <c r="A381" s="139"/>
      <c r="B381" s="54"/>
      <c r="C381" s="25" t="str">
        <f ca="1">IF(PORTADA!$E$39="A",CONCATENATE(L381," ",I381),"")</f>
        <v>d) 0</v>
      </c>
      <c r="D381" s="26"/>
      <c r="E381" s="15"/>
      <c r="F381" s="15"/>
      <c r="G381" s="62"/>
      <c r="H381" s="62"/>
      <c r="I381" s="34">
        <f>LOOKUP(G376,DATOS!A:A,DATOS!O:O)</f>
        <v>0</v>
      </c>
      <c r="J381" s="35"/>
      <c r="K381" s="34"/>
      <c r="L381" s="35" t="s">
        <v>46</v>
      </c>
      <c r="M381" s="20"/>
      <c r="N381" s="20"/>
      <c r="O381" s="20"/>
      <c r="P381" s="20"/>
      <c r="Q381" s="20"/>
      <c r="R381" s="20"/>
      <c r="S381" s="21" t="s">
        <v>3</v>
      </c>
      <c r="T381" s="20" t="str">
        <f>CONCATENATE(B381,S381)</f>
        <v>D</v>
      </c>
      <c r="U381" s="20"/>
      <c r="AF381" s="5"/>
      <c r="AG381" s="5"/>
      <c r="AH381" s="5"/>
      <c r="AI381" s="5"/>
      <c r="AJ381" s="5"/>
      <c r="AK381" s="5"/>
    </row>
    <row r="382" spans="1:37" s="19" customFormat="1" ht="15.6" x14ac:dyDescent="0.25">
      <c r="A382" s="11"/>
      <c r="B382" s="52"/>
      <c r="C382" s="13"/>
      <c r="D382" s="14"/>
      <c r="E382" s="15"/>
      <c r="F382" s="15"/>
      <c r="G382" s="64">
        <v>387</v>
      </c>
      <c r="H382" s="66">
        <f ca="1">LOOKUP(M383,REPARTO!A:A,REPARTO!C:C)</f>
        <v>734</v>
      </c>
      <c r="I382" s="34">
        <f>LOOKUP(G382,DATOS!A:A,DATOS!P:P)</f>
        <v>0</v>
      </c>
      <c r="J382" s="34"/>
      <c r="K382" s="34"/>
      <c r="L382" s="35"/>
      <c r="AF382" s="5"/>
      <c r="AG382" s="5"/>
      <c r="AH382" s="5"/>
      <c r="AI382" s="5"/>
      <c r="AJ382" s="5"/>
      <c r="AK382" s="5"/>
    </row>
    <row r="383" spans="1:37" s="19" customFormat="1" ht="31.2" x14ac:dyDescent="0.25">
      <c r="A383" s="11"/>
      <c r="B383" s="31"/>
      <c r="C383" s="23" t="str">
        <f ca="1">IF(PORTADA!$E$39="A",CONCATENATE(M383,".- ",I383),"")</f>
        <v>64.- FORMACIÓN MILITAR - Boque 7 - ORGANIZACIÓN Y FUNCIONAMIENTO DEL EJÉRCITO DE TIERRA . ORGANIZACIÓN DE LAS FUERZAS ARMADAS.  (Ref: 387)</v>
      </c>
      <c r="D383" s="24"/>
      <c r="E383" s="11"/>
      <c r="F383" s="11"/>
      <c r="G383" s="65"/>
      <c r="H383" s="62"/>
      <c r="I383" s="34" t="str">
        <f>LOOKUP(G382,DATOS!A:A,DATOS!G:G)</f>
        <v>FORMACIÓN MILITAR - Boque 7 - ORGANIZACIÓN Y FUNCIONAMIENTO DEL EJÉRCITO DE TIERRA . ORGANIZACIÓN DE LAS FUERZAS ARMADAS.  (Ref: 387)</v>
      </c>
      <c r="J383" s="34"/>
      <c r="K383" s="53"/>
      <c r="L383" s="35">
        <f>+M383</f>
        <v>64</v>
      </c>
      <c r="M383" s="22">
        <f>+M377+1</f>
        <v>64</v>
      </c>
      <c r="N383" s="20" t="s">
        <v>33</v>
      </c>
      <c r="O383" s="20" t="s">
        <v>34</v>
      </c>
      <c r="P383" s="20" t="s">
        <v>39</v>
      </c>
      <c r="Q383" s="20" t="s">
        <v>35</v>
      </c>
      <c r="R383" s="20" t="s">
        <v>36</v>
      </c>
      <c r="S383" s="20" t="s">
        <v>37</v>
      </c>
      <c r="T383" s="20" t="str">
        <f>CONCATENATE("X",I382)</f>
        <v>X0</v>
      </c>
      <c r="U383" s="20" t="s">
        <v>38</v>
      </c>
      <c r="AF383" s="5"/>
      <c r="AG383" s="5"/>
      <c r="AH383" s="5"/>
      <c r="AI383" s="5"/>
      <c r="AJ383" s="5"/>
      <c r="AK383" s="5"/>
    </row>
    <row r="384" spans="1:37" s="19" customFormat="1" ht="15.6" x14ac:dyDescent="0.25">
      <c r="A384" s="139">
        <f ca="1">IF($E$2="X",0,IF(M385&gt;2,I382,M385))</f>
        <v>0</v>
      </c>
      <c r="B384" s="54"/>
      <c r="C384" s="25" t="str">
        <f ca="1">IF(PORTADA!$E$39="A",CONCATENATE(L384," ",I384),"")</f>
        <v>a) 0</v>
      </c>
      <c r="D384" s="26"/>
      <c r="E384" s="15"/>
      <c r="F384" s="15"/>
      <c r="G384" s="62"/>
      <c r="H384" s="62"/>
      <c r="I384" s="34">
        <f>LOOKUP(G382,DATOS!A:A,DATOS!L:L)</f>
        <v>0</v>
      </c>
      <c r="J384" s="35"/>
      <c r="K384" s="34"/>
      <c r="L384" s="35" t="s">
        <v>127</v>
      </c>
      <c r="M384" s="20" t="s">
        <v>5</v>
      </c>
      <c r="N384" s="20">
        <f>IF(O384&gt;0,0,R384)</f>
        <v>0</v>
      </c>
      <c r="O384" s="20">
        <f>IF(R385&gt;0,1,0)</f>
        <v>0</v>
      </c>
      <c r="P384" s="20">
        <f>IF(O384=1,-1/COUNTA(S384:S387),0)</f>
        <v>0</v>
      </c>
      <c r="Q384" s="20">
        <f>COUNTA(B384:B387)</f>
        <v>0</v>
      </c>
      <c r="R384" s="20">
        <f>COUNTIF(T384:T387,T383)</f>
        <v>0</v>
      </c>
      <c r="S384" s="21" t="s">
        <v>0</v>
      </c>
      <c r="T384" s="20" t="str">
        <f>CONCATENATE(B384,S384)</f>
        <v>A</v>
      </c>
      <c r="U384" s="20">
        <f>IF(R384&gt;0,R384+Q384,Q384*3)</f>
        <v>0</v>
      </c>
      <c r="AF384" s="5"/>
      <c r="AG384" s="5"/>
      <c r="AH384" s="5"/>
      <c r="AI384" s="5"/>
      <c r="AJ384" s="5"/>
      <c r="AK384" s="5"/>
    </row>
    <row r="385" spans="1:37" s="19" customFormat="1" ht="15.6" x14ac:dyDescent="0.25">
      <c r="A385" s="139"/>
      <c r="B385" s="54"/>
      <c r="C385" s="25" t="str">
        <f ca="1">IF(PORTADA!$E$39="A",CONCATENATE(L385," ",I385),"")</f>
        <v>b) 0</v>
      </c>
      <c r="D385" s="26"/>
      <c r="E385" s="15"/>
      <c r="F385" s="15"/>
      <c r="G385" s="62"/>
      <c r="H385" s="62"/>
      <c r="I385" s="34">
        <f>LOOKUP(G382,DATOS!A:A,DATOS!M:M)</f>
        <v>0</v>
      </c>
      <c r="J385" s="35"/>
      <c r="K385" s="34"/>
      <c r="L385" s="35" t="s">
        <v>126</v>
      </c>
      <c r="M385" s="20">
        <f ca="1">IF(PORTADA!$E$39="A",U384,0)</f>
        <v>0</v>
      </c>
      <c r="N385" s="20"/>
      <c r="O385" s="20"/>
      <c r="P385" s="20"/>
      <c r="Q385" s="20"/>
      <c r="R385" s="20">
        <f>Q384-R384</f>
        <v>0</v>
      </c>
      <c r="S385" s="21" t="s">
        <v>1</v>
      </c>
      <c r="T385" s="20" t="str">
        <f>CONCATENATE(B385,S385)</f>
        <v>B</v>
      </c>
      <c r="U385" s="20"/>
      <c r="AF385" s="5"/>
      <c r="AG385" s="5"/>
      <c r="AH385" s="5"/>
      <c r="AI385" s="5"/>
      <c r="AJ385" s="5"/>
      <c r="AK385" s="5"/>
    </row>
    <row r="386" spans="1:37" s="19" customFormat="1" ht="15.6" x14ac:dyDescent="0.25">
      <c r="A386" s="139"/>
      <c r="B386" s="54"/>
      <c r="C386" s="25" t="str">
        <f ca="1">IF(PORTADA!$E$39="A",CONCATENATE(L386," ",I386),"")</f>
        <v>c) 0</v>
      </c>
      <c r="D386" s="26"/>
      <c r="E386" s="15"/>
      <c r="F386" s="15"/>
      <c r="G386" s="62"/>
      <c r="H386" s="62"/>
      <c r="I386" s="34">
        <f>LOOKUP(G382,DATOS!A:A,DATOS!N:N)</f>
        <v>0</v>
      </c>
      <c r="J386" s="35"/>
      <c r="K386" s="34"/>
      <c r="L386" s="35" t="s">
        <v>125</v>
      </c>
      <c r="M386" s="20"/>
      <c r="N386" s="20"/>
      <c r="O386" s="20"/>
      <c r="P386" s="20"/>
      <c r="Q386" s="20"/>
      <c r="R386" s="20"/>
      <c r="S386" s="21" t="s">
        <v>2</v>
      </c>
      <c r="T386" s="20" t="str">
        <f>CONCATENATE(B386,S386)</f>
        <v>C</v>
      </c>
      <c r="U386" s="20"/>
      <c r="AF386" s="5"/>
      <c r="AG386" s="5"/>
      <c r="AH386" s="5"/>
      <c r="AI386" s="5"/>
      <c r="AJ386" s="5"/>
      <c r="AK386" s="5"/>
    </row>
    <row r="387" spans="1:37" s="19" customFormat="1" ht="15.6" x14ac:dyDescent="0.25">
      <c r="A387" s="139"/>
      <c r="B387" s="54"/>
      <c r="C387" s="25" t="str">
        <f ca="1">IF(PORTADA!$E$39="A",CONCATENATE(L387," ",I387),"")</f>
        <v>d) 0</v>
      </c>
      <c r="D387" s="26"/>
      <c r="E387" s="15"/>
      <c r="F387" s="15"/>
      <c r="G387" s="62"/>
      <c r="H387" s="62"/>
      <c r="I387" s="34">
        <f>LOOKUP(G382,DATOS!A:A,DATOS!O:O)</f>
        <v>0</v>
      </c>
      <c r="J387" s="35"/>
      <c r="K387" s="34"/>
      <c r="L387" s="35" t="s">
        <v>46</v>
      </c>
      <c r="M387" s="20"/>
      <c r="N387" s="20"/>
      <c r="O387" s="20"/>
      <c r="P387" s="20"/>
      <c r="Q387" s="20"/>
      <c r="R387" s="20"/>
      <c r="S387" s="21" t="s">
        <v>3</v>
      </c>
      <c r="T387" s="20" t="str">
        <f>CONCATENATE(B387,S387)</f>
        <v>D</v>
      </c>
      <c r="U387" s="20"/>
      <c r="AF387" s="5"/>
      <c r="AG387" s="5"/>
      <c r="AH387" s="5"/>
      <c r="AI387" s="5"/>
      <c r="AJ387" s="5"/>
      <c r="AK387" s="5"/>
    </row>
    <row r="388" spans="1:37" s="19" customFormat="1" ht="15.6" x14ac:dyDescent="0.25">
      <c r="A388" s="11"/>
      <c r="B388" s="52"/>
      <c r="C388" s="13"/>
      <c r="D388" s="14"/>
      <c r="E388" s="15"/>
      <c r="F388" s="15"/>
      <c r="G388" s="64">
        <v>1085</v>
      </c>
      <c r="H388" s="66">
        <f ca="1">LOOKUP(M389,REPARTO!A:A,REPARTO!C:C)</f>
        <v>664</v>
      </c>
      <c r="I388" s="34">
        <f>LOOKUP(G388,DATOS!A:A,DATOS!P:P)</f>
        <v>0</v>
      </c>
      <c r="J388" s="34"/>
      <c r="K388" s="34"/>
      <c r="L388" s="35"/>
      <c r="AF388" s="5"/>
      <c r="AG388" s="5"/>
      <c r="AH388" s="5"/>
      <c r="AI388" s="5"/>
      <c r="AJ388" s="5"/>
      <c r="AK388" s="5"/>
    </row>
    <row r="389" spans="1:37" s="19" customFormat="1" ht="31.2" x14ac:dyDescent="0.25">
      <c r="A389" s="11"/>
      <c r="B389" s="31"/>
      <c r="C389" s="23" t="str">
        <f ca="1">IF(PORTADA!$E$39="A",CONCATENATE(M389,".- ",I389),"")</f>
        <v>65.- INSTRUCCIÓN TÁCTICA Y TÉCNICA - Boque 4 - TRANSMISIONES II. RADIOTELÉFONO PNR-500.  (Ref: 1085)</v>
      </c>
      <c r="D389" s="24"/>
      <c r="E389" s="11"/>
      <c r="F389" s="11"/>
      <c r="G389" s="65"/>
      <c r="H389" s="62"/>
      <c r="I389" s="34" t="str">
        <f>LOOKUP(G388,DATOS!A:A,DATOS!G:G)</f>
        <v>INSTRUCCIÓN TÁCTICA Y TÉCNICA - Boque 4 - TRANSMISIONES II. RADIOTELÉFONO PNR-500.  (Ref: 1085)</v>
      </c>
      <c r="J389" s="34"/>
      <c r="K389" s="53"/>
      <c r="L389" s="35">
        <f>+M389</f>
        <v>65</v>
      </c>
      <c r="M389" s="22">
        <f>+M383+1</f>
        <v>65</v>
      </c>
      <c r="N389" s="20" t="s">
        <v>33</v>
      </c>
      <c r="O389" s="20" t="s">
        <v>34</v>
      </c>
      <c r="P389" s="20" t="s">
        <v>39</v>
      </c>
      <c r="Q389" s="20" t="s">
        <v>35</v>
      </c>
      <c r="R389" s="20" t="s">
        <v>36</v>
      </c>
      <c r="S389" s="20" t="s">
        <v>37</v>
      </c>
      <c r="T389" s="20" t="str">
        <f>CONCATENATE("X",I388)</f>
        <v>X0</v>
      </c>
      <c r="U389" s="20" t="s">
        <v>38</v>
      </c>
      <c r="AF389" s="5"/>
      <c r="AG389" s="5"/>
      <c r="AH389" s="5"/>
      <c r="AI389" s="5"/>
      <c r="AJ389" s="5"/>
      <c r="AK389" s="5"/>
    </row>
    <row r="390" spans="1:37" s="19" customFormat="1" ht="15.6" x14ac:dyDescent="0.25">
      <c r="A390" s="139">
        <f ca="1">IF($E$2="X",0,IF(M391&gt;2,I388,M391))</f>
        <v>0</v>
      </c>
      <c r="B390" s="54"/>
      <c r="C390" s="25" t="str">
        <f ca="1">IF(PORTADA!$E$39="A",CONCATENATE(L390," ",I390),"")</f>
        <v>a) 0</v>
      </c>
      <c r="D390" s="26"/>
      <c r="E390" s="15"/>
      <c r="F390" s="15"/>
      <c r="G390" s="62"/>
      <c r="H390" s="62"/>
      <c r="I390" s="34">
        <f>LOOKUP(G388,DATOS!A:A,DATOS!L:L)</f>
        <v>0</v>
      </c>
      <c r="J390" s="35"/>
      <c r="K390" s="34"/>
      <c r="L390" s="35" t="s">
        <v>127</v>
      </c>
      <c r="M390" s="20" t="s">
        <v>5</v>
      </c>
      <c r="N390" s="20">
        <f>IF(O390&gt;0,0,R390)</f>
        <v>0</v>
      </c>
      <c r="O390" s="20">
        <f>IF(R391&gt;0,1,0)</f>
        <v>0</v>
      </c>
      <c r="P390" s="20">
        <f>IF(O390=1,-1/COUNTA(S390:S393),0)</f>
        <v>0</v>
      </c>
      <c r="Q390" s="20">
        <f>COUNTA(B390:B393)</f>
        <v>0</v>
      </c>
      <c r="R390" s="20">
        <f>COUNTIF(T390:T393,T389)</f>
        <v>0</v>
      </c>
      <c r="S390" s="21" t="s">
        <v>0</v>
      </c>
      <c r="T390" s="20" t="str">
        <f>CONCATENATE(B390,S390)</f>
        <v>A</v>
      </c>
      <c r="U390" s="20">
        <f>IF(R390&gt;0,R390+Q390,Q390*3)</f>
        <v>0</v>
      </c>
      <c r="AF390" s="5"/>
      <c r="AG390" s="5"/>
      <c r="AH390" s="5"/>
      <c r="AI390" s="5"/>
      <c r="AJ390" s="5"/>
      <c r="AK390" s="5"/>
    </row>
    <row r="391" spans="1:37" s="19" customFormat="1" ht="15.6" x14ac:dyDescent="0.25">
      <c r="A391" s="139"/>
      <c r="B391" s="54"/>
      <c r="C391" s="25" t="str">
        <f ca="1">IF(PORTADA!$E$39="A",CONCATENATE(L391," ",I391),"")</f>
        <v>b) 0</v>
      </c>
      <c r="D391" s="26"/>
      <c r="E391" s="15"/>
      <c r="F391" s="15"/>
      <c r="G391" s="62"/>
      <c r="H391" s="62"/>
      <c r="I391" s="34">
        <f>LOOKUP(G388,DATOS!A:A,DATOS!M:M)</f>
        <v>0</v>
      </c>
      <c r="J391" s="35"/>
      <c r="K391" s="34"/>
      <c r="L391" s="35" t="s">
        <v>126</v>
      </c>
      <c r="M391" s="20">
        <f ca="1">IF(PORTADA!$E$39="A",U390,0)</f>
        <v>0</v>
      </c>
      <c r="N391" s="20"/>
      <c r="O391" s="20"/>
      <c r="P391" s="20"/>
      <c r="Q391" s="20"/>
      <c r="R391" s="20">
        <f>Q390-R390</f>
        <v>0</v>
      </c>
      <c r="S391" s="21" t="s">
        <v>1</v>
      </c>
      <c r="T391" s="20" t="str">
        <f>CONCATENATE(B391,S391)</f>
        <v>B</v>
      </c>
      <c r="U391" s="20"/>
      <c r="AF391" s="5"/>
      <c r="AG391" s="5"/>
      <c r="AH391" s="5"/>
      <c r="AI391" s="5"/>
      <c r="AJ391" s="5"/>
      <c r="AK391" s="5"/>
    </row>
    <row r="392" spans="1:37" s="19" customFormat="1" ht="15.6" x14ac:dyDescent="0.25">
      <c r="A392" s="139"/>
      <c r="B392" s="54"/>
      <c r="C392" s="25" t="str">
        <f ca="1">IF(PORTADA!$E$39="A",CONCATENATE(L392," ",I392),"")</f>
        <v>c) 0</v>
      </c>
      <c r="D392" s="26"/>
      <c r="E392" s="15"/>
      <c r="F392" s="15"/>
      <c r="G392" s="62"/>
      <c r="H392" s="62"/>
      <c r="I392" s="34">
        <f>LOOKUP(G388,DATOS!A:A,DATOS!N:N)</f>
        <v>0</v>
      </c>
      <c r="J392" s="35"/>
      <c r="K392" s="34"/>
      <c r="L392" s="35" t="s">
        <v>125</v>
      </c>
      <c r="M392" s="20"/>
      <c r="N392" s="20"/>
      <c r="O392" s="20"/>
      <c r="P392" s="20"/>
      <c r="Q392" s="20"/>
      <c r="R392" s="20"/>
      <c r="S392" s="21" t="s">
        <v>2</v>
      </c>
      <c r="T392" s="20" t="str">
        <f>CONCATENATE(B392,S392)</f>
        <v>C</v>
      </c>
      <c r="U392" s="20"/>
      <c r="AF392" s="5"/>
      <c r="AG392" s="5"/>
      <c r="AH392" s="5"/>
      <c r="AI392" s="5"/>
      <c r="AJ392" s="5"/>
      <c r="AK392" s="5"/>
    </row>
    <row r="393" spans="1:37" s="19" customFormat="1" ht="15.6" x14ac:dyDescent="0.25">
      <c r="A393" s="139"/>
      <c r="B393" s="54"/>
      <c r="C393" s="25" t="str">
        <f ca="1">IF(PORTADA!$E$39="A",CONCATENATE(L393," ",I393),"")</f>
        <v>d) 0</v>
      </c>
      <c r="D393" s="26"/>
      <c r="E393" s="15"/>
      <c r="F393" s="15"/>
      <c r="G393" s="62"/>
      <c r="H393" s="62"/>
      <c r="I393" s="34">
        <f>LOOKUP(G388,DATOS!A:A,DATOS!O:O)</f>
        <v>0</v>
      </c>
      <c r="J393" s="35"/>
      <c r="K393" s="34"/>
      <c r="L393" s="35" t="s">
        <v>46</v>
      </c>
      <c r="M393" s="20"/>
      <c r="N393" s="20"/>
      <c r="O393" s="20"/>
      <c r="P393" s="20"/>
      <c r="Q393" s="20"/>
      <c r="R393" s="20"/>
      <c r="S393" s="21" t="s">
        <v>3</v>
      </c>
      <c r="T393" s="20" t="str">
        <f>CONCATENATE(B393,S393)</f>
        <v>D</v>
      </c>
      <c r="U393" s="20"/>
      <c r="AF393" s="5"/>
      <c r="AG393" s="5"/>
      <c r="AH393" s="5"/>
      <c r="AI393" s="5"/>
      <c r="AJ393" s="5"/>
      <c r="AK393" s="5"/>
    </row>
    <row r="394" spans="1:37" s="19" customFormat="1" ht="15.6" x14ac:dyDescent="0.25">
      <c r="A394" s="11"/>
      <c r="B394" s="52"/>
      <c r="C394" s="13"/>
      <c r="D394" s="14"/>
      <c r="E394" s="15"/>
      <c r="F394" s="15"/>
      <c r="G394" s="64">
        <v>691</v>
      </c>
      <c r="H394" s="66">
        <f ca="1">LOOKUP(M395,REPARTO!A:A,REPARTO!C:C)</f>
        <v>317</v>
      </c>
      <c r="I394" s="34">
        <f>LOOKUP(G394,DATOS!A:A,DATOS!P:P)</f>
        <v>0</v>
      </c>
      <c r="J394" s="34"/>
      <c r="K394" s="34"/>
      <c r="L394" s="35"/>
      <c r="AF394" s="5"/>
      <c r="AG394" s="5"/>
      <c r="AH394" s="5"/>
      <c r="AI394" s="5"/>
      <c r="AJ394" s="5"/>
      <c r="AK394" s="5"/>
    </row>
    <row r="395" spans="1:37" s="19" customFormat="1" ht="31.2" x14ac:dyDescent="0.25">
      <c r="A395" s="11"/>
      <c r="B395" s="31"/>
      <c r="C395" s="23" t="str">
        <f ca="1">IF(PORTADA!$E$39="A",CONCATENATE(M395,".- ",I395),"")</f>
        <v>66.- INSTRUCCIÓN TÁCTICA Y TÉCNICA - Boque 1 - INSTRUCCIÓN DEL COMBATIENTE III. Instrucción NBQ.  (Ref: 691)</v>
      </c>
      <c r="D395" s="24"/>
      <c r="E395" s="11"/>
      <c r="F395" s="11"/>
      <c r="G395" s="65"/>
      <c r="H395" s="62"/>
      <c r="I395" s="34" t="str">
        <f>LOOKUP(G394,DATOS!A:A,DATOS!G:G)</f>
        <v>INSTRUCCIÓN TÁCTICA Y TÉCNICA - Boque 1 - INSTRUCCIÓN DEL COMBATIENTE III. Instrucción NBQ.  (Ref: 691)</v>
      </c>
      <c r="J395" s="34"/>
      <c r="K395" s="53"/>
      <c r="L395" s="35">
        <f>+M395</f>
        <v>66</v>
      </c>
      <c r="M395" s="22">
        <f>+M389+1</f>
        <v>66</v>
      </c>
      <c r="N395" s="20" t="s">
        <v>33</v>
      </c>
      <c r="O395" s="20" t="s">
        <v>34</v>
      </c>
      <c r="P395" s="20" t="s">
        <v>39</v>
      </c>
      <c r="Q395" s="20" t="s">
        <v>35</v>
      </c>
      <c r="R395" s="20" t="s">
        <v>36</v>
      </c>
      <c r="S395" s="20" t="s">
        <v>37</v>
      </c>
      <c r="T395" s="20" t="str">
        <f>CONCATENATE("X",I394)</f>
        <v>X0</v>
      </c>
      <c r="U395" s="20" t="s">
        <v>38</v>
      </c>
      <c r="AF395" s="5"/>
      <c r="AG395" s="5"/>
      <c r="AH395" s="5"/>
      <c r="AI395" s="5"/>
      <c r="AJ395" s="5"/>
      <c r="AK395" s="5"/>
    </row>
    <row r="396" spans="1:37" s="19" customFormat="1" ht="15.6" x14ac:dyDescent="0.25">
      <c r="A396" s="139">
        <f ca="1">IF($E$2="X",0,IF(M397&gt;2,I394,M397))</f>
        <v>0</v>
      </c>
      <c r="B396" s="54"/>
      <c r="C396" s="25" t="str">
        <f ca="1">IF(PORTADA!$E$39="A",CONCATENATE(L396," ",I396),"")</f>
        <v>a) 0</v>
      </c>
      <c r="D396" s="26"/>
      <c r="E396" s="15"/>
      <c r="F396" s="15"/>
      <c r="G396" s="62"/>
      <c r="H396" s="62"/>
      <c r="I396" s="34">
        <f>LOOKUP(G394,DATOS!A:A,DATOS!L:L)</f>
        <v>0</v>
      </c>
      <c r="J396" s="35"/>
      <c r="K396" s="34"/>
      <c r="L396" s="35" t="s">
        <v>127</v>
      </c>
      <c r="M396" s="20" t="s">
        <v>5</v>
      </c>
      <c r="N396" s="20">
        <f>IF(O396&gt;0,0,R396)</f>
        <v>0</v>
      </c>
      <c r="O396" s="20">
        <f>IF(R397&gt;0,1,0)</f>
        <v>0</v>
      </c>
      <c r="P396" s="20">
        <f>IF(O396=1,-1/COUNTA(S396:S399),0)</f>
        <v>0</v>
      </c>
      <c r="Q396" s="20">
        <f>COUNTA(B396:B399)</f>
        <v>0</v>
      </c>
      <c r="R396" s="20">
        <f>COUNTIF(T396:T399,T395)</f>
        <v>0</v>
      </c>
      <c r="S396" s="21" t="s">
        <v>0</v>
      </c>
      <c r="T396" s="20" t="str">
        <f>CONCATENATE(B396,S396)</f>
        <v>A</v>
      </c>
      <c r="U396" s="20">
        <f>IF(R396&gt;0,R396+Q396,Q396*3)</f>
        <v>0</v>
      </c>
      <c r="AF396" s="5"/>
      <c r="AG396" s="5"/>
      <c r="AH396" s="5"/>
      <c r="AI396" s="5"/>
      <c r="AJ396" s="5"/>
      <c r="AK396" s="5"/>
    </row>
    <row r="397" spans="1:37" s="19" customFormat="1" ht="15.6" x14ac:dyDescent="0.25">
      <c r="A397" s="139"/>
      <c r="B397" s="54"/>
      <c r="C397" s="25" t="str">
        <f ca="1">IF(PORTADA!$E$39="A",CONCATENATE(L397," ",I397),"")</f>
        <v>b) 0</v>
      </c>
      <c r="D397" s="26"/>
      <c r="E397" s="15"/>
      <c r="F397" s="15"/>
      <c r="G397" s="62"/>
      <c r="H397" s="62"/>
      <c r="I397" s="34">
        <f>LOOKUP(G394,DATOS!A:A,DATOS!M:M)</f>
        <v>0</v>
      </c>
      <c r="J397" s="35"/>
      <c r="K397" s="34"/>
      <c r="L397" s="35" t="s">
        <v>126</v>
      </c>
      <c r="M397" s="20">
        <f ca="1">IF(PORTADA!$E$39="A",U396,0)</f>
        <v>0</v>
      </c>
      <c r="N397" s="20"/>
      <c r="O397" s="20"/>
      <c r="P397" s="20"/>
      <c r="Q397" s="20"/>
      <c r="R397" s="20">
        <f>Q396-R396</f>
        <v>0</v>
      </c>
      <c r="S397" s="21" t="s">
        <v>1</v>
      </c>
      <c r="T397" s="20" t="str">
        <f>CONCATENATE(B397,S397)</f>
        <v>B</v>
      </c>
      <c r="U397" s="20"/>
      <c r="AF397" s="5"/>
      <c r="AG397" s="5"/>
      <c r="AH397" s="5"/>
      <c r="AI397" s="5"/>
      <c r="AJ397" s="5"/>
      <c r="AK397" s="5"/>
    </row>
    <row r="398" spans="1:37" s="19" customFormat="1" ht="15.6" x14ac:dyDescent="0.25">
      <c r="A398" s="139"/>
      <c r="B398" s="54"/>
      <c r="C398" s="25" t="str">
        <f ca="1">IF(PORTADA!$E$39="A",CONCATENATE(L398," ",I398),"")</f>
        <v>c) 0</v>
      </c>
      <c r="D398" s="26"/>
      <c r="E398" s="15"/>
      <c r="F398" s="15"/>
      <c r="G398" s="62"/>
      <c r="H398" s="62"/>
      <c r="I398" s="34">
        <f>LOOKUP(G394,DATOS!A:A,DATOS!N:N)</f>
        <v>0</v>
      </c>
      <c r="J398" s="35"/>
      <c r="K398" s="34"/>
      <c r="L398" s="35" t="s">
        <v>125</v>
      </c>
      <c r="M398" s="20"/>
      <c r="N398" s="20"/>
      <c r="O398" s="20"/>
      <c r="P398" s="20"/>
      <c r="Q398" s="20"/>
      <c r="R398" s="20"/>
      <c r="S398" s="21" t="s">
        <v>2</v>
      </c>
      <c r="T398" s="20" t="str">
        <f>CONCATENATE(B398,S398)</f>
        <v>C</v>
      </c>
      <c r="U398" s="20"/>
      <c r="AF398" s="5"/>
      <c r="AG398" s="5"/>
      <c r="AH398" s="5"/>
      <c r="AI398" s="5"/>
      <c r="AJ398" s="5"/>
      <c r="AK398" s="5"/>
    </row>
    <row r="399" spans="1:37" s="19" customFormat="1" ht="15.6" x14ac:dyDescent="0.25">
      <c r="A399" s="139"/>
      <c r="B399" s="54"/>
      <c r="C399" s="25" t="str">
        <f ca="1">IF(PORTADA!$E$39="A",CONCATENATE(L399," ",I399),"")</f>
        <v>d) 0</v>
      </c>
      <c r="D399" s="26"/>
      <c r="E399" s="15"/>
      <c r="F399" s="15"/>
      <c r="G399" s="62"/>
      <c r="H399" s="62"/>
      <c r="I399" s="34">
        <f>LOOKUP(G394,DATOS!A:A,DATOS!O:O)</f>
        <v>0</v>
      </c>
      <c r="J399" s="35"/>
      <c r="K399" s="34"/>
      <c r="L399" s="35" t="s">
        <v>46</v>
      </c>
      <c r="M399" s="20"/>
      <c r="N399" s="20"/>
      <c r="O399" s="20"/>
      <c r="P399" s="20"/>
      <c r="Q399" s="20"/>
      <c r="R399" s="20"/>
      <c r="S399" s="21" t="s">
        <v>3</v>
      </c>
      <c r="T399" s="20" t="str">
        <f>CONCATENATE(B399,S399)</f>
        <v>D</v>
      </c>
      <c r="U399" s="20"/>
      <c r="AF399" s="5"/>
      <c r="AG399" s="5"/>
      <c r="AH399" s="5"/>
      <c r="AI399" s="5"/>
      <c r="AJ399" s="5"/>
      <c r="AK399" s="5"/>
    </row>
    <row r="400" spans="1:37" s="19" customFormat="1" ht="15.6" x14ac:dyDescent="0.25">
      <c r="A400" s="11"/>
      <c r="B400" s="52"/>
      <c r="C400" s="13"/>
      <c r="D400" s="14"/>
      <c r="E400" s="15"/>
      <c r="F400" s="15"/>
      <c r="G400" s="64">
        <v>564</v>
      </c>
      <c r="H400" s="66">
        <f ca="1">LOOKUP(M401,REPARTO!A:A,REPARTO!C:C)</f>
        <v>159</v>
      </c>
      <c r="I400" s="34">
        <f>LOOKUP(G400,DATOS!A:A,DATOS!P:P)</f>
        <v>0</v>
      </c>
      <c r="J400" s="34"/>
      <c r="K400" s="34"/>
      <c r="L400" s="35"/>
      <c r="AF400" s="5"/>
      <c r="AG400" s="5"/>
      <c r="AH400" s="5"/>
      <c r="AI400" s="5"/>
      <c r="AJ400" s="5"/>
      <c r="AK400" s="5"/>
    </row>
    <row r="401" spans="1:37" s="19" customFormat="1" ht="31.2" x14ac:dyDescent="0.25">
      <c r="A401" s="11"/>
      <c r="B401" s="31"/>
      <c r="C401" s="23" t="str">
        <f ca="1">IF(PORTADA!$E$39="A",CONCATENATE(M401,".- ",I401),"")</f>
        <v>67.- INSTRUCCIÓN TÁCTICA Y TÉCNICA - Boque 1 - INSTRUCCIÓN DEL COMBATIENTE I. INSTRUCCIÓN DEL COMBATIENTE.  (Ref: 564)</v>
      </c>
      <c r="D401" s="24"/>
      <c r="E401" s="11"/>
      <c r="F401" s="11"/>
      <c r="G401" s="65"/>
      <c r="H401" s="62"/>
      <c r="I401" s="34" t="str">
        <f>LOOKUP(G400,DATOS!A:A,DATOS!G:G)</f>
        <v>INSTRUCCIÓN TÁCTICA Y TÉCNICA - Boque 1 - INSTRUCCIÓN DEL COMBATIENTE I. INSTRUCCIÓN DEL COMBATIENTE.  (Ref: 564)</v>
      </c>
      <c r="J401" s="34"/>
      <c r="K401" s="53"/>
      <c r="L401" s="35">
        <f>+M401</f>
        <v>67</v>
      </c>
      <c r="M401" s="22">
        <f>+M395+1</f>
        <v>67</v>
      </c>
      <c r="N401" s="20" t="s">
        <v>33</v>
      </c>
      <c r="O401" s="20" t="s">
        <v>34</v>
      </c>
      <c r="P401" s="20" t="s">
        <v>39</v>
      </c>
      <c r="Q401" s="20" t="s">
        <v>35</v>
      </c>
      <c r="R401" s="20" t="s">
        <v>36</v>
      </c>
      <c r="S401" s="20" t="s">
        <v>37</v>
      </c>
      <c r="T401" s="20" t="str">
        <f>CONCATENATE("X",I400)</f>
        <v>X0</v>
      </c>
      <c r="U401" s="20" t="s">
        <v>38</v>
      </c>
      <c r="AF401" s="5"/>
      <c r="AG401" s="5"/>
      <c r="AH401" s="5"/>
      <c r="AI401" s="5"/>
      <c r="AJ401" s="5"/>
      <c r="AK401" s="5"/>
    </row>
    <row r="402" spans="1:37" s="19" customFormat="1" ht="15.6" x14ac:dyDescent="0.25">
      <c r="A402" s="139">
        <f ca="1">IF($E$2="X",0,IF(M403&gt;2,I400,M403))</f>
        <v>0</v>
      </c>
      <c r="B402" s="54"/>
      <c r="C402" s="25" t="str">
        <f ca="1">IF(PORTADA!$E$39="A",CONCATENATE(L402," ",I402),"")</f>
        <v>a) 0</v>
      </c>
      <c r="D402" s="26"/>
      <c r="E402" s="15"/>
      <c r="F402" s="15"/>
      <c r="G402" s="62"/>
      <c r="H402" s="62"/>
      <c r="I402" s="34">
        <f>LOOKUP(G400,DATOS!A:A,DATOS!L:L)</f>
        <v>0</v>
      </c>
      <c r="J402" s="35"/>
      <c r="K402" s="34"/>
      <c r="L402" s="35" t="s">
        <v>127</v>
      </c>
      <c r="M402" s="20" t="s">
        <v>5</v>
      </c>
      <c r="N402" s="20">
        <f>IF(O402&gt;0,0,R402)</f>
        <v>0</v>
      </c>
      <c r="O402" s="20">
        <f>IF(R403&gt;0,1,0)</f>
        <v>0</v>
      </c>
      <c r="P402" s="20">
        <f>IF(O402=1,-1/COUNTA(S402:S405),0)</f>
        <v>0</v>
      </c>
      <c r="Q402" s="20">
        <f>COUNTA(B402:B405)</f>
        <v>0</v>
      </c>
      <c r="R402" s="20">
        <f>COUNTIF(T402:T405,T401)</f>
        <v>0</v>
      </c>
      <c r="S402" s="21" t="s">
        <v>0</v>
      </c>
      <c r="T402" s="20" t="str">
        <f>CONCATENATE(B402,S402)</f>
        <v>A</v>
      </c>
      <c r="U402" s="20">
        <f>IF(R402&gt;0,R402+Q402,Q402*3)</f>
        <v>0</v>
      </c>
      <c r="AF402" s="5"/>
      <c r="AG402" s="5"/>
      <c r="AH402" s="5"/>
      <c r="AI402" s="5"/>
      <c r="AJ402" s="5"/>
      <c r="AK402" s="5"/>
    </row>
    <row r="403" spans="1:37" s="19" customFormat="1" ht="15.6" x14ac:dyDescent="0.25">
      <c r="A403" s="139"/>
      <c r="B403" s="54"/>
      <c r="C403" s="25" t="str">
        <f ca="1">IF(PORTADA!$E$39="A",CONCATENATE(L403," ",I403),"")</f>
        <v>b) 0</v>
      </c>
      <c r="D403" s="26"/>
      <c r="E403" s="15"/>
      <c r="F403" s="15"/>
      <c r="G403" s="62"/>
      <c r="H403" s="62"/>
      <c r="I403" s="34">
        <f>LOOKUP(G400,DATOS!A:A,DATOS!M:M)</f>
        <v>0</v>
      </c>
      <c r="J403" s="35"/>
      <c r="K403" s="34"/>
      <c r="L403" s="35" t="s">
        <v>126</v>
      </c>
      <c r="M403" s="20">
        <f ca="1">IF(PORTADA!$E$39="A",U402,0)</f>
        <v>0</v>
      </c>
      <c r="N403" s="20"/>
      <c r="O403" s="20"/>
      <c r="P403" s="20"/>
      <c r="Q403" s="20"/>
      <c r="R403" s="20">
        <f>Q402-R402</f>
        <v>0</v>
      </c>
      <c r="S403" s="21" t="s">
        <v>1</v>
      </c>
      <c r="T403" s="20" t="str">
        <f>CONCATENATE(B403,S403)</f>
        <v>B</v>
      </c>
      <c r="U403" s="20"/>
      <c r="AF403" s="5"/>
      <c r="AG403" s="5"/>
      <c r="AH403" s="5"/>
      <c r="AI403" s="5"/>
      <c r="AJ403" s="5"/>
      <c r="AK403" s="5"/>
    </row>
    <row r="404" spans="1:37" s="19" customFormat="1" ht="15.6" x14ac:dyDescent="0.25">
      <c r="A404" s="139"/>
      <c r="B404" s="54"/>
      <c r="C404" s="25" t="str">
        <f ca="1">IF(PORTADA!$E$39="A",CONCATENATE(L404," ",I404),"")</f>
        <v>c) 0</v>
      </c>
      <c r="D404" s="26"/>
      <c r="E404" s="15"/>
      <c r="F404" s="15"/>
      <c r="G404" s="62"/>
      <c r="H404" s="62"/>
      <c r="I404" s="34">
        <f>LOOKUP(G400,DATOS!A:A,DATOS!N:N)</f>
        <v>0</v>
      </c>
      <c r="J404" s="35"/>
      <c r="K404" s="34"/>
      <c r="L404" s="35" t="s">
        <v>125</v>
      </c>
      <c r="M404" s="20"/>
      <c r="N404" s="20"/>
      <c r="O404" s="20"/>
      <c r="P404" s="20"/>
      <c r="Q404" s="20"/>
      <c r="R404" s="20"/>
      <c r="S404" s="21" t="s">
        <v>2</v>
      </c>
      <c r="T404" s="20" t="str">
        <f>CONCATENATE(B404,S404)</f>
        <v>C</v>
      </c>
      <c r="U404" s="20"/>
      <c r="AF404" s="5"/>
      <c r="AG404" s="5"/>
      <c r="AH404" s="5"/>
      <c r="AI404" s="5"/>
      <c r="AJ404" s="5"/>
      <c r="AK404" s="5"/>
    </row>
    <row r="405" spans="1:37" s="19" customFormat="1" ht="15.6" x14ac:dyDescent="0.25">
      <c r="A405" s="139"/>
      <c r="B405" s="54"/>
      <c r="C405" s="25" t="str">
        <f ca="1">IF(PORTADA!$E$39="A",CONCATENATE(L405," ",I405),"")</f>
        <v>d) 0</v>
      </c>
      <c r="D405" s="26"/>
      <c r="E405" s="15"/>
      <c r="F405" s="15"/>
      <c r="G405" s="62"/>
      <c r="H405" s="62"/>
      <c r="I405" s="34">
        <f>LOOKUP(G400,DATOS!A:A,DATOS!O:O)</f>
        <v>0</v>
      </c>
      <c r="J405" s="35"/>
      <c r="K405" s="34"/>
      <c r="L405" s="35" t="s">
        <v>46</v>
      </c>
      <c r="M405" s="20"/>
      <c r="N405" s="20"/>
      <c r="O405" s="20"/>
      <c r="P405" s="20"/>
      <c r="Q405" s="20"/>
      <c r="R405" s="20"/>
      <c r="S405" s="21" t="s">
        <v>3</v>
      </c>
      <c r="T405" s="20" t="str">
        <f>CONCATENATE(B405,S405)</f>
        <v>D</v>
      </c>
      <c r="U405" s="20"/>
      <c r="AF405" s="5"/>
      <c r="AG405" s="5"/>
      <c r="AH405" s="5"/>
      <c r="AI405" s="5"/>
      <c r="AJ405" s="5"/>
      <c r="AK405" s="5"/>
    </row>
    <row r="406" spans="1:37" s="19" customFormat="1" ht="15.6" x14ac:dyDescent="0.25">
      <c r="A406" s="11"/>
      <c r="B406" s="52"/>
      <c r="C406" s="13"/>
      <c r="D406" s="14"/>
      <c r="E406" s="15"/>
      <c r="F406" s="15"/>
      <c r="G406" s="64">
        <v>559</v>
      </c>
      <c r="H406" s="66">
        <f ca="1">LOOKUP(M407,REPARTO!A:A,REPARTO!C:C)</f>
        <v>910</v>
      </c>
      <c r="I406" s="34">
        <f>LOOKUP(G406,DATOS!A:A,DATOS!P:P)</f>
        <v>0</v>
      </c>
      <c r="J406" s="34"/>
      <c r="K406" s="34"/>
      <c r="L406" s="35"/>
      <c r="AF406" s="5"/>
      <c r="AG406" s="5"/>
      <c r="AH406" s="5"/>
      <c r="AI406" s="5"/>
      <c r="AJ406" s="5"/>
      <c r="AK406" s="5"/>
    </row>
    <row r="407" spans="1:37" s="19" customFormat="1" ht="31.2" x14ac:dyDescent="0.25">
      <c r="A407" s="11"/>
      <c r="B407" s="31"/>
      <c r="C407" s="23" t="str">
        <f ca="1">IF(PORTADA!$E$39="A",CONCATENATE(M407,".- ",I407),"")</f>
        <v>68.- INSTRUCCIÓN TÁCTICA Y TÉCNICA - Boque 1 - INSTRUCCIÓN DEL COMBATIENTE I. INSTRUCCIÓN DEL COMBATIENTE.  (Ref: 559)</v>
      </c>
      <c r="D407" s="24"/>
      <c r="E407" s="11"/>
      <c r="F407" s="11"/>
      <c r="G407" s="65"/>
      <c r="H407" s="62"/>
      <c r="I407" s="34" t="str">
        <f>LOOKUP(G406,DATOS!A:A,DATOS!G:G)</f>
        <v>INSTRUCCIÓN TÁCTICA Y TÉCNICA - Boque 1 - INSTRUCCIÓN DEL COMBATIENTE I. INSTRUCCIÓN DEL COMBATIENTE.  (Ref: 559)</v>
      </c>
      <c r="J407" s="34"/>
      <c r="K407" s="53"/>
      <c r="L407" s="35">
        <f>+M407</f>
        <v>68</v>
      </c>
      <c r="M407" s="22">
        <f>+M401+1</f>
        <v>68</v>
      </c>
      <c r="N407" s="20" t="s">
        <v>33</v>
      </c>
      <c r="O407" s="20" t="s">
        <v>34</v>
      </c>
      <c r="P407" s="20" t="s">
        <v>39</v>
      </c>
      <c r="Q407" s="20" t="s">
        <v>35</v>
      </c>
      <c r="R407" s="20" t="s">
        <v>36</v>
      </c>
      <c r="S407" s="20" t="s">
        <v>37</v>
      </c>
      <c r="T407" s="20" t="str">
        <f>CONCATENATE("X",I406)</f>
        <v>X0</v>
      </c>
      <c r="U407" s="20" t="s">
        <v>38</v>
      </c>
      <c r="AF407" s="5"/>
      <c r="AG407" s="5"/>
      <c r="AH407" s="5"/>
      <c r="AI407" s="5"/>
      <c r="AJ407" s="5"/>
      <c r="AK407" s="5"/>
    </row>
    <row r="408" spans="1:37" s="19" customFormat="1" ht="15.6" x14ac:dyDescent="0.25">
      <c r="A408" s="139">
        <f ca="1">IF($E$2="X",0,IF(M409&gt;2,I406,M409))</f>
        <v>0</v>
      </c>
      <c r="B408" s="54"/>
      <c r="C408" s="25" t="str">
        <f ca="1">IF(PORTADA!$E$39="A",CONCATENATE(L408," ",I408),"")</f>
        <v>a) 0</v>
      </c>
      <c r="D408" s="26"/>
      <c r="E408" s="15"/>
      <c r="F408" s="15"/>
      <c r="G408" s="62"/>
      <c r="H408" s="62"/>
      <c r="I408" s="34">
        <f>LOOKUP(G406,DATOS!A:A,DATOS!L:L)</f>
        <v>0</v>
      </c>
      <c r="J408" s="35"/>
      <c r="K408" s="34"/>
      <c r="L408" s="35" t="s">
        <v>127</v>
      </c>
      <c r="M408" s="20" t="s">
        <v>5</v>
      </c>
      <c r="N408" s="20">
        <f>IF(O408&gt;0,0,R408)</f>
        <v>0</v>
      </c>
      <c r="O408" s="20">
        <f>IF(R409&gt;0,1,0)</f>
        <v>0</v>
      </c>
      <c r="P408" s="20">
        <f>IF(O408=1,-1/COUNTA(S408:S411),0)</f>
        <v>0</v>
      </c>
      <c r="Q408" s="20">
        <f>COUNTA(B408:B411)</f>
        <v>0</v>
      </c>
      <c r="R408" s="20">
        <f>COUNTIF(T408:T411,T407)</f>
        <v>0</v>
      </c>
      <c r="S408" s="21" t="s">
        <v>0</v>
      </c>
      <c r="T408" s="20" t="str">
        <f>CONCATENATE(B408,S408)</f>
        <v>A</v>
      </c>
      <c r="U408" s="20">
        <f>IF(R408&gt;0,R408+Q408,Q408*3)</f>
        <v>0</v>
      </c>
      <c r="AF408" s="5"/>
      <c r="AG408" s="5"/>
      <c r="AH408" s="5"/>
      <c r="AI408" s="5"/>
      <c r="AJ408" s="5"/>
      <c r="AK408" s="5"/>
    </row>
    <row r="409" spans="1:37" s="19" customFormat="1" ht="15.6" x14ac:dyDescent="0.25">
      <c r="A409" s="139"/>
      <c r="B409" s="54"/>
      <c r="C409" s="25" t="str">
        <f ca="1">IF(PORTADA!$E$39="A",CONCATENATE(L409," ",I409),"")</f>
        <v>b) 0</v>
      </c>
      <c r="D409" s="26"/>
      <c r="E409" s="15"/>
      <c r="F409" s="15"/>
      <c r="G409" s="62"/>
      <c r="H409" s="62"/>
      <c r="I409" s="34">
        <f>LOOKUP(G406,DATOS!A:A,DATOS!M:M)</f>
        <v>0</v>
      </c>
      <c r="J409" s="35"/>
      <c r="K409" s="34"/>
      <c r="L409" s="35" t="s">
        <v>126</v>
      </c>
      <c r="M409" s="20">
        <f ca="1">IF(PORTADA!$E$39="A",U408,0)</f>
        <v>0</v>
      </c>
      <c r="N409" s="20"/>
      <c r="O409" s="20"/>
      <c r="P409" s="20"/>
      <c r="Q409" s="20"/>
      <c r="R409" s="20">
        <f>Q408-R408</f>
        <v>0</v>
      </c>
      <c r="S409" s="21" t="s">
        <v>1</v>
      </c>
      <c r="T409" s="20" t="str">
        <f>CONCATENATE(B409,S409)</f>
        <v>B</v>
      </c>
      <c r="U409" s="20"/>
      <c r="AF409" s="5"/>
      <c r="AG409" s="5"/>
      <c r="AH409" s="5"/>
      <c r="AI409" s="5"/>
      <c r="AJ409" s="5"/>
      <c r="AK409" s="5"/>
    </row>
    <row r="410" spans="1:37" s="19" customFormat="1" ht="15.6" x14ac:dyDescent="0.25">
      <c r="A410" s="139"/>
      <c r="B410" s="54"/>
      <c r="C410" s="25" t="str">
        <f ca="1">IF(PORTADA!$E$39="A",CONCATENATE(L410," ",I410),"")</f>
        <v>c) 0</v>
      </c>
      <c r="D410" s="26"/>
      <c r="E410" s="15"/>
      <c r="F410" s="15"/>
      <c r="G410" s="62"/>
      <c r="H410" s="62"/>
      <c r="I410" s="34">
        <f>LOOKUP(G406,DATOS!A:A,DATOS!N:N)</f>
        <v>0</v>
      </c>
      <c r="J410" s="35"/>
      <c r="K410" s="34"/>
      <c r="L410" s="35" t="s">
        <v>125</v>
      </c>
      <c r="M410" s="20"/>
      <c r="N410" s="20"/>
      <c r="O410" s="20"/>
      <c r="P410" s="20"/>
      <c r="Q410" s="20"/>
      <c r="R410" s="20"/>
      <c r="S410" s="21" t="s">
        <v>2</v>
      </c>
      <c r="T410" s="20" t="str">
        <f>CONCATENATE(B410,S410)</f>
        <v>C</v>
      </c>
      <c r="U410" s="20"/>
      <c r="AF410" s="5"/>
      <c r="AG410" s="5"/>
      <c r="AH410" s="5"/>
      <c r="AI410" s="5"/>
      <c r="AJ410" s="5"/>
      <c r="AK410" s="5"/>
    </row>
    <row r="411" spans="1:37" s="19" customFormat="1" ht="15.6" x14ac:dyDescent="0.25">
      <c r="A411" s="139"/>
      <c r="B411" s="54"/>
      <c r="C411" s="25" t="str">
        <f ca="1">IF(PORTADA!$E$39="A",CONCATENATE(L411," ",I411),"")</f>
        <v>d) 0</v>
      </c>
      <c r="D411" s="26"/>
      <c r="E411" s="15"/>
      <c r="F411" s="15"/>
      <c r="G411" s="62"/>
      <c r="H411" s="62"/>
      <c r="I411" s="34">
        <f>LOOKUP(G406,DATOS!A:A,DATOS!O:O)</f>
        <v>0</v>
      </c>
      <c r="J411" s="35"/>
      <c r="K411" s="34"/>
      <c r="L411" s="35" t="s">
        <v>46</v>
      </c>
      <c r="M411" s="20"/>
      <c r="N411" s="20"/>
      <c r="O411" s="20"/>
      <c r="P411" s="20"/>
      <c r="Q411" s="20"/>
      <c r="R411" s="20"/>
      <c r="S411" s="21" t="s">
        <v>3</v>
      </c>
      <c r="T411" s="20" t="str">
        <f>CONCATENATE(B411,S411)</f>
        <v>D</v>
      </c>
      <c r="U411" s="20"/>
      <c r="AF411" s="5"/>
      <c r="AG411" s="5"/>
      <c r="AH411" s="5"/>
      <c r="AI411" s="5"/>
      <c r="AJ411" s="5"/>
      <c r="AK411" s="5"/>
    </row>
    <row r="412" spans="1:37" s="19" customFormat="1" ht="15.6" x14ac:dyDescent="0.25">
      <c r="A412" s="11"/>
      <c r="B412" s="52"/>
      <c r="C412" s="13"/>
      <c r="D412" s="14"/>
      <c r="E412" s="15"/>
      <c r="F412" s="15"/>
      <c r="G412" s="64">
        <v>144</v>
      </c>
      <c r="H412" s="66">
        <f ca="1">LOOKUP(M413,REPARTO!A:A,REPARTO!C:C)</f>
        <v>440</v>
      </c>
      <c r="I412" s="34">
        <f>LOOKUP(G412,DATOS!A:A,DATOS!P:P)</f>
        <v>0</v>
      </c>
      <c r="J412" s="34"/>
      <c r="K412" s="34"/>
      <c r="L412" s="35"/>
      <c r="AF412" s="5"/>
      <c r="AG412" s="5"/>
      <c r="AH412" s="5"/>
      <c r="AI412" s="5"/>
      <c r="AJ412" s="5"/>
      <c r="AK412" s="5"/>
    </row>
    <row r="413" spans="1:37" s="19" customFormat="1" ht="15.6" x14ac:dyDescent="0.25">
      <c r="A413" s="11"/>
      <c r="B413" s="31"/>
      <c r="C413" s="23" t="str">
        <f ca="1">IF(PORTADA!$E$39="A",CONCATENATE(M413,".- ",I413),"")</f>
        <v>69.- FORMACIÓN MILITAR - Boque 4 - LEY DE CARRERA MILITAR Y LEY TROPA Y MARINERÍA I. 0 (Ref: 144)</v>
      </c>
      <c r="D413" s="24"/>
      <c r="E413" s="11"/>
      <c r="F413" s="11"/>
      <c r="G413" s="65"/>
      <c r="H413" s="62"/>
      <c r="I413" s="34" t="str">
        <f>LOOKUP(G412,DATOS!A:A,DATOS!G:G)</f>
        <v>FORMACIÓN MILITAR - Boque 4 - LEY DE CARRERA MILITAR Y LEY TROPA Y MARINERÍA I. 0 (Ref: 144)</v>
      </c>
      <c r="J413" s="34"/>
      <c r="K413" s="53"/>
      <c r="L413" s="35">
        <f>+M413</f>
        <v>69</v>
      </c>
      <c r="M413" s="22">
        <f>+M407+1</f>
        <v>69</v>
      </c>
      <c r="N413" s="20" t="s">
        <v>33</v>
      </c>
      <c r="O413" s="20" t="s">
        <v>34</v>
      </c>
      <c r="P413" s="20" t="s">
        <v>39</v>
      </c>
      <c r="Q413" s="20" t="s">
        <v>35</v>
      </c>
      <c r="R413" s="20" t="s">
        <v>36</v>
      </c>
      <c r="S413" s="20" t="s">
        <v>37</v>
      </c>
      <c r="T413" s="20" t="str">
        <f>CONCATENATE("X",I412)</f>
        <v>X0</v>
      </c>
      <c r="U413" s="20" t="s">
        <v>38</v>
      </c>
      <c r="AF413" s="5"/>
      <c r="AG413" s="5"/>
      <c r="AH413" s="5"/>
      <c r="AI413" s="5"/>
      <c r="AJ413" s="5"/>
      <c r="AK413" s="5"/>
    </row>
    <row r="414" spans="1:37" s="19" customFormat="1" ht="15.6" x14ac:dyDescent="0.25">
      <c r="A414" s="139">
        <f ca="1">IF($E$2="X",0,IF(M415&gt;2,I412,M415))</f>
        <v>0</v>
      </c>
      <c r="B414" s="54"/>
      <c r="C414" s="25" t="str">
        <f ca="1">IF(PORTADA!$E$39="A",CONCATENATE(L414," ",I414),"")</f>
        <v>a) 0</v>
      </c>
      <c r="D414" s="26"/>
      <c r="E414" s="15"/>
      <c r="F414" s="15"/>
      <c r="G414" s="62"/>
      <c r="H414" s="62"/>
      <c r="I414" s="34">
        <f>LOOKUP(G412,DATOS!A:A,DATOS!L:L)</f>
        <v>0</v>
      </c>
      <c r="J414" s="35"/>
      <c r="K414" s="34"/>
      <c r="L414" s="35" t="s">
        <v>127</v>
      </c>
      <c r="M414" s="20" t="s">
        <v>5</v>
      </c>
      <c r="N414" s="20">
        <f>IF(O414&gt;0,0,R414)</f>
        <v>0</v>
      </c>
      <c r="O414" s="20">
        <f>IF(R415&gt;0,1,0)</f>
        <v>0</v>
      </c>
      <c r="P414" s="20">
        <f>IF(O414=1,-1/COUNTA(S414:S417),0)</f>
        <v>0</v>
      </c>
      <c r="Q414" s="20">
        <f>COUNTA(B414:B417)</f>
        <v>0</v>
      </c>
      <c r="R414" s="20">
        <f>COUNTIF(T414:T417,T413)</f>
        <v>0</v>
      </c>
      <c r="S414" s="21" t="s">
        <v>0</v>
      </c>
      <c r="T414" s="20" t="str">
        <f>CONCATENATE(B414,S414)</f>
        <v>A</v>
      </c>
      <c r="U414" s="20">
        <f>IF(R414&gt;0,R414+Q414,Q414*3)</f>
        <v>0</v>
      </c>
      <c r="AF414" s="5"/>
      <c r="AG414" s="5"/>
      <c r="AH414" s="5"/>
      <c r="AI414" s="5"/>
      <c r="AJ414" s="5"/>
      <c r="AK414" s="5"/>
    </row>
    <row r="415" spans="1:37" s="19" customFormat="1" ht="15.6" x14ac:dyDescent="0.25">
      <c r="A415" s="139"/>
      <c r="B415" s="54"/>
      <c r="C415" s="25" t="str">
        <f ca="1">IF(PORTADA!$E$39="A",CONCATENATE(L415," ",I415),"")</f>
        <v>b) 0</v>
      </c>
      <c r="D415" s="26"/>
      <c r="E415" s="15"/>
      <c r="F415" s="15"/>
      <c r="G415" s="62"/>
      <c r="H415" s="62"/>
      <c r="I415" s="34">
        <f>LOOKUP(G412,DATOS!A:A,DATOS!M:M)</f>
        <v>0</v>
      </c>
      <c r="J415" s="35"/>
      <c r="K415" s="34"/>
      <c r="L415" s="35" t="s">
        <v>126</v>
      </c>
      <c r="M415" s="20">
        <f ca="1">IF(PORTADA!$E$39="A",U414,0)</f>
        <v>0</v>
      </c>
      <c r="N415" s="20"/>
      <c r="O415" s="20"/>
      <c r="P415" s="20"/>
      <c r="Q415" s="20"/>
      <c r="R415" s="20">
        <f>Q414-R414</f>
        <v>0</v>
      </c>
      <c r="S415" s="21" t="s">
        <v>1</v>
      </c>
      <c r="T415" s="20" t="str">
        <f>CONCATENATE(B415,S415)</f>
        <v>B</v>
      </c>
      <c r="U415" s="20"/>
      <c r="AF415" s="5"/>
      <c r="AG415" s="5"/>
      <c r="AH415" s="5"/>
      <c r="AI415" s="5"/>
      <c r="AJ415" s="5"/>
      <c r="AK415" s="5"/>
    </row>
    <row r="416" spans="1:37" s="19" customFormat="1" ht="15.6" x14ac:dyDescent="0.25">
      <c r="A416" s="139"/>
      <c r="B416" s="54"/>
      <c r="C416" s="25" t="str">
        <f ca="1">IF(PORTADA!$E$39="A",CONCATENATE(L416," ",I416),"")</f>
        <v>c) 0</v>
      </c>
      <c r="D416" s="26"/>
      <c r="E416" s="15"/>
      <c r="F416" s="15"/>
      <c r="G416" s="62"/>
      <c r="H416" s="62"/>
      <c r="I416" s="34">
        <f>LOOKUP(G412,DATOS!A:A,DATOS!N:N)</f>
        <v>0</v>
      </c>
      <c r="J416" s="35"/>
      <c r="K416" s="34"/>
      <c r="L416" s="35" t="s">
        <v>125</v>
      </c>
      <c r="M416" s="20"/>
      <c r="N416" s="20"/>
      <c r="O416" s="20"/>
      <c r="P416" s="20"/>
      <c r="Q416" s="20"/>
      <c r="R416" s="20"/>
      <c r="S416" s="21" t="s">
        <v>2</v>
      </c>
      <c r="T416" s="20" t="str">
        <f>CONCATENATE(B416,S416)</f>
        <v>C</v>
      </c>
      <c r="U416" s="20"/>
      <c r="AF416" s="5"/>
      <c r="AG416" s="5"/>
      <c r="AH416" s="5"/>
      <c r="AI416" s="5"/>
      <c r="AJ416" s="5"/>
      <c r="AK416" s="5"/>
    </row>
    <row r="417" spans="1:37" s="19" customFormat="1" ht="15.6" x14ac:dyDescent="0.25">
      <c r="A417" s="139"/>
      <c r="B417" s="54"/>
      <c r="C417" s="25" t="str">
        <f ca="1">IF(PORTADA!$E$39="A",CONCATENATE(L417," ",I417),"")</f>
        <v>d) 0</v>
      </c>
      <c r="D417" s="26"/>
      <c r="E417" s="15"/>
      <c r="F417" s="15"/>
      <c r="G417" s="62"/>
      <c r="H417" s="62"/>
      <c r="I417" s="34">
        <f>LOOKUP(G412,DATOS!A:A,DATOS!O:O)</f>
        <v>0</v>
      </c>
      <c r="J417" s="35"/>
      <c r="K417" s="34"/>
      <c r="L417" s="35" t="s">
        <v>46</v>
      </c>
      <c r="M417" s="20"/>
      <c r="N417" s="20"/>
      <c r="O417" s="20"/>
      <c r="P417" s="20"/>
      <c r="Q417" s="20"/>
      <c r="R417" s="20"/>
      <c r="S417" s="21" t="s">
        <v>3</v>
      </c>
      <c r="T417" s="20" t="str">
        <f>CONCATENATE(B417,S417)</f>
        <v>D</v>
      </c>
      <c r="U417" s="20"/>
      <c r="AF417" s="5"/>
      <c r="AG417" s="5"/>
      <c r="AH417" s="5"/>
      <c r="AI417" s="5"/>
      <c r="AJ417" s="5"/>
      <c r="AK417" s="5"/>
    </row>
    <row r="418" spans="1:37" s="19" customFormat="1" ht="15.6" x14ac:dyDescent="0.25">
      <c r="A418" s="11"/>
      <c r="B418" s="52"/>
      <c r="C418" s="13"/>
      <c r="D418" s="14"/>
      <c r="E418" s="15"/>
      <c r="F418" s="15"/>
      <c r="G418" s="64">
        <v>1088</v>
      </c>
      <c r="H418" s="66">
        <f ca="1">LOOKUP(M419,REPARTO!A:A,REPARTO!C:C)</f>
        <v>732</v>
      </c>
      <c r="I418" s="34">
        <f>LOOKUP(G418,DATOS!A:A,DATOS!P:P)</f>
        <v>0</v>
      </c>
      <c r="J418" s="34"/>
      <c r="K418" s="34"/>
      <c r="L418" s="35"/>
      <c r="AF418" s="5"/>
      <c r="AG418" s="5"/>
      <c r="AH418" s="5"/>
      <c r="AI418" s="5"/>
      <c r="AJ418" s="5"/>
      <c r="AK418" s="5"/>
    </row>
    <row r="419" spans="1:37" s="19" customFormat="1" ht="31.2" x14ac:dyDescent="0.25">
      <c r="A419" s="11"/>
      <c r="B419" s="31"/>
      <c r="C419" s="23" t="str">
        <f ca="1">IF(PORTADA!$E$39="A",CONCATENATE(M419,".- ",I419),"")</f>
        <v>70.- INSTRUCCIÓN TÁCTICA Y TÉCNICA - Boque 4 - TRANSMISIONES II. RADIOTELÉFONO PNR-500.  (Ref: 1088)</v>
      </c>
      <c r="D419" s="24"/>
      <c r="E419" s="11"/>
      <c r="F419" s="11"/>
      <c r="G419" s="65"/>
      <c r="H419" s="62"/>
      <c r="I419" s="34" t="str">
        <f>LOOKUP(G418,DATOS!A:A,DATOS!G:G)</f>
        <v>INSTRUCCIÓN TÁCTICA Y TÉCNICA - Boque 4 - TRANSMISIONES II. RADIOTELÉFONO PNR-500.  (Ref: 1088)</v>
      </c>
      <c r="J419" s="34"/>
      <c r="K419" s="53"/>
      <c r="L419" s="35">
        <f>+M419</f>
        <v>70</v>
      </c>
      <c r="M419" s="22">
        <f>+M413+1</f>
        <v>70</v>
      </c>
      <c r="N419" s="20" t="s">
        <v>33</v>
      </c>
      <c r="O419" s="20" t="s">
        <v>34</v>
      </c>
      <c r="P419" s="20" t="s">
        <v>39</v>
      </c>
      <c r="Q419" s="20" t="s">
        <v>35</v>
      </c>
      <c r="R419" s="20" t="s">
        <v>36</v>
      </c>
      <c r="S419" s="20" t="s">
        <v>37</v>
      </c>
      <c r="T419" s="20" t="str">
        <f>CONCATENATE("X",I418)</f>
        <v>X0</v>
      </c>
      <c r="U419" s="20" t="s">
        <v>38</v>
      </c>
      <c r="AF419" s="5"/>
      <c r="AG419" s="5"/>
      <c r="AH419" s="5"/>
      <c r="AI419" s="5"/>
      <c r="AJ419" s="5"/>
      <c r="AK419" s="5"/>
    </row>
    <row r="420" spans="1:37" s="19" customFormat="1" ht="15.6" x14ac:dyDescent="0.25">
      <c r="A420" s="139">
        <f ca="1">IF($E$2="X",0,IF(M421&gt;2,I418,M421))</f>
        <v>0</v>
      </c>
      <c r="B420" s="54"/>
      <c r="C420" s="25" t="str">
        <f ca="1">IF(PORTADA!$E$39="A",CONCATENATE(L420," ",I420),"")</f>
        <v>a) 0</v>
      </c>
      <c r="D420" s="26"/>
      <c r="E420" s="15"/>
      <c r="F420" s="15"/>
      <c r="G420" s="62"/>
      <c r="H420" s="62"/>
      <c r="I420" s="34">
        <f>LOOKUP(G418,DATOS!A:A,DATOS!L:L)</f>
        <v>0</v>
      </c>
      <c r="J420" s="35"/>
      <c r="K420" s="34"/>
      <c r="L420" s="35" t="s">
        <v>127</v>
      </c>
      <c r="M420" s="20" t="s">
        <v>5</v>
      </c>
      <c r="N420" s="20">
        <f>IF(O420&gt;0,0,R420)</f>
        <v>0</v>
      </c>
      <c r="O420" s="20">
        <f>IF(R421&gt;0,1,0)</f>
        <v>0</v>
      </c>
      <c r="P420" s="20">
        <f>IF(O420=1,-1/COUNTA(S420:S423),0)</f>
        <v>0</v>
      </c>
      <c r="Q420" s="20">
        <f>COUNTA(B420:B423)</f>
        <v>0</v>
      </c>
      <c r="R420" s="20">
        <f>COUNTIF(T420:T423,T419)</f>
        <v>0</v>
      </c>
      <c r="S420" s="21" t="s">
        <v>0</v>
      </c>
      <c r="T420" s="20" t="str">
        <f>CONCATENATE(B420,S420)</f>
        <v>A</v>
      </c>
      <c r="U420" s="20">
        <f>IF(R420&gt;0,R420+Q420,Q420*3)</f>
        <v>0</v>
      </c>
      <c r="AF420" s="5"/>
      <c r="AG420" s="5"/>
      <c r="AH420" s="5"/>
      <c r="AI420" s="5"/>
      <c r="AJ420" s="5"/>
      <c r="AK420" s="5"/>
    </row>
    <row r="421" spans="1:37" s="19" customFormat="1" ht="15.6" x14ac:dyDescent="0.25">
      <c r="A421" s="139"/>
      <c r="B421" s="54"/>
      <c r="C421" s="25" t="str">
        <f ca="1">IF(PORTADA!$E$39="A",CONCATENATE(L421," ",I421),"")</f>
        <v>b) 0</v>
      </c>
      <c r="D421" s="26"/>
      <c r="E421" s="15"/>
      <c r="F421" s="15"/>
      <c r="G421" s="62"/>
      <c r="H421" s="62"/>
      <c r="I421" s="34">
        <f>LOOKUP(G418,DATOS!A:A,DATOS!M:M)</f>
        <v>0</v>
      </c>
      <c r="J421" s="35"/>
      <c r="K421" s="34"/>
      <c r="L421" s="35" t="s">
        <v>126</v>
      </c>
      <c r="M421" s="20">
        <f ca="1">IF(PORTADA!$E$39="A",U420,0)</f>
        <v>0</v>
      </c>
      <c r="N421" s="20"/>
      <c r="O421" s="20"/>
      <c r="P421" s="20"/>
      <c r="Q421" s="20"/>
      <c r="R421" s="20">
        <f>Q420-R420</f>
        <v>0</v>
      </c>
      <c r="S421" s="21" t="s">
        <v>1</v>
      </c>
      <c r="T421" s="20" t="str">
        <f>CONCATENATE(B421,S421)</f>
        <v>B</v>
      </c>
      <c r="U421" s="20"/>
      <c r="AF421" s="5"/>
      <c r="AG421" s="5"/>
      <c r="AH421" s="5"/>
      <c r="AI421" s="5"/>
      <c r="AJ421" s="5"/>
      <c r="AK421" s="5"/>
    </row>
    <row r="422" spans="1:37" s="19" customFormat="1" ht="15.6" x14ac:dyDescent="0.25">
      <c r="A422" s="139"/>
      <c r="B422" s="54"/>
      <c r="C422" s="25" t="str">
        <f ca="1">IF(PORTADA!$E$39="A",CONCATENATE(L422," ",I422),"")</f>
        <v>c) 0</v>
      </c>
      <c r="D422" s="26"/>
      <c r="E422" s="15"/>
      <c r="F422" s="15"/>
      <c r="G422" s="62"/>
      <c r="H422" s="62"/>
      <c r="I422" s="34">
        <f>LOOKUP(G418,DATOS!A:A,DATOS!N:N)</f>
        <v>0</v>
      </c>
      <c r="J422" s="35"/>
      <c r="K422" s="34"/>
      <c r="L422" s="35" t="s">
        <v>125</v>
      </c>
      <c r="M422" s="20"/>
      <c r="N422" s="20"/>
      <c r="O422" s="20"/>
      <c r="P422" s="20"/>
      <c r="Q422" s="20"/>
      <c r="R422" s="20"/>
      <c r="S422" s="21" t="s">
        <v>2</v>
      </c>
      <c r="T422" s="20" t="str">
        <f>CONCATENATE(B422,S422)</f>
        <v>C</v>
      </c>
      <c r="U422" s="20"/>
      <c r="AF422" s="5"/>
      <c r="AG422" s="5"/>
      <c r="AH422" s="5"/>
      <c r="AI422" s="5"/>
      <c r="AJ422" s="5"/>
      <c r="AK422" s="5"/>
    </row>
    <row r="423" spans="1:37" s="19" customFormat="1" ht="15.6" x14ac:dyDescent="0.25">
      <c r="A423" s="139"/>
      <c r="B423" s="54"/>
      <c r="C423" s="25" t="str">
        <f ca="1">IF(PORTADA!$E$39="A",CONCATENATE(L423," ",I423),"")</f>
        <v>d) 0</v>
      </c>
      <c r="D423" s="26"/>
      <c r="E423" s="15"/>
      <c r="F423" s="15"/>
      <c r="G423" s="62"/>
      <c r="H423" s="62"/>
      <c r="I423" s="34">
        <f>LOOKUP(G418,DATOS!A:A,DATOS!O:O)</f>
        <v>0</v>
      </c>
      <c r="J423" s="35"/>
      <c r="K423" s="34"/>
      <c r="L423" s="35" t="s">
        <v>46</v>
      </c>
      <c r="M423" s="20"/>
      <c r="N423" s="20"/>
      <c r="O423" s="20"/>
      <c r="P423" s="20"/>
      <c r="Q423" s="20"/>
      <c r="R423" s="20"/>
      <c r="S423" s="21" t="s">
        <v>3</v>
      </c>
      <c r="T423" s="20" t="str">
        <f>CONCATENATE(B423,S423)</f>
        <v>D</v>
      </c>
      <c r="U423" s="20"/>
      <c r="AF423" s="5"/>
      <c r="AG423" s="5"/>
      <c r="AH423" s="5"/>
      <c r="AI423" s="5"/>
      <c r="AJ423" s="5"/>
      <c r="AK423" s="5"/>
    </row>
    <row r="424" spans="1:37" s="19" customFormat="1" ht="15.6" x14ac:dyDescent="0.25">
      <c r="A424" s="11"/>
      <c r="B424" s="52"/>
      <c r="C424" s="13"/>
      <c r="D424" s="14"/>
      <c r="E424" s="15"/>
      <c r="F424" s="15"/>
      <c r="G424" s="64">
        <v>1100</v>
      </c>
      <c r="H424" s="66">
        <f ca="1">LOOKUP(M425,REPARTO!A:A,REPARTO!C:C)</f>
        <v>690</v>
      </c>
      <c r="I424" s="34">
        <f>LOOKUP(G424,DATOS!A:A,DATOS!P:P)</f>
        <v>0</v>
      </c>
      <c r="J424" s="34"/>
      <c r="K424" s="34"/>
      <c r="L424" s="35"/>
      <c r="AF424" s="5"/>
      <c r="AG424" s="5"/>
      <c r="AH424" s="5"/>
      <c r="AI424" s="5"/>
      <c r="AJ424" s="5"/>
      <c r="AK424" s="5"/>
    </row>
    <row r="425" spans="1:37" s="19" customFormat="1" ht="31.2" x14ac:dyDescent="0.25">
      <c r="A425" s="11"/>
      <c r="B425" s="31"/>
      <c r="C425" s="23" t="str">
        <f ca="1">IF(PORTADA!$E$39="A",CONCATENATE(M425,".- ",I425),"")</f>
        <v>71.- INSTRUCCIÓN TÁCTICA Y TÉCNICA - Boque 4 - TRANSMISIONES II. RADIOTELÉFONO PNR-500.  (Ref: 1100)</v>
      </c>
      <c r="D425" s="24"/>
      <c r="E425" s="11"/>
      <c r="F425" s="11"/>
      <c r="G425" s="65"/>
      <c r="H425" s="62"/>
      <c r="I425" s="34" t="str">
        <f>LOOKUP(G424,DATOS!A:A,DATOS!G:G)</f>
        <v>INSTRUCCIÓN TÁCTICA Y TÉCNICA - Boque 4 - TRANSMISIONES II. RADIOTELÉFONO PNR-500.  (Ref: 1100)</v>
      </c>
      <c r="J425" s="34"/>
      <c r="K425" s="53"/>
      <c r="L425" s="35">
        <f>+M425</f>
        <v>71</v>
      </c>
      <c r="M425" s="22">
        <f>+M419+1</f>
        <v>71</v>
      </c>
      <c r="N425" s="20" t="s">
        <v>33</v>
      </c>
      <c r="O425" s="20" t="s">
        <v>34</v>
      </c>
      <c r="P425" s="20" t="s">
        <v>39</v>
      </c>
      <c r="Q425" s="20" t="s">
        <v>35</v>
      </c>
      <c r="R425" s="20" t="s">
        <v>36</v>
      </c>
      <c r="S425" s="20" t="s">
        <v>37</v>
      </c>
      <c r="T425" s="20" t="str">
        <f>CONCATENATE("X",I424)</f>
        <v>X0</v>
      </c>
      <c r="U425" s="20" t="s">
        <v>38</v>
      </c>
      <c r="AF425" s="5"/>
      <c r="AG425" s="5"/>
      <c r="AH425" s="5"/>
      <c r="AI425" s="5"/>
      <c r="AJ425" s="5"/>
      <c r="AK425" s="5"/>
    </row>
    <row r="426" spans="1:37" s="19" customFormat="1" ht="15.6" x14ac:dyDescent="0.25">
      <c r="A426" s="139">
        <f ca="1">IF($E$2="X",0,IF(M427&gt;2,I424,M427))</f>
        <v>0</v>
      </c>
      <c r="B426" s="54"/>
      <c r="C426" s="25" t="str">
        <f ca="1">IF(PORTADA!$E$39="A",CONCATENATE(L426," ",I426),"")</f>
        <v>a) 0</v>
      </c>
      <c r="D426" s="26"/>
      <c r="E426" s="15"/>
      <c r="F426" s="15"/>
      <c r="G426" s="62"/>
      <c r="H426" s="62"/>
      <c r="I426" s="34">
        <f>LOOKUP(G424,DATOS!A:A,DATOS!L:L)</f>
        <v>0</v>
      </c>
      <c r="J426" s="35"/>
      <c r="K426" s="34"/>
      <c r="L426" s="35" t="s">
        <v>127</v>
      </c>
      <c r="M426" s="20" t="s">
        <v>5</v>
      </c>
      <c r="N426" s="20">
        <f>IF(O426&gt;0,0,R426)</f>
        <v>0</v>
      </c>
      <c r="O426" s="20">
        <f>IF(R427&gt;0,1,0)</f>
        <v>0</v>
      </c>
      <c r="P426" s="20">
        <f>IF(O426=1,-1/COUNTA(S426:S429),0)</f>
        <v>0</v>
      </c>
      <c r="Q426" s="20">
        <f>COUNTA(B426:B429)</f>
        <v>0</v>
      </c>
      <c r="R426" s="20">
        <f>COUNTIF(T426:T429,T425)</f>
        <v>0</v>
      </c>
      <c r="S426" s="21" t="s">
        <v>0</v>
      </c>
      <c r="T426" s="20" t="str">
        <f>CONCATENATE(B426,S426)</f>
        <v>A</v>
      </c>
      <c r="U426" s="20">
        <f>IF(R426&gt;0,R426+Q426,Q426*3)</f>
        <v>0</v>
      </c>
      <c r="AF426" s="5"/>
      <c r="AG426" s="5"/>
      <c r="AH426" s="5"/>
      <c r="AI426" s="5"/>
      <c r="AJ426" s="5"/>
      <c r="AK426" s="5"/>
    </row>
    <row r="427" spans="1:37" s="19" customFormat="1" ht="15.6" x14ac:dyDescent="0.25">
      <c r="A427" s="139"/>
      <c r="B427" s="54"/>
      <c r="C427" s="25" t="str">
        <f ca="1">IF(PORTADA!$E$39="A",CONCATENATE(L427," ",I427),"")</f>
        <v>b) 0</v>
      </c>
      <c r="D427" s="26"/>
      <c r="E427" s="15"/>
      <c r="F427" s="15"/>
      <c r="G427" s="62"/>
      <c r="H427" s="62"/>
      <c r="I427" s="34">
        <f>LOOKUP(G424,DATOS!A:A,DATOS!M:M)</f>
        <v>0</v>
      </c>
      <c r="J427" s="35"/>
      <c r="K427" s="34"/>
      <c r="L427" s="35" t="s">
        <v>126</v>
      </c>
      <c r="M427" s="20">
        <f ca="1">IF(PORTADA!$E$39="A",U426,0)</f>
        <v>0</v>
      </c>
      <c r="N427" s="20"/>
      <c r="O427" s="20"/>
      <c r="P427" s="20"/>
      <c r="Q427" s="20"/>
      <c r="R427" s="20">
        <f>Q426-R426</f>
        <v>0</v>
      </c>
      <c r="S427" s="21" t="s">
        <v>1</v>
      </c>
      <c r="T427" s="20" t="str">
        <f>CONCATENATE(B427,S427)</f>
        <v>B</v>
      </c>
      <c r="U427" s="20"/>
      <c r="AF427" s="5"/>
      <c r="AG427" s="5"/>
      <c r="AH427" s="5"/>
      <c r="AI427" s="5"/>
      <c r="AJ427" s="5"/>
      <c r="AK427" s="5"/>
    </row>
    <row r="428" spans="1:37" s="19" customFormat="1" ht="15.6" x14ac:dyDescent="0.25">
      <c r="A428" s="139"/>
      <c r="B428" s="54"/>
      <c r="C428" s="25" t="str">
        <f ca="1">IF(PORTADA!$E$39="A",CONCATENATE(L428," ",I428),"")</f>
        <v>c) 0</v>
      </c>
      <c r="D428" s="26"/>
      <c r="E428" s="15"/>
      <c r="F428" s="15"/>
      <c r="G428" s="62"/>
      <c r="H428" s="62"/>
      <c r="I428" s="34">
        <f>LOOKUP(G424,DATOS!A:A,DATOS!N:N)</f>
        <v>0</v>
      </c>
      <c r="J428" s="35"/>
      <c r="K428" s="34"/>
      <c r="L428" s="35" t="s">
        <v>125</v>
      </c>
      <c r="M428" s="20"/>
      <c r="N428" s="20"/>
      <c r="O428" s="20"/>
      <c r="P428" s="20"/>
      <c r="Q428" s="20"/>
      <c r="R428" s="20"/>
      <c r="S428" s="21" t="s">
        <v>2</v>
      </c>
      <c r="T428" s="20" t="str">
        <f>CONCATENATE(B428,S428)</f>
        <v>C</v>
      </c>
      <c r="U428" s="20"/>
      <c r="AF428" s="5"/>
      <c r="AG428" s="5"/>
      <c r="AH428" s="5"/>
      <c r="AI428" s="5"/>
      <c r="AJ428" s="5"/>
      <c r="AK428" s="5"/>
    </row>
    <row r="429" spans="1:37" s="19" customFormat="1" ht="15.6" x14ac:dyDescent="0.25">
      <c r="A429" s="139"/>
      <c r="B429" s="54"/>
      <c r="C429" s="25" t="str">
        <f ca="1">IF(PORTADA!$E$39="A",CONCATENATE(L429," ",I429),"")</f>
        <v>d) 0</v>
      </c>
      <c r="D429" s="26"/>
      <c r="E429" s="15"/>
      <c r="F429" s="15"/>
      <c r="G429" s="62"/>
      <c r="H429" s="62"/>
      <c r="I429" s="34">
        <f>LOOKUP(G424,DATOS!A:A,DATOS!O:O)</f>
        <v>0</v>
      </c>
      <c r="J429" s="35"/>
      <c r="K429" s="34"/>
      <c r="L429" s="35" t="s">
        <v>46</v>
      </c>
      <c r="M429" s="20"/>
      <c r="N429" s="20"/>
      <c r="O429" s="20"/>
      <c r="P429" s="20"/>
      <c r="Q429" s="20"/>
      <c r="R429" s="20"/>
      <c r="S429" s="21" t="s">
        <v>3</v>
      </c>
      <c r="T429" s="20" t="str">
        <f>CONCATENATE(B429,S429)</f>
        <v>D</v>
      </c>
      <c r="U429" s="20"/>
      <c r="AF429" s="5"/>
      <c r="AG429" s="5"/>
      <c r="AH429" s="5"/>
      <c r="AI429" s="5"/>
      <c r="AJ429" s="5"/>
      <c r="AK429" s="5"/>
    </row>
    <row r="430" spans="1:37" s="19" customFormat="1" ht="15.6" x14ac:dyDescent="0.25">
      <c r="A430" s="11"/>
      <c r="B430" s="52"/>
      <c r="C430" s="13"/>
      <c r="D430" s="14"/>
      <c r="E430" s="15"/>
      <c r="F430" s="15"/>
      <c r="G430" s="64">
        <v>855</v>
      </c>
      <c r="H430" s="66">
        <f ca="1">LOOKUP(M431,REPARTO!A:A,REPARTO!C:C)</f>
        <v>516</v>
      </c>
      <c r="I430" s="34">
        <f>LOOKUP(G430,DATOS!A:A,DATOS!P:P)</f>
        <v>0</v>
      </c>
      <c r="J430" s="34"/>
      <c r="K430" s="34"/>
      <c r="L430" s="35"/>
      <c r="AF430" s="5"/>
      <c r="AG430" s="5"/>
      <c r="AH430" s="5"/>
      <c r="AI430" s="5"/>
      <c r="AJ430" s="5"/>
      <c r="AK430" s="5"/>
    </row>
    <row r="431" spans="1:37" s="19" customFormat="1" ht="15.6" x14ac:dyDescent="0.25">
      <c r="A431" s="11"/>
      <c r="B431" s="31"/>
      <c r="C431" s="23" t="str">
        <f ca="1">IF(PORTADA!$E$39="A",CONCATENATE(M431,".- ",I431),"")</f>
        <v>72.- INSTRUCCIÓN TÁCTICA Y TÉCNICA - Boque 2 - TOPOGRAFÍA II. ORIENTACIÓN.  (Ref: 855)</v>
      </c>
      <c r="D431" s="24"/>
      <c r="E431" s="11"/>
      <c r="F431" s="11"/>
      <c r="G431" s="65"/>
      <c r="H431" s="62"/>
      <c r="I431" s="34" t="str">
        <f>LOOKUP(G430,DATOS!A:A,DATOS!G:G)</f>
        <v>INSTRUCCIÓN TÁCTICA Y TÉCNICA - Boque 2 - TOPOGRAFÍA II. ORIENTACIÓN.  (Ref: 855)</v>
      </c>
      <c r="J431" s="34"/>
      <c r="K431" s="53"/>
      <c r="L431" s="35">
        <f>+M431</f>
        <v>72</v>
      </c>
      <c r="M431" s="22">
        <f>+M425+1</f>
        <v>72</v>
      </c>
      <c r="N431" s="20" t="s">
        <v>33</v>
      </c>
      <c r="O431" s="20" t="s">
        <v>34</v>
      </c>
      <c r="P431" s="20" t="s">
        <v>39</v>
      </c>
      <c r="Q431" s="20" t="s">
        <v>35</v>
      </c>
      <c r="R431" s="20" t="s">
        <v>36</v>
      </c>
      <c r="S431" s="20" t="s">
        <v>37</v>
      </c>
      <c r="T431" s="20" t="str">
        <f>CONCATENATE("X",I430)</f>
        <v>X0</v>
      </c>
      <c r="U431" s="20" t="s">
        <v>38</v>
      </c>
      <c r="AF431" s="5"/>
      <c r="AG431" s="5"/>
      <c r="AH431" s="5"/>
      <c r="AI431" s="5"/>
      <c r="AJ431" s="5"/>
      <c r="AK431" s="5"/>
    </row>
    <row r="432" spans="1:37" s="19" customFormat="1" ht="15.6" x14ac:dyDescent="0.25">
      <c r="A432" s="139">
        <f ca="1">IF($E$2="X",0,IF(M433&gt;2,I430,M433))</f>
        <v>0</v>
      </c>
      <c r="B432" s="54"/>
      <c r="C432" s="25" t="str">
        <f ca="1">IF(PORTADA!$E$39="A",CONCATENATE(L432," ",I432),"")</f>
        <v>a) 0</v>
      </c>
      <c r="D432" s="26"/>
      <c r="E432" s="15"/>
      <c r="F432" s="15"/>
      <c r="G432" s="62"/>
      <c r="H432" s="62"/>
      <c r="I432" s="34">
        <f>LOOKUP(G430,DATOS!A:A,DATOS!L:L)</f>
        <v>0</v>
      </c>
      <c r="J432" s="35"/>
      <c r="K432" s="34"/>
      <c r="L432" s="35" t="s">
        <v>127</v>
      </c>
      <c r="M432" s="20" t="s">
        <v>5</v>
      </c>
      <c r="N432" s="20">
        <f>IF(O432&gt;0,0,R432)</f>
        <v>0</v>
      </c>
      <c r="O432" s="20">
        <f>IF(R433&gt;0,1,0)</f>
        <v>0</v>
      </c>
      <c r="P432" s="20">
        <f>IF(O432=1,-1/COUNTA(S432:S435),0)</f>
        <v>0</v>
      </c>
      <c r="Q432" s="20">
        <f>COUNTA(B432:B435)</f>
        <v>0</v>
      </c>
      <c r="R432" s="20">
        <f>COUNTIF(T432:T435,T431)</f>
        <v>0</v>
      </c>
      <c r="S432" s="21" t="s">
        <v>0</v>
      </c>
      <c r="T432" s="20" t="str">
        <f>CONCATENATE(B432,S432)</f>
        <v>A</v>
      </c>
      <c r="U432" s="20">
        <f>IF(R432&gt;0,R432+Q432,Q432*3)</f>
        <v>0</v>
      </c>
      <c r="AF432" s="5"/>
      <c r="AG432" s="5"/>
      <c r="AH432" s="5"/>
      <c r="AI432" s="5"/>
      <c r="AJ432" s="5"/>
      <c r="AK432" s="5"/>
    </row>
    <row r="433" spans="1:37" s="19" customFormat="1" ht="15.6" x14ac:dyDescent="0.25">
      <c r="A433" s="139"/>
      <c r="B433" s="54"/>
      <c r="C433" s="25" t="str">
        <f ca="1">IF(PORTADA!$E$39="A",CONCATENATE(L433," ",I433),"")</f>
        <v>b) 0</v>
      </c>
      <c r="D433" s="26"/>
      <c r="E433" s="15"/>
      <c r="F433" s="15"/>
      <c r="G433" s="62"/>
      <c r="H433" s="62"/>
      <c r="I433" s="34">
        <f>LOOKUP(G430,DATOS!A:A,DATOS!M:M)</f>
        <v>0</v>
      </c>
      <c r="J433" s="35"/>
      <c r="K433" s="34"/>
      <c r="L433" s="35" t="s">
        <v>126</v>
      </c>
      <c r="M433" s="20">
        <f ca="1">IF(PORTADA!$E$39="A",U432,0)</f>
        <v>0</v>
      </c>
      <c r="N433" s="20"/>
      <c r="O433" s="20"/>
      <c r="P433" s="20"/>
      <c r="Q433" s="20"/>
      <c r="R433" s="20">
        <f>Q432-R432</f>
        <v>0</v>
      </c>
      <c r="S433" s="21" t="s">
        <v>1</v>
      </c>
      <c r="T433" s="20" t="str">
        <f>CONCATENATE(B433,S433)</f>
        <v>B</v>
      </c>
      <c r="U433" s="20"/>
      <c r="AF433" s="5"/>
      <c r="AG433" s="5"/>
      <c r="AH433" s="5"/>
      <c r="AI433" s="5"/>
      <c r="AJ433" s="5"/>
      <c r="AK433" s="5"/>
    </row>
    <row r="434" spans="1:37" s="19" customFormat="1" ht="15.6" x14ac:dyDescent="0.25">
      <c r="A434" s="139"/>
      <c r="B434" s="54"/>
      <c r="C434" s="25" t="str">
        <f ca="1">IF(PORTADA!$E$39="A",CONCATENATE(L434," ",I434),"")</f>
        <v>c) 0</v>
      </c>
      <c r="D434" s="26"/>
      <c r="E434" s="15"/>
      <c r="F434" s="15"/>
      <c r="G434" s="62"/>
      <c r="H434" s="62"/>
      <c r="I434" s="34">
        <f>LOOKUP(G430,DATOS!A:A,DATOS!N:N)</f>
        <v>0</v>
      </c>
      <c r="J434" s="35"/>
      <c r="K434" s="34"/>
      <c r="L434" s="35" t="s">
        <v>125</v>
      </c>
      <c r="M434" s="20"/>
      <c r="N434" s="20"/>
      <c r="O434" s="20"/>
      <c r="P434" s="20"/>
      <c r="Q434" s="20"/>
      <c r="R434" s="20"/>
      <c r="S434" s="21" t="s">
        <v>2</v>
      </c>
      <c r="T434" s="20" t="str">
        <f>CONCATENATE(B434,S434)</f>
        <v>C</v>
      </c>
      <c r="U434" s="20"/>
      <c r="AF434" s="5"/>
      <c r="AG434" s="5"/>
      <c r="AH434" s="5"/>
      <c r="AI434" s="5"/>
      <c r="AJ434" s="5"/>
      <c r="AK434" s="5"/>
    </row>
    <row r="435" spans="1:37" s="19" customFormat="1" ht="15.6" x14ac:dyDescent="0.25">
      <c r="A435" s="139"/>
      <c r="B435" s="54"/>
      <c r="C435" s="25" t="str">
        <f ca="1">IF(PORTADA!$E$39="A",CONCATENATE(L435," ",I435),"")</f>
        <v>d) 0</v>
      </c>
      <c r="D435" s="26"/>
      <c r="E435" s="15"/>
      <c r="F435" s="15"/>
      <c r="G435" s="62"/>
      <c r="H435" s="62"/>
      <c r="I435" s="34">
        <f>LOOKUP(G430,DATOS!A:A,DATOS!O:O)</f>
        <v>0</v>
      </c>
      <c r="J435" s="35"/>
      <c r="K435" s="34"/>
      <c r="L435" s="35" t="s">
        <v>46</v>
      </c>
      <c r="M435" s="20"/>
      <c r="N435" s="20"/>
      <c r="O435" s="20"/>
      <c r="P435" s="20"/>
      <c r="Q435" s="20"/>
      <c r="R435" s="20"/>
      <c r="S435" s="21" t="s">
        <v>3</v>
      </c>
      <c r="T435" s="20" t="str">
        <f>CONCATENATE(B435,S435)</f>
        <v>D</v>
      </c>
      <c r="U435" s="20"/>
      <c r="AF435" s="5"/>
      <c r="AG435" s="5"/>
      <c r="AH435" s="5"/>
      <c r="AI435" s="5"/>
      <c r="AJ435" s="5"/>
      <c r="AK435" s="5"/>
    </row>
    <row r="436" spans="1:37" s="19" customFormat="1" ht="15.6" x14ac:dyDescent="0.25">
      <c r="A436" s="11"/>
      <c r="B436" s="52"/>
      <c r="C436" s="13"/>
      <c r="D436" s="14"/>
      <c r="E436" s="15"/>
      <c r="F436" s="15"/>
      <c r="G436" s="64">
        <v>1119</v>
      </c>
      <c r="H436" s="66">
        <f ca="1">LOOKUP(M437,REPARTO!A:A,REPARTO!C:C)</f>
        <v>30</v>
      </c>
      <c r="I436" s="34">
        <f>LOOKUP(G436,DATOS!A:A,DATOS!P:P)</f>
        <v>0</v>
      </c>
      <c r="J436" s="34"/>
      <c r="K436" s="34"/>
      <c r="L436" s="35"/>
      <c r="AF436" s="5"/>
      <c r="AG436" s="5"/>
      <c r="AH436" s="5"/>
      <c r="AI436" s="5"/>
      <c r="AJ436" s="5"/>
      <c r="AK436" s="5"/>
    </row>
    <row r="437" spans="1:37" s="19" customFormat="1" ht="31.2" x14ac:dyDescent="0.25">
      <c r="A437" s="11"/>
      <c r="B437" s="31"/>
      <c r="C437" s="23" t="str">
        <f ca="1">IF(PORTADA!$E$39="A",CONCATENATE(M437,".- ",I437),"")</f>
        <v>73.- INSTRUCCIÓN TÁCTICA Y TÉCNICA - Boque 4 - TRANSMISIONES II. RADIOTELÉFONO PNR-500.  (Ref: 1119)</v>
      </c>
      <c r="D437" s="24"/>
      <c r="E437" s="11"/>
      <c r="F437" s="11"/>
      <c r="G437" s="65"/>
      <c r="H437" s="62"/>
      <c r="I437" s="34" t="str">
        <f>LOOKUP(G436,DATOS!A:A,DATOS!G:G)</f>
        <v>INSTRUCCIÓN TÁCTICA Y TÉCNICA - Boque 4 - TRANSMISIONES II. RADIOTELÉFONO PNR-500.  (Ref: 1119)</v>
      </c>
      <c r="J437" s="34"/>
      <c r="K437" s="53"/>
      <c r="L437" s="35">
        <f>+M437</f>
        <v>73</v>
      </c>
      <c r="M437" s="22">
        <f>+M431+1</f>
        <v>73</v>
      </c>
      <c r="N437" s="20" t="s">
        <v>33</v>
      </c>
      <c r="O437" s="20" t="s">
        <v>34</v>
      </c>
      <c r="P437" s="20" t="s">
        <v>39</v>
      </c>
      <c r="Q437" s="20" t="s">
        <v>35</v>
      </c>
      <c r="R437" s="20" t="s">
        <v>36</v>
      </c>
      <c r="S437" s="20" t="s">
        <v>37</v>
      </c>
      <c r="T437" s="20" t="str">
        <f>CONCATENATE("X",I436)</f>
        <v>X0</v>
      </c>
      <c r="U437" s="20" t="s">
        <v>38</v>
      </c>
      <c r="AF437" s="5"/>
      <c r="AG437" s="5"/>
      <c r="AH437" s="5"/>
      <c r="AI437" s="5"/>
      <c r="AJ437" s="5"/>
      <c r="AK437" s="5"/>
    </row>
    <row r="438" spans="1:37" s="19" customFormat="1" ht="15.6" x14ac:dyDescent="0.25">
      <c r="A438" s="139">
        <f ca="1">IF($E$2="X",0,IF(M439&gt;2,I436,M439))</f>
        <v>0</v>
      </c>
      <c r="B438" s="54"/>
      <c r="C438" s="25" t="str">
        <f ca="1">IF(PORTADA!$E$39="A",CONCATENATE(L438," ",I438),"")</f>
        <v>a) 0</v>
      </c>
      <c r="D438" s="26"/>
      <c r="E438" s="15"/>
      <c r="F438" s="15"/>
      <c r="G438" s="62"/>
      <c r="H438" s="62"/>
      <c r="I438" s="34">
        <f>LOOKUP(G436,DATOS!A:A,DATOS!L:L)</f>
        <v>0</v>
      </c>
      <c r="J438" s="35"/>
      <c r="K438" s="34"/>
      <c r="L438" s="35" t="s">
        <v>127</v>
      </c>
      <c r="M438" s="20" t="s">
        <v>5</v>
      </c>
      <c r="N438" s="20">
        <f>IF(O438&gt;0,0,R438)</f>
        <v>0</v>
      </c>
      <c r="O438" s="20">
        <f>IF(R439&gt;0,1,0)</f>
        <v>0</v>
      </c>
      <c r="P438" s="20">
        <f>IF(O438=1,-1/COUNTA(S438:S441),0)</f>
        <v>0</v>
      </c>
      <c r="Q438" s="20">
        <f>COUNTA(B438:B441)</f>
        <v>0</v>
      </c>
      <c r="R438" s="20">
        <f>COUNTIF(T438:T441,T437)</f>
        <v>0</v>
      </c>
      <c r="S438" s="21" t="s">
        <v>0</v>
      </c>
      <c r="T438" s="20" t="str">
        <f>CONCATENATE(B438,S438)</f>
        <v>A</v>
      </c>
      <c r="U438" s="20">
        <f>IF(R438&gt;0,R438+Q438,Q438*3)</f>
        <v>0</v>
      </c>
      <c r="AF438" s="5"/>
      <c r="AG438" s="5"/>
      <c r="AH438" s="5"/>
      <c r="AI438" s="5"/>
      <c r="AJ438" s="5"/>
      <c r="AK438" s="5"/>
    </row>
    <row r="439" spans="1:37" s="19" customFormat="1" ht="15.6" x14ac:dyDescent="0.25">
      <c r="A439" s="139"/>
      <c r="B439" s="54"/>
      <c r="C439" s="25" t="str">
        <f ca="1">IF(PORTADA!$E$39="A",CONCATENATE(L439," ",I439),"")</f>
        <v>b) 0</v>
      </c>
      <c r="D439" s="26"/>
      <c r="E439" s="15"/>
      <c r="F439" s="15"/>
      <c r="G439" s="62"/>
      <c r="H439" s="62"/>
      <c r="I439" s="34">
        <f>LOOKUP(G436,DATOS!A:A,DATOS!M:M)</f>
        <v>0</v>
      </c>
      <c r="J439" s="35"/>
      <c r="K439" s="34"/>
      <c r="L439" s="35" t="s">
        <v>126</v>
      </c>
      <c r="M439" s="20">
        <f ca="1">IF(PORTADA!$E$39="A",U438,0)</f>
        <v>0</v>
      </c>
      <c r="N439" s="20"/>
      <c r="O439" s="20"/>
      <c r="P439" s="20"/>
      <c r="Q439" s="20"/>
      <c r="R439" s="20">
        <f>Q438-R438</f>
        <v>0</v>
      </c>
      <c r="S439" s="21" t="s">
        <v>1</v>
      </c>
      <c r="T439" s="20" t="str">
        <f>CONCATENATE(B439,S439)</f>
        <v>B</v>
      </c>
      <c r="U439" s="20"/>
      <c r="AF439" s="5"/>
      <c r="AG439" s="5"/>
      <c r="AH439" s="5"/>
      <c r="AI439" s="5"/>
      <c r="AJ439" s="5"/>
      <c r="AK439" s="5"/>
    </row>
    <row r="440" spans="1:37" s="19" customFormat="1" ht="15.6" x14ac:dyDescent="0.25">
      <c r="A440" s="139"/>
      <c r="B440" s="54"/>
      <c r="C440" s="25" t="str">
        <f ca="1">IF(PORTADA!$E$39="A",CONCATENATE(L440," ",I440),"")</f>
        <v>c) 0</v>
      </c>
      <c r="D440" s="26"/>
      <c r="E440" s="15"/>
      <c r="F440" s="15"/>
      <c r="G440" s="62"/>
      <c r="H440" s="62"/>
      <c r="I440" s="34">
        <f>LOOKUP(G436,DATOS!A:A,DATOS!N:N)</f>
        <v>0</v>
      </c>
      <c r="J440" s="35"/>
      <c r="K440" s="34"/>
      <c r="L440" s="35" t="s">
        <v>125</v>
      </c>
      <c r="M440" s="20"/>
      <c r="N440" s="20"/>
      <c r="O440" s="20"/>
      <c r="P440" s="20"/>
      <c r="Q440" s="20"/>
      <c r="R440" s="20"/>
      <c r="S440" s="21" t="s">
        <v>2</v>
      </c>
      <c r="T440" s="20" t="str">
        <f>CONCATENATE(B440,S440)</f>
        <v>C</v>
      </c>
      <c r="U440" s="20"/>
      <c r="AF440" s="5"/>
      <c r="AG440" s="5"/>
      <c r="AH440" s="5"/>
      <c r="AI440" s="5"/>
      <c r="AJ440" s="5"/>
      <c r="AK440" s="5"/>
    </row>
    <row r="441" spans="1:37" s="19" customFormat="1" ht="15.6" x14ac:dyDescent="0.25">
      <c r="A441" s="139"/>
      <c r="B441" s="54"/>
      <c r="C441" s="25" t="str">
        <f ca="1">IF(PORTADA!$E$39="A",CONCATENATE(L441," ",I441),"")</f>
        <v>d) 0</v>
      </c>
      <c r="D441" s="26"/>
      <c r="E441" s="15"/>
      <c r="F441" s="15"/>
      <c r="G441" s="62"/>
      <c r="H441" s="62"/>
      <c r="I441" s="34">
        <f>LOOKUP(G436,DATOS!A:A,DATOS!O:O)</f>
        <v>0</v>
      </c>
      <c r="J441" s="35"/>
      <c r="K441" s="34"/>
      <c r="L441" s="35" t="s">
        <v>46</v>
      </c>
      <c r="M441" s="20"/>
      <c r="N441" s="20"/>
      <c r="O441" s="20"/>
      <c r="P441" s="20"/>
      <c r="Q441" s="20"/>
      <c r="R441" s="20"/>
      <c r="S441" s="21" t="s">
        <v>3</v>
      </c>
      <c r="T441" s="20" t="str">
        <f>CONCATENATE(B441,S441)</f>
        <v>D</v>
      </c>
      <c r="U441" s="20"/>
      <c r="AF441" s="5"/>
      <c r="AG441" s="5"/>
      <c r="AH441" s="5"/>
      <c r="AI441" s="5"/>
      <c r="AJ441" s="5"/>
      <c r="AK441" s="5"/>
    </row>
    <row r="442" spans="1:37" s="19" customFormat="1" ht="15.6" x14ac:dyDescent="0.25">
      <c r="A442" s="11"/>
      <c r="B442" s="52"/>
      <c r="C442" s="13"/>
      <c r="D442" s="14"/>
      <c r="E442" s="15"/>
      <c r="F442" s="15"/>
      <c r="G442" s="64">
        <v>772</v>
      </c>
      <c r="H442" s="66">
        <f ca="1">LOOKUP(M443,REPARTO!A:A,REPARTO!C:C)</f>
        <v>1038</v>
      </c>
      <c r="I442" s="34">
        <f>LOOKUP(G442,DATOS!A:A,DATOS!P:P)</f>
        <v>0</v>
      </c>
      <c r="J442" s="34"/>
      <c r="K442" s="34"/>
      <c r="L442" s="35"/>
      <c r="AF442" s="5"/>
      <c r="AG442" s="5"/>
      <c r="AH442" s="5"/>
      <c r="AI442" s="5"/>
      <c r="AJ442" s="5"/>
      <c r="AK442" s="5"/>
    </row>
    <row r="443" spans="1:37" s="19" customFormat="1" ht="15.6" x14ac:dyDescent="0.25">
      <c r="A443" s="11"/>
      <c r="B443" s="31"/>
      <c r="C443" s="23" t="str">
        <f ca="1">IF(PORTADA!$E$39="A",CONCATENATE(M443,".- ",I443),"")</f>
        <v>74.- INSTRUCCIÓN TÁCTICA Y TÉCNICA - Boque 2 - TOPOGRAFÍA I. CARTOGRAFÍA.  (Ref: 772)</v>
      </c>
      <c r="D443" s="24"/>
      <c r="E443" s="11"/>
      <c r="F443" s="11"/>
      <c r="G443" s="65"/>
      <c r="H443" s="62"/>
      <c r="I443" s="34" t="str">
        <f>LOOKUP(G442,DATOS!A:A,DATOS!G:G)</f>
        <v>INSTRUCCIÓN TÁCTICA Y TÉCNICA - Boque 2 - TOPOGRAFÍA I. CARTOGRAFÍA.  (Ref: 772)</v>
      </c>
      <c r="J443" s="34"/>
      <c r="K443" s="53"/>
      <c r="L443" s="35">
        <f>+M443</f>
        <v>74</v>
      </c>
      <c r="M443" s="22">
        <f>+M437+1</f>
        <v>74</v>
      </c>
      <c r="N443" s="20" t="s">
        <v>33</v>
      </c>
      <c r="O443" s="20" t="s">
        <v>34</v>
      </c>
      <c r="P443" s="20" t="s">
        <v>39</v>
      </c>
      <c r="Q443" s="20" t="s">
        <v>35</v>
      </c>
      <c r="R443" s="20" t="s">
        <v>36</v>
      </c>
      <c r="S443" s="20" t="s">
        <v>37</v>
      </c>
      <c r="T443" s="20" t="str">
        <f>CONCATENATE("X",I442)</f>
        <v>X0</v>
      </c>
      <c r="U443" s="20" t="s">
        <v>38</v>
      </c>
      <c r="AF443" s="5"/>
      <c r="AG443" s="5"/>
      <c r="AH443" s="5"/>
      <c r="AI443" s="5"/>
      <c r="AJ443" s="5"/>
      <c r="AK443" s="5"/>
    </row>
    <row r="444" spans="1:37" s="19" customFormat="1" ht="15.6" x14ac:dyDescent="0.25">
      <c r="A444" s="139">
        <f ca="1">IF($E$2="X",0,IF(M445&gt;2,I442,M445))</f>
        <v>0</v>
      </c>
      <c r="B444" s="54"/>
      <c r="C444" s="25" t="str">
        <f ca="1">IF(PORTADA!$E$39="A",CONCATENATE(L444," ",I444),"")</f>
        <v>a) 0</v>
      </c>
      <c r="D444" s="26"/>
      <c r="E444" s="15"/>
      <c r="F444" s="15"/>
      <c r="G444" s="62"/>
      <c r="H444" s="62"/>
      <c r="I444" s="34">
        <f>LOOKUP(G442,DATOS!A:A,DATOS!L:L)</f>
        <v>0</v>
      </c>
      <c r="J444" s="35"/>
      <c r="K444" s="34"/>
      <c r="L444" s="35" t="s">
        <v>127</v>
      </c>
      <c r="M444" s="20" t="s">
        <v>5</v>
      </c>
      <c r="N444" s="20">
        <f>IF(O444&gt;0,0,R444)</f>
        <v>0</v>
      </c>
      <c r="O444" s="20">
        <f>IF(R445&gt;0,1,0)</f>
        <v>0</v>
      </c>
      <c r="P444" s="20">
        <f>IF(O444=1,-1/COUNTA(S444:S447),0)</f>
        <v>0</v>
      </c>
      <c r="Q444" s="20">
        <f>COUNTA(B444:B447)</f>
        <v>0</v>
      </c>
      <c r="R444" s="20">
        <f>COUNTIF(T444:T447,T443)</f>
        <v>0</v>
      </c>
      <c r="S444" s="21" t="s">
        <v>0</v>
      </c>
      <c r="T444" s="20" t="str">
        <f>CONCATENATE(B444,S444)</f>
        <v>A</v>
      </c>
      <c r="U444" s="20">
        <f>IF(R444&gt;0,R444+Q444,Q444*3)</f>
        <v>0</v>
      </c>
      <c r="AF444" s="5"/>
      <c r="AG444" s="5"/>
      <c r="AH444" s="5"/>
      <c r="AI444" s="5"/>
      <c r="AJ444" s="5"/>
      <c r="AK444" s="5"/>
    </row>
    <row r="445" spans="1:37" s="19" customFormat="1" ht="15.6" x14ac:dyDescent="0.25">
      <c r="A445" s="139"/>
      <c r="B445" s="54"/>
      <c r="C445" s="25" t="str">
        <f ca="1">IF(PORTADA!$E$39="A",CONCATENATE(L445," ",I445),"")</f>
        <v>b) 0</v>
      </c>
      <c r="D445" s="26"/>
      <c r="E445" s="15"/>
      <c r="F445" s="15"/>
      <c r="G445" s="62"/>
      <c r="H445" s="62"/>
      <c r="I445" s="34">
        <f>LOOKUP(G442,DATOS!A:A,DATOS!M:M)</f>
        <v>0</v>
      </c>
      <c r="J445" s="35"/>
      <c r="K445" s="34"/>
      <c r="L445" s="35" t="s">
        <v>126</v>
      </c>
      <c r="M445" s="20">
        <f ca="1">IF(PORTADA!$E$39="A",U444,0)</f>
        <v>0</v>
      </c>
      <c r="N445" s="20"/>
      <c r="O445" s="20"/>
      <c r="P445" s="20"/>
      <c r="Q445" s="20"/>
      <c r="R445" s="20">
        <f>Q444-R444</f>
        <v>0</v>
      </c>
      <c r="S445" s="21" t="s">
        <v>1</v>
      </c>
      <c r="T445" s="20" t="str">
        <f>CONCATENATE(B445,S445)</f>
        <v>B</v>
      </c>
      <c r="U445" s="20"/>
      <c r="AF445" s="5"/>
      <c r="AG445" s="5"/>
      <c r="AH445" s="5"/>
      <c r="AI445" s="5"/>
      <c r="AJ445" s="5"/>
      <c r="AK445" s="5"/>
    </row>
    <row r="446" spans="1:37" s="19" customFormat="1" ht="15.6" x14ac:dyDescent="0.25">
      <c r="A446" s="139"/>
      <c r="B446" s="54"/>
      <c r="C446" s="25" t="str">
        <f ca="1">IF(PORTADA!$E$39="A",CONCATENATE(L446," ",I446),"")</f>
        <v>c) 0</v>
      </c>
      <c r="D446" s="26"/>
      <c r="E446" s="15"/>
      <c r="F446" s="15"/>
      <c r="G446" s="62"/>
      <c r="H446" s="62"/>
      <c r="I446" s="34">
        <f>LOOKUP(G442,DATOS!A:A,DATOS!N:N)</f>
        <v>0</v>
      </c>
      <c r="J446" s="35"/>
      <c r="K446" s="34"/>
      <c r="L446" s="35" t="s">
        <v>125</v>
      </c>
      <c r="M446" s="20"/>
      <c r="N446" s="20"/>
      <c r="O446" s="20"/>
      <c r="P446" s="20"/>
      <c r="Q446" s="20"/>
      <c r="R446" s="20"/>
      <c r="S446" s="21" t="s">
        <v>2</v>
      </c>
      <c r="T446" s="20" t="str">
        <f>CONCATENATE(B446,S446)</f>
        <v>C</v>
      </c>
      <c r="U446" s="20"/>
      <c r="AF446" s="5"/>
      <c r="AG446" s="5"/>
      <c r="AH446" s="5"/>
      <c r="AI446" s="5"/>
      <c r="AJ446" s="5"/>
      <c r="AK446" s="5"/>
    </row>
    <row r="447" spans="1:37" s="19" customFormat="1" ht="15.6" x14ac:dyDescent="0.25">
      <c r="A447" s="139"/>
      <c r="B447" s="54"/>
      <c r="C447" s="25" t="str">
        <f ca="1">IF(PORTADA!$E$39="A",CONCATENATE(L447," ",I447),"")</f>
        <v>d) 0</v>
      </c>
      <c r="D447" s="26"/>
      <c r="E447" s="15"/>
      <c r="F447" s="15"/>
      <c r="G447" s="62"/>
      <c r="H447" s="62"/>
      <c r="I447" s="34">
        <f>LOOKUP(G442,DATOS!A:A,DATOS!O:O)</f>
        <v>0</v>
      </c>
      <c r="J447" s="35"/>
      <c r="K447" s="34"/>
      <c r="L447" s="35" t="s">
        <v>46</v>
      </c>
      <c r="M447" s="20"/>
      <c r="N447" s="20"/>
      <c r="O447" s="20"/>
      <c r="P447" s="20"/>
      <c r="Q447" s="20"/>
      <c r="R447" s="20"/>
      <c r="S447" s="21" t="s">
        <v>3</v>
      </c>
      <c r="T447" s="20" t="str">
        <f>CONCATENATE(B447,S447)</f>
        <v>D</v>
      </c>
      <c r="U447" s="20"/>
      <c r="AF447" s="5"/>
      <c r="AG447" s="5"/>
      <c r="AH447" s="5"/>
      <c r="AI447" s="5"/>
      <c r="AJ447" s="5"/>
      <c r="AK447" s="5"/>
    </row>
    <row r="448" spans="1:37" s="19" customFormat="1" ht="15.6" x14ac:dyDescent="0.25">
      <c r="A448" s="11"/>
      <c r="B448" s="52"/>
      <c r="C448" s="13"/>
      <c r="D448" s="14"/>
      <c r="E448" s="15"/>
      <c r="F448" s="15"/>
      <c r="G448" s="64">
        <v>1009</v>
      </c>
      <c r="H448" s="66">
        <f ca="1">LOOKUP(M449,REPARTO!A:A,REPARTO!C:C)</f>
        <v>174</v>
      </c>
      <c r="I448" s="34">
        <f>LOOKUP(G448,DATOS!A:A,DATOS!P:P)</f>
        <v>0</v>
      </c>
      <c r="J448" s="34"/>
      <c r="K448" s="34"/>
      <c r="L448" s="35"/>
      <c r="AF448" s="5"/>
      <c r="AG448" s="5"/>
      <c r="AH448" s="5"/>
      <c r="AI448" s="5"/>
      <c r="AJ448" s="5"/>
      <c r="AK448" s="5"/>
    </row>
    <row r="449" spans="1:37" s="19" customFormat="1" ht="31.2" x14ac:dyDescent="0.25">
      <c r="A449" s="11"/>
      <c r="B449" s="31"/>
      <c r="C449" s="23" t="str">
        <f ca="1">IF(PORTADA!$E$39="A",CONCATENATE(M449,".- ",I449),"")</f>
        <v>75.- INSTRUCCIÓN TÁCTICA Y TÉCNICA - Boque 3 - ARMAMENTO Y TERORÍA DEL TIRO II II. TEORÍA DEL TIRO.  (Ref: 1009)</v>
      </c>
      <c r="D449" s="24"/>
      <c r="E449" s="11"/>
      <c r="F449" s="11"/>
      <c r="G449" s="65"/>
      <c r="H449" s="62"/>
      <c r="I449" s="34" t="str">
        <f>LOOKUP(G448,DATOS!A:A,DATOS!G:G)</f>
        <v>INSTRUCCIÓN TÁCTICA Y TÉCNICA - Boque 3 - ARMAMENTO Y TERORÍA DEL TIRO II II. TEORÍA DEL TIRO.  (Ref: 1009)</v>
      </c>
      <c r="J449" s="34"/>
      <c r="K449" s="53"/>
      <c r="L449" s="35">
        <f>+M449</f>
        <v>75</v>
      </c>
      <c r="M449" s="22">
        <f>+M443+1</f>
        <v>75</v>
      </c>
      <c r="N449" s="20" t="s">
        <v>33</v>
      </c>
      <c r="O449" s="20" t="s">
        <v>34</v>
      </c>
      <c r="P449" s="20" t="s">
        <v>39</v>
      </c>
      <c r="Q449" s="20" t="s">
        <v>35</v>
      </c>
      <c r="R449" s="20" t="s">
        <v>36</v>
      </c>
      <c r="S449" s="20" t="s">
        <v>37</v>
      </c>
      <c r="T449" s="20" t="str">
        <f>CONCATENATE("X",I448)</f>
        <v>X0</v>
      </c>
      <c r="U449" s="20" t="s">
        <v>38</v>
      </c>
      <c r="AF449" s="5"/>
      <c r="AG449" s="5"/>
      <c r="AH449" s="5"/>
      <c r="AI449" s="5"/>
      <c r="AJ449" s="5"/>
      <c r="AK449" s="5"/>
    </row>
    <row r="450" spans="1:37" s="19" customFormat="1" ht="15.6" x14ac:dyDescent="0.25">
      <c r="A450" s="139">
        <f ca="1">IF($E$2="X",0,IF(M451&gt;2,I448,M451))</f>
        <v>0</v>
      </c>
      <c r="B450" s="54"/>
      <c r="C450" s="25" t="str">
        <f ca="1">IF(PORTADA!$E$39="A",CONCATENATE(L450," ",I450),"")</f>
        <v>a) 0</v>
      </c>
      <c r="D450" s="26"/>
      <c r="E450" s="15"/>
      <c r="F450" s="15"/>
      <c r="G450" s="62"/>
      <c r="H450" s="62"/>
      <c r="I450" s="34">
        <f>LOOKUP(G448,DATOS!A:A,DATOS!L:L)</f>
        <v>0</v>
      </c>
      <c r="J450" s="35"/>
      <c r="K450" s="34"/>
      <c r="L450" s="35" t="s">
        <v>127</v>
      </c>
      <c r="M450" s="20" t="s">
        <v>5</v>
      </c>
      <c r="N450" s="20">
        <f>IF(O450&gt;0,0,R450)</f>
        <v>0</v>
      </c>
      <c r="O450" s="20">
        <f>IF(R451&gt;0,1,0)</f>
        <v>0</v>
      </c>
      <c r="P450" s="20">
        <f>IF(O450=1,-1/COUNTA(S450:S453),0)</f>
        <v>0</v>
      </c>
      <c r="Q450" s="20">
        <f>COUNTA(B450:B453)</f>
        <v>0</v>
      </c>
      <c r="R450" s="20">
        <f>COUNTIF(T450:T453,T449)</f>
        <v>0</v>
      </c>
      <c r="S450" s="21" t="s">
        <v>0</v>
      </c>
      <c r="T450" s="20" t="str">
        <f>CONCATENATE(B450,S450)</f>
        <v>A</v>
      </c>
      <c r="U450" s="20">
        <f>IF(R450&gt;0,R450+Q450,Q450*3)</f>
        <v>0</v>
      </c>
      <c r="AF450" s="5"/>
      <c r="AG450" s="5"/>
      <c r="AH450" s="5"/>
      <c r="AI450" s="5"/>
      <c r="AJ450" s="5"/>
      <c r="AK450" s="5"/>
    </row>
    <row r="451" spans="1:37" s="19" customFormat="1" ht="15.6" x14ac:dyDescent="0.25">
      <c r="A451" s="139"/>
      <c r="B451" s="54"/>
      <c r="C451" s="25" t="str">
        <f ca="1">IF(PORTADA!$E$39="A",CONCATENATE(L451," ",I451),"")</f>
        <v>b) 0</v>
      </c>
      <c r="D451" s="26"/>
      <c r="E451" s="15"/>
      <c r="F451" s="15"/>
      <c r="G451" s="62"/>
      <c r="H451" s="62"/>
      <c r="I451" s="34">
        <f>LOOKUP(G448,DATOS!A:A,DATOS!M:M)</f>
        <v>0</v>
      </c>
      <c r="J451" s="35"/>
      <c r="K451" s="34"/>
      <c r="L451" s="35" t="s">
        <v>126</v>
      </c>
      <c r="M451" s="20">
        <f ca="1">IF(PORTADA!$E$39="A",U450,0)</f>
        <v>0</v>
      </c>
      <c r="N451" s="20"/>
      <c r="O451" s="20"/>
      <c r="P451" s="20"/>
      <c r="Q451" s="20"/>
      <c r="R451" s="20">
        <f>Q450-R450</f>
        <v>0</v>
      </c>
      <c r="S451" s="21" t="s">
        <v>1</v>
      </c>
      <c r="T451" s="20" t="str">
        <f>CONCATENATE(B451,S451)</f>
        <v>B</v>
      </c>
      <c r="U451" s="20"/>
      <c r="AF451" s="5"/>
      <c r="AG451" s="5"/>
      <c r="AH451" s="5"/>
      <c r="AI451" s="5"/>
      <c r="AJ451" s="5"/>
      <c r="AK451" s="5"/>
    </row>
    <row r="452" spans="1:37" s="19" customFormat="1" ht="15.6" x14ac:dyDescent="0.25">
      <c r="A452" s="139"/>
      <c r="B452" s="54"/>
      <c r="C452" s="25" t="str">
        <f ca="1">IF(PORTADA!$E$39="A",CONCATENATE(L452," ",I452),"")</f>
        <v>c) 0</v>
      </c>
      <c r="D452" s="26"/>
      <c r="E452" s="15"/>
      <c r="F452" s="15"/>
      <c r="G452" s="62"/>
      <c r="H452" s="62"/>
      <c r="I452" s="34">
        <f>LOOKUP(G448,DATOS!A:A,DATOS!N:N)</f>
        <v>0</v>
      </c>
      <c r="J452" s="35"/>
      <c r="K452" s="34"/>
      <c r="L452" s="35" t="s">
        <v>125</v>
      </c>
      <c r="M452" s="20"/>
      <c r="N452" s="20"/>
      <c r="O452" s="20"/>
      <c r="P452" s="20"/>
      <c r="Q452" s="20"/>
      <c r="R452" s="20"/>
      <c r="S452" s="21" t="s">
        <v>2</v>
      </c>
      <c r="T452" s="20" t="str">
        <f>CONCATENATE(B452,S452)</f>
        <v>C</v>
      </c>
      <c r="U452" s="20"/>
      <c r="AF452" s="5"/>
      <c r="AG452" s="5"/>
      <c r="AH452" s="5"/>
      <c r="AI452" s="5"/>
      <c r="AJ452" s="5"/>
      <c r="AK452" s="5"/>
    </row>
    <row r="453" spans="1:37" s="19" customFormat="1" ht="15.6" x14ac:dyDescent="0.25">
      <c r="A453" s="139"/>
      <c r="B453" s="54"/>
      <c r="C453" s="25" t="str">
        <f ca="1">IF(PORTADA!$E$39="A",CONCATENATE(L453," ",I453),"")</f>
        <v>d) 0</v>
      </c>
      <c r="D453" s="26"/>
      <c r="E453" s="15"/>
      <c r="F453" s="15"/>
      <c r="G453" s="62"/>
      <c r="H453" s="62"/>
      <c r="I453" s="34">
        <f>LOOKUP(G448,DATOS!A:A,DATOS!O:O)</f>
        <v>0</v>
      </c>
      <c r="J453" s="35"/>
      <c r="K453" s="34"/>
      <c r="L453" s="35" t="s">
        <v>46</v>
      </c>
      <c r="M453" s="20"/>
      <c r="N453" s="20"/>
      <c r="O453" s="20"/>
      <c r="P453" s="20"/>
      <c r="Q453" s="20"/>
      <c r="R453" s="20"/>
      <c r="S453" s="21" t="s">
        <v>3</v>
      </c>
      <c r="T453" s="20" t="str">
        <f>CONCATENATE(B453,S453)</f>
        <v>D</v>
      </c>
      <c r="U453" s="20"/>
      <c r="AF453" s="5"/>
      <c r="AG453" s="5"/>
      <c r="AH453" s="5"/>
      <c r="AI453" s="5"/>
      <c r="AJ453" s="5"/>
      <c r="AK453" s="5"/>
    </row>
    <row r="454" spans="1:37" s="19" customFormat="1" ht="15.6" x14ac:dyDescent="0.25">
      <c r="A454" s="11"/>
      <c r="B454" s="52"/>
      <c r="C454" s="13"/>
      <c r="D454" s="14"/>
      <c r="E454" s="15"/>
      <c r="F454" s="15"/>
      <c r="G454" s="64">
        <v>612</v>
      </c>
      <c r="H454" s="66">
        <f ca="1">LOOKUP(M455,REPARTO!A:A,REPARTO!C:C)</f>
        <v>998</v>
      </c>
      <c r="I454" s="34">
        <f>LOOKUP(G454,DATOS!A:A,DATOS!P:P)</f>
        <v>0</v>
      </c>
      <c r="J454" s="34"/>
      <c r="K454" s="34"/>
      <c r="L454" s="35"/>
      <c r="AF454" s="5"/>
      <c r="AG454" s="5"/>
      <c r="AH454" s="5"/>
      <c r="AI454" s="5"/>
      <c r="AJ454" s="5"/>
      <c r="AK454" s="5"/>
    </row>
    <row r="455" spans="1:37" s="19" customFormat="1" ht="31.2" x14ac:dyDescent="0.25">
      <c r="A455" s="11"/>
      <c r="B455" s="31"/>
      <c r="C455" s="23" t="str">
        <f ca="1">IF(PORTADA!$E$39="A",CONCATENATE(M455,".- ",I455),"")</f>
        <v>76.- INSTRUCCIÓN TÁCTICA Y TÉCNICA - Boque 1 - INSTRUCCIÓN DEL COMBATIENTE II. INSTRUCCIÓN DEL COMBATIENTE.  (Ref: 612)</v>
      </c>
      <c r="D455" s="24"/>
      <c r="E455" s="11"/>
      <c r="F455" s="11"/>
      <c r="G455" s="65"/>
      <c r="H455" s="62"/>
      <c r="I455" s="34" t="str">
        <f>LOOKUP(G454,DATOS!A:A,DATOS!G:G)</f>
        <v>INSTRUCCIÓN TÁCTICA Y TÉCNICA - Boque 1 - INSTRUCCIÓN DEL COMBATIENTE II. INSTRUCCIÓN DEL COMBATIENTE.  (Ref: 612)</v>
      </c>
      <c r="J455" s="34"/>
      <c r="K455" s="53"/>
      <c r="L455" s="35">
        <f>+M455</f>
        <v>76</v>
      </c>
      <c r="M455" s="22">
        <f>+M449+1</f>
        <v>76</v>
      </c>
      <c r="N455" s="20" t="s">
        <v>33</v>
      </c>
      <c r="O455" s="20" t="s">
        <v>34</v>
      </c>
      <c r="P455" s="20" t="s">
        <v>39</v>
      </c>
      <c r="Q455" s="20" t="s">
        <v>35</v>
      </c>
      <c r="R455" s="20" t="s">
        <v>36</v>
      </c>
      <c r="S455" s="20" t="s">
        <v>37</v>
      </c>
      <c r="T455" s="20" t="str">
        <f>CONCATENATE("X",I454)</f>
        <v>X0</v>
      </c>
      <c r="U455" s="20" t="s">
        <v>38</v>
      </c>
      <c r="AF455" s="5"/>
      <c r="AG455" s="5"/>
      <c r="AH455" s="5"/>
      <c r="AI455" s="5"/>
      <c r="AJ455" s="5"/>
      <c r="AK455" s="5"/>
    </row>
    <row r="456" spans="1:37" s="19" customFormat="1" ht="15.6" x14ac:dyDescent="0.25">
      <c r="A456" s="139">
        <f ca="1">IF($E$2="X",0,IF(M457&gt;2,I454,M457))</f>
        <v>0</v>
      </c>
      <c r="B456" s="54"/>
      <c r="C456" s="25" t="str">
        <f ca="1">IF(PORTADA!$E$39="A",CONCATENATE(L456," ",I456),"")</f>
        <v>a) 0</v>
      </c>
      <c r="D456" s="26"/>
      <c r="E456" s="15"/>
      <c r="F456" s="15"/>
      <c r="G456" s="62"/>
      <c r="H456" s="62"/>
      <c r="I456" s="34">
        <f>LOOKUP(G454,DATOS!A:A,DATOS!L:L)</f>
        <v>0</v>
      </c>
      <c r="J456" s="35"/>
      <c r="K456" s="34"/>
      <c r="L456" s="35" t="s">
        <v>127</v>
      </c>
      <c r="M456" s="20" t="s">
        <v>5</v>
      </c>
      <c r="N456" s="20">
        <f>IF(O456&gt;0,0,R456)</f>
        <v>0</v>
      </c>
      <c r="O456" s="20">
        <f>IF(R457&gt;0,1,0)</f>
        <v>0</v>
      </c>
      <c r="P456" s="20">
        <f>IF(O456=1,-1/COUNTA(S456:S459),0)</f>
        <v>0</v>
      </c>
      <c r="Q456" s="20">
        <f>COUNTA(B456:B459)</f>
        <v>0</v>
      </c>
      <c r="R456" s="20">
        <f>COUNTIF(T456:T459,T455)</f>
        <v>0</v>
      </c>
      <c r="S456" s="21" t="s">
        <v>0</v>
      </c>
      <c r="T456" s="20" t="str">
        <f>CONCATENATE(B456,S456)</f>
        <v>A</v>
      </c>
      <c r="U456" s="20">
        <f>IF(R456&gt;0,R456+Q456,Q456*3)</f>
        <v>0</v>
      </c>
      <c r="AF456" s="5"/>
      <c r="AG456" s="5"/>
      <c r="AH456" s="5"/>
      <c r="AI456" s="5"/>
      <c r="AJ456" s="5"/>
      <c r="AK456" s="5"/>
    </row>
    <row r="457" spans="1:37" s="19" customFormat="1" ht="15.6" x14ac:dyDescent="0.25">
      <c r="A457" s="139"/>
      <c r="B457" s="54"/>
      <c r="C457" s="25" t="str">
        <f ca="1">IF(PORTADA!$E$39="A",CONCATENATE(L457," ",I457),"")</f>
        <v>b) 0</v>
      </c>
      <c r="D457" s="26"/>
      <c r="E457" s="15"/>
      <c r="F457" s="15"/>
      <c r="G457" s="62"/>
      <c r="H457" s="62"/>
      <c r="I457" s="34">
        <f>LOOKUP(G454,DATOS!A:A,DATOS!M:M)</f>
        <v>0</v>
      </c>
      <c r="J457" s="35"/>
      <c r="K457" s="34"/>
      <c r="L457" s="35" t="s">
        <v>126</v>
      </c>
      <c r="M457" s="20">
        <f ca="1">IF(PORTADA!$E$39="A",U456,0)</f>
        <v>0</v>
      </c>
      <c r="N457" s="20"/>
      <c r="O457" s="20"/>
      <c r="P457" s="20"/>
      <c r="Q457" s="20"/>
      <c r="R457" s="20">
        <f>Q456-R456</f>
        <v>0</v>
      </c>
      <c r="S457" s="21" t="s">
        <v>1</v>
      </c>
      <c r="T457" s="20" t="str">
        <f>CONCATENATE(B457,S457)</f>
        <v>B</v>
      </c>
      <c r="U457" s="20"/>
      <c r="AF457" s="5"/>
      <c r="AG457" s="5"/>
      <c r="AH457" s="5"/>
      <c r="AI457" s="5"/>
      <c r="AJ457" s="5"/>
      <c r="AK457" s="5"/>
    </row>
    <row r="458" spans="1:37" s="19" customFormat="1" ht="15.6" x14ac:dyDescent="0.25">
      <c r="A458" s="139"/>
      <c r="B458" s="54"/>
      <c r="C458" s="25" t="str">
        <f ca="1">IF(PORTADA!$E$39="A",CONCATENATE(L458," ",I458),"")</f>
        <v>c) 0</v>
      </c>
      <c r="D458" s="26"/>
      <c r="E458" s="15"/>
      <c r="F458" s="15"/>
      <c r="G458" s="62"/>
      <c r="H458" s="62"/>
      <c r="I458" s="34">
        <f>LOOKUP(G454,DATOS!A:A,DATOS!N:N)</f>
        <v>0</v>
      </c>
      <c r="J458" s="35"/>
      <c r="K458" s="34"/>
      <c r="L458" s="35" t="s">
        <v>125</v>
      </c>
      <c r="M458" s="20"/>
      <c r="N458" s="20"/>
      <c r="O458" s="20"/>
      <c r="P458" s="20"/>
      <c r="Q458" s="20"/>
      <c r="R458" s="20"/>
      <c r="S458" s="21" t="s">
        <v>2</v>
      </c>
      <c r="T458" s="20" t="str">
        <f>CONCATENATE(B458,S458)</f>
        <v>C</v>
      </c>
      <c r="U458" s="20"/>
      <c r="AF458" s="5"/>
      <c r="AG458" s="5"/>
      <c r="AH458" s="5"/>
      <c r="AI458" s="5"/>
      <c r="AJ458" s="5"/>
      <c r="AK458" s="5"/>
    </row>
    <row r="459" spans="1:37" s="19" customFormat="1" ht="15.6" x14ac:dyDescent="0.25">
      <c r="A459" s="139"/>
      <c r="B459" s="54"/>
      <c r="C459" s="25" t="str">
        <f ca="1">IF(PORTADA!$E$39="A",CONCATENATE(L459," ",I459),"")</f>
        <v>d) 0</v>
      </c>
      <c r="D459" s="26"/>
      <c r="E459" s="15"/>
      <c r="F459" s="15"/>
      <c r="G459" s="62"/>
      <c r="H459" s="62"/>
      <c r="I459" s="34">
        <f>LOOKUP(G454,DATOS!A:A,DATOS!O:O)</f>
        <v>0</v>
      </c>
      <c r="J459" s="35"/>
      <c r="K459" s="34"/>
      <c r="L459" s="35" t="s">
        <v>46</v>
      </c>
      <c r="M459" s="20"/>
      <c r="N459" s="20"/>
      <c r="O459" s="20"/>
      <c r="P459" s="20"/>
      <c r="Q459" s="20"/>
      <c r="R459" s="20"/>
      <c r="S459" s="21" t="s">
        <v>3</v>
      </c>
      <c r="T459" s="20" t="str">
        <f>CONCATENATE(B459,S459)</f>
        <v>D</v>
      </c>
      <c r="U459" s="20"/>
      <c r="AF459" s="5"/>
      <c r="AG459" s="5"/>
      <c r="AH459" s="5"/>
      <c r="AI459" s="5"/>
      <c r="AJ459" s="5"/>
      <c r="AK459" s="5"/>
    </row>
    <row r="460" spans="1:37" s="19" customFormat="1" ht="15.6" x14ac:dyDescent="0.25">
      <c r="A460" s="11"/>
      <c r="B460" s="52"/>
      <c r="C460" s="13"/>
      <c r="D460" s="14"/>
      <c r="E460" s="15"/>
      <c r="F460" s="15"/>
      <c r="G460" s="64">
        <v>283</v>
      </c>
      <c r="H460" s="66">
        <f ca="1">LOOKUP(M461,REPARTO!A:A,REPARTO!C:C)</f>
        <v>642</v>
      </c>
      <c r="I460" s="34">
        <f>LOOKUP(G460,DATOS!A:A,DATOS!P:P)</f>
        <v>0</v>
      </c>
      <c r="J460" s="34"/>
      <c r="K460" s="34"/>
      <c r="L460" s="35"/>
      <c r="AF460" s="5"/>
      <c r="AG460" s="5"/>
      <c r="AH460" s="5"/>
      <c r="AI460" s="5"/>
      <c r="AJ460" s="5"/>
      <c r="AK460" s="5"/>
    </row>
    <row r="461" spans="1:37" s="19" customFormat="1" ht="31.2" x14ac:dyDescent="0.25">
      <c r="A461" s="11"/>
      <c r="B461" s="31"/>
      <c r="C461" s="23" t="str">
        <f ca="1">IF(PORTADA!$E$39="A",CONCATENATE(M461,".- ",I461),"")</f>
        <v>77.- FORMACIÓN MILITAR - Boque 5 y 6 - CÓDIGO PENAL MILITAR y RÉGIMEN DISCIPLINARIO  I. CÓDIGO PENAL MILITAR.  (Ref: 283)</v>
      </c>
      <c r="D461" s="24"/>
      <c r="E461" s="11"/>
      <c r="F461" s="11"/>
      <c r="G461" s="65"/>
      <c r="H461" s="62"/>
      <c r="I461" s="34" t="str">
        <f>LOOKUP(G460,DATOS!A:A,DATOS!G:G)</f>
        <v>FORMACIÓN MILITAR - Boque 5 y 6 - CÓDIGO PENAL MILITAR y RÉGIMEN DISCIPLINARIO  I. CÓDIGO PENAL MILITAR.  (Ref: 283)</v>
      </c>
      <c r="J461" s="34"/>
      <c r="K461" s="53"/>
      <c r="L461" s="35">
        <f>+M461</f>
        <v>77</v>
      </c>
      <c r="M461" s="22">
        <f>+M455+1</f>
        <v>77</v>
      </c>
      <c r="N461" s="20" t="s">
        <v>33</v>
      </c>
      <c r="O461" s="20" t="s">
        <v>34</v>
      </c>
      <c r="P461" s="20" t="s">
        <v>39</v>
      </c>
      <c r="Q461" s="20" t="s">
        <v>35</v>
      </c>
      <c r="R461" s="20" t="s">
        <v>36</v>
      </c>
      <c r="S461" s="20" t="s">
        <v>37</v>
      </c>
      <c r="T461" s="20" t="str">
        <f>CONCATENATE("X",I460)</f>
        <v>X0</v>
      </c>
      <c r="U461" s="20" t="s">
        <v>38</v>
      </c>
      <c r="AF461" s="5"/>
      <c r="AG461" s="5"/>
      <c r="AH461" s="5"/>
      <c r="AI461" s="5"/>
      <c r="AJ461" s="5"/>
      <c r="AK461" s="5"/>
    </row>
    <row r="462" spans="1:37" s="19" customFormat="1" ht="15.6" x14ac:dyDescent="0.25">
      <c r="A462" s="139">
        <f ca="1">IF($E$2="X",0,IF(M463&gt;2,I460,M463))</f>
        <v>0</v>
      </c>
      <c r="B462" s="54"/>
      <c r="C462" s="25" t="str">
        <f ca="1">IF(PORTADA!$E$39="A",CONCATENATE(L462," ",I462),"")</f>
        <v>a) 0</v>
      </c>
      <c r="D462" s="26"/>
      <c r="E462" s="15"/>
      <c r="F462" s="15"/>
      <c r="G462" s="62"/>
      <c r="H462" s="62"/>
      <c r="I462" s="34">
        <f>LOOKUP(G460,DATOS!A:A,DATOS!L:L)</f>
        <v>0</v>
      </c>
      <c r="J462" s="35"/>
      <c r="K462" s="34"/>
      <c r="L462" s="35" t="s">
        <v>127</v>
      </c>
      <c r="M462" s="20" t="s">
        <v>5</v>
      </c>
      <c r="N462" s="20">
        <f>IF(O462&gt;0,0,R462)</f>
        <v>0</v>
      </c>
      <c r="O462" s="20">
        <f>IF(R463&gt;0,1,0)</f>
        <v>0</v>
      </c>
      <c r="P462" s="20">
        <f>IF(O462=1,-1/COUNTA(S462:S465),0)</f>
        <v>0</v>
      </c>
      <c r="Q462" s="20">
        <f>COUNTA(B462:B465)</f>
        <v>0</v>
      </c>
      <c r="R462" s="20">
        <f>COUNTIF(T462:T465,T461)</f>
        <v>0</v>
      </c>
      <c r="S462" s="21" t="s">
        <v>0</v>
      </c>
      <c r="T462" s="20" t="str">
        <f>CONCATENATE(B462,S462)</f>
        <v>A</v>
      </c>
      <c r="U462" s="20">
        <f>IF(R462&gt;0,R462+Q462,Q462*3)</f>
        <v>0</v>
      </c>
      <c r="AF462" s="5"/>
      <c r="AG462" s="5"/>
      <c r="AH462" s="5"/>
      <c r="AI462" s="5"/>
      <c r="AJ462" s="5"/>
      <c r="AK462" s="5"/>
    </row>
    <row r="463" spans="1:37" s="19" customFormat="1" ht="15.6" x14ac:dyDescent="0.25">
      <c r="A463" s="139"/>
      <c r="B463" s="54"/>
      <c r="C463" s="25" t="str">
        <f ca="1">IF(PORTADA!$E$39="A",CONCATENATE(L463," ",I463),"")</f>
        <v>b) 0</v>
      </c>
      <c r="D463" s="26"/>
      <c r="E463" s="15"/>
      <c r="F463" s="15"/>
      <c r="G463" s="62"/>
      <c r="H463" s="62"/>
      <c r="I463" s="34">
        <f>LOOKUP(G460,DATOS!A:A,DATOS!M:M)</f>
        <v>0</v>
      </c>
      <c r="J463" s="35"/>
      <c r="K463" s="34"/>
      <c r="L463" s="35" t="s">
        <v>126</v>
      </c>
      <c r="M463" s="20">
        <f ca="1">IF(PORTADA!$E$39="A",U462,0)</f>
        <v>0</v>
      </c>
      <c r="N463" s="20"/>
      <c r="O463" s="20"/>
      <c r="P463" s="20"/>
      <c r="Q463" s="20"/>
      <c r="R463" s="20">
        <f>Q462-R462</f>
        <v>0</v>
      </c>
      <c r="S463" s="21" t="s">
        <v>1</v>
      </c>
      <c r="T463" s="20" t="str">
        <f>CONCATENATE(B463,S463)</f>
        <v>B</v>
      </c>
      <c r="U463" s="20"/>
      <c r="AF463" s="5"/>
      <c r="AG463" s="5"/>
      <c r="AH463" s="5"/>
      <c r="AI463" s="5"/>
      <c r="AJ463" s="5"/>
      <c r="AK463" s="5"/>
    </row>
    <row r="464" spans="1:37" s="19" customFormat="1" ht="15.6" x14ac:dyDescent="0.25">
      <c r="A464" s="139"/>
      <c r="B464" s="54"/>
      <c r="C464" s="25" t="str">
        <f ca="1">IF(PORTADA!$E$39="A",CONCATENATE(L464," ",I464),"")</f>
        <v>c) 0</v>
      </c>
      <c r="D464" s="26"/>
      <c r="E464" s="15"/>
      <c r="F464" s="15"/>
      <c r="G464" s="62"/>
      <c r="H464" s="62"/>
      <c r="I464" s="34">
        <f>LOOKUP(G460,DATOS!A:A,DATOS!N:N)</f>
        <v>0</v>
      </c>
      <c r="J464" s="35"/>
      <c r="K464" s="34"/>
      <c r="L464" s="35" t="s">
        <v>125</v>
      </c>
      <c r="M464" s="20"/>
      <c r="N464" s="20"/>
      <c r="O464" s="20"/>
      <c r="P464" s="20"/>
      <c r="Q464" s="20"/>
      <c r="R464" s="20"/>
      <c r="S464" s="21" t="s">
        <v>2</v>
      </c>
      <c r="T464" s="20" t="str">
        <f>CONCATENATE(B464,S464)</f>
        <v>C</v>
      </c>
      <c r="U464" s="20"/>
      <c r="AF464" s="5"/>
      <c r="AG464" s="5"/>
      <c r="AH464" s="5"/>
      <c r="AI464" s="5"/>
      <c r="AJ464" s="5"/>
      <c r="AK464" s="5"/>
    </row>
    <row r="465" spans="1:37" s="19" customFormat="1" ht="15.6" x14ac:dyDescent="0.25">
      <c r="A465" s="139"/>
      <c r="B465" s="54"/>
      <c r="C465" s="25" t="str">
        <f ca="1">IF(PORTADA!$E$39="A",CONCATENATE(L465," ",I465),"")</f>
        <v>d) 0</v>
      </c>
      <c r="D465" s="26"/>
      <c r="E465" s="15"/>
      <c r="F465" s="15"/>
      <c r="G465" s="62"/>
      <c r="H465" s="62"/>
      <c r="I465" s="34">
        <f>LOOKUP(G460,DATOS!A:A,DATOS!O:O)</f>
        <v>0</v>
      </c>
      <c r="J465" s="35"/>
      <c r="K465" s="34"/>
      <c r="L465" s="35" t="s">
        <v>46</v>
      </c>
      <c r="M465" s="20"/>
      <c r="N465" s="20"/>
      <c r="O465" s="20"/>
      <c r="P465" s="20"/>
      <c r="Q465" s="20"/>
      <c r="R465" s="20"/>
      <c r="S465" s="21" t="s">
        <v>3</v>
      </c>
      <c r="T465" s="20" t="str">
        <f>CONCATENATE(B465,S465)</f>
        <v>D</v>
      </c>
      <c r="U465" s="20"/>
      <c r="AF465" s="5"/>
      <c r="AG465" s="5"/>
      <c r="AH465" s="5"/>
      <c r="AI465" s="5"/>
      <c r="AJ465" s="5"/>
      <c r="AK465" s="5"/>
    </row>
    <row r="466" spans="1:37" s="19" customFormat="1" ht="15.6" x14ac:dyDescent="0.25">
      <c r="A466" s="11"/>
      <c r="B466" s="52"/>
      <c r="C466" s="13"/>
      <c r="D466" s="14"/>
      <c r="E466" s="15"/>
      <c r="F466" s="15"/>
      <c r="G466" s="64">
        <v>364</v>
      </c>
      <c r="H466" s="66">
        <f ca="1">LOOKUP(M467,REPARTO!A:A,REPARTO!C:C)</f>
        <v>500</v>
      </c>
      <c r="I466" s="34">
        <f>LOOKUP(G466,DATOS!A:A,DATOS!P:P)</f>
        <v>0</v>
      </c>
      <c r="J466" s="34"/>
      <c r="K466" s="34"/>
      <c r="L466" s="35"/>
      <c r="AF466" s="5"/>
      <c r="AG466" s="5"/>
      <c r="AH466" s="5"/>
      <c r="AI466" s="5"/>
      <c r="AJ466" s="5"/>
      <c r="AK466" s="5"/>
    </row>
    <row r="467" spans="1:37" s="19" customFormat="1" ht="31.2" x14ac:dyDescent="0.25">
      <c r="A467" s="11"/>
      <c r="B467" s="31"/>
      <c r="C467" s="23" t="str">
        <f ca="1">IF(PORTADA!$E$39="A",CONCATENATE(M467,".- ",I467),"")</f>
        <v>78.- FORMACIÓN MILITAR - Boque 5 y 6 - CÓDIGO PENAL MILITAR y RÉGIMEN DISCIPLINARIO  II. RÉGIMEN DISCIPLINARIO .  (Ref: 364)</v>
      </c>
      <c r="D467" s="24"/>
      <c r="E467" s="11"/>
      <c r="F467" s="11"/>
      <c r="G467" s="65"/>
      <c r="H467" s="62"/>
      <c r="I467" s="34" t="str">
        <f>LOOKUP(G466,DATOS!A:A,DATOS!G:G)</f>
        <v>FORMACIÓN MILITAR - Boque 5 y 6 - CÓDIGO PENAL MILITAR y RÉGIMEN DISCIPLINARIO  II. RÉGIMEN DISCIPLINARIO .  (Ref: 364)</v>
      </c>
      <c r="J467" s="34"/>
      <c r="K467" s="53"/>
      <c r="L467" s="35">
        <f>+M467</f>
        <v>78</v>
      </c>
      <c r="M467" s="22">
        <f>+M461+1</f>
        <v>78</v>
      </c>
      <c r="N467" s="20" t="s">
        <v>33</v>
      </c>
      <c r="O467" s="20" t="s">
        <v>34</v>
      </c>
      <c r="P467" s="20" t="s">
        <v>39</v>
      </c>
      <c r="Q467" s="20" t="s">
        <v>35</v>
      </c>
      <c r="R467" s="20" t="s">
        <v>36</v>
      </c>
      <c r="S467" s="20" t="s">
        <v>37</v>
      </c>
      <c r="T467" s="20" t="str">
        <f>CONCATENATE("X",I466)</f>
        <v>X0</v>
      </c>
      <c r="U467" s="20" t="s">
        <v>38</v>
      </c>
      <c r="AF467" s="5"/>
      <c r="AG467" s="5"/>
      <c r="AH467" s="5"/>
      <c r="AI467" s="5"/>
      <c r="AJ467" s="5"/>
      <c r="AK467" s="5"/>
    </row>
    <row r="468" spans="1:37" s="19" customFormat="1" ht="15.6" x14ac:dyDescent="0.25">
      <c r="A468" s="139">
        <f ca="1">IF($E$2="X",0,IF(M469&gt;2,I466,M469))</f>
        <v>0</v>
      </c>
      <c r="B468" s="54"/>
      <c r="C468" s="25" t="str">
        <f ca="1">IF(PORTADA!$E$39="A",CONCATENATE(L468," ",I468),"")</f>
        <v>a) 0</v>
      </c>
      <c r="D468" s="26"/>
      <c r="E468" s="15"/>
      <c r="F468" s="15"/>
      <c r="G468" s="62"/>
      <c r="H468" s="62"/>
      <c r="I468" s="34">
        <f>LOOKUP(G466,DATOS!A:A,DATOS!L:L)</f>
        <v>0</v>
      </c>
      <c r="J468" s="35"/>
      <c r="K468" s="34"/>
      <c r="L468" s="35" t="s">
        <v>127</v>
      </c>
      <c r="M468" s="20" t="s">
        <v>5</v>
      </c>
      <c r="N468" s="20">
        <f>IF(O468&gt;0,0,R468)</f>
        <v>0</v>
      </c>
      <c r="O468" s="20">
        <f>IF(R469&gt;0,1,0)</f>
        <v>0</v>
      </c>
      <c r="P468" s="20">
        <f>IF(O468=1,-1/COUNTA(S468:S471),0)</f>
        <v>0</v>
      </c>
      <c r="Q468" s="20">
        <f>COUNTA(B468:B471)</f>
        <v>0</v>
      </c>
      <c r="R468" s="20">
        <f>COUNTIF(T468:T471,T467)</f>
        <v>0</v>
      </c>
      <c r="S468" s="21" t="s">
        <v>0</v>
      </c>
      <c r="T468" s="20" t="str">
        <f>CONCATENATE(B468,S468)</f>
        <v>A</v>
      </c>
      <c r="U468" s="20">
        <f>IF(R468&gt;0,R468+Q468,Q468*3)</f>
        <v>0</v>
      </c>
      <c r="AF468" s="5"/>
      <c r="AG468" s="5"/>
      <c r="AH468" s="5"/>
      <c r="AI468" s="5"/>
      <c r="AJ468" s="5"/>
      <c r="AK468" s="5"/>
    </row>
    <row r="469" spans="1:37" s="19" customFormat="1" ht="15.6" x14ac:dyDescent="0.25">
      <c r="A469" s="139"/>
      <c r="B469" s="54"/>
      <c r="C469" s="25" t="str">
        <f ca="1">IF(PORTADA!$E$39="A",CONCATENATE(L469," ",I469),"")</f>
        <v>b) 0</v>
      </c>
      <c r="D469" s="26"/>
      <c r="E469" s="15"/>
      <c r="F469" s="15"/>
      <c r="G469" s="62"/>
      <c r="H469" s="62"/>
      <c r="I469" s="34">
        <f>LOOKUP(G466,DATOS!A:A,DATOS!M:M)</f>
        <v>0</v>
      </c>
      <c r="J469" s="35"/>
      <c r="K469" s="34"/>
      <c r="L469" s="35" t="s">
        <v>126</v>
      </c>
      <c r="M469" s="20">
        <f ca="1">IF(PORTADA!$E$39="A",U468,0)</f>
        <v>0</v>
      </c>
      <c r="N469" s="20"/>
      <c r="O469" s="20"/>
      <c r="P469" s="20"/>
      <c r="Q469" s="20"/>
      <c r="R469" s="20">
        <f>Q468-R468</f>
        <v>0</v>
      </c>
      <c r="S469" s="21" t="s">
        <v>1</v>
      </c>
      <c r="T469" s="20" t="str">
        <f>CONCATENATE(B469,S469)</f>
        <v>B</v>
      </c>
      <c r="U469" s="20"/>
      <c r="AF469" s="5"/>
      <c r="AG469" s="5"/>
      <c r="AH469" s="5"/>
      <c r="AI469" s="5"/>
      <c r="AJ469" s="5"/>
      <c r="AK469" s="5"/>
    </row>
    <row r="470" spans="1:37" s="19" customFormat="1" ht="15.6" x14ac:dyDescent="0.25">
      <c r="A470" s="139"/>
      <c r="B470" s="54"/>
      <c r="C470" s="25" t="str">
        <f ca="1">IF(PORTADA!$E$39="A",CONCATENATE(L470," ",I470),"")</f>
        <v>c) 0</v>
      </c>
      <c r="D470" s="26"/>
      <c r="E470" s="15"/>
      <c r="F470" s="15"/>
      <c r="G470" s="62"/>
      <c r="H470" s="62"/>
      <c r="I470" s="34">
        <f>LOOKUP(G466,DATOS!A:A,DATOS!N:N)</f>
        <v>0</v>
      </c>
      <c r="J470" s="35"/>
      <c r="K470" s="34"/>
      <c r="L470" s="35" t="s">
        <v>125</v>
      </c>
      <c r="M470" s="20"/>
      <c r="N470" s="20"/>
      <c r="O470" s="20"/>
      <c r="P470" s="20"/>
      <c r="Q470" s="20"/>
      <c r="R470" s="20"/>
      <c r="S470" s="21" t="s">
        <v>2</v>
      </c>
      <c r="T470" s="20" t="str">
        <f>CONCATENATE(B470,S470)</f>
        <v>C</v>
      </c>
      <c r="U470" s="20"/>
      <c r="AF470" s="5"/>
      <c r="AG470" s="5"/>
      <c r="AH470" s="5"/>
      <c r="AI470" s="5"/>
      <c r="AJ470" s="5"/>
      <c r="AK470" s="5"/>
    </row>
    <row r="471" spans="1:37" s="19" customFormat="1" ht="15.6" x14ac:dyDescent="0.25">
      <c r="A471" s="139"/>
      <c r="B471" s="54"/>
      <c r="C471" s="25" t="str">
        <f ca="1">IF(PORTADA!$E$39="A",CONCATENATE(L471," ",I471),"")</f>
        <v>d) 0</v>
      </c>
      <c r="D471" s="26"/>
      <c r="E471" s="15"/>
      <c r="F471" s="15"/>
      <c r="G471" s="62"/>
      <c r="H471" s="62"/>
      <c r="I471" s="34">
        <f>LOOKUP(G466,DATOS!A:A,DATOS!O:O)</f>
        <v>0</v>
      </c>
      <c r="J471" s="35"/>
      <c r="K471" s="34"/>
      <c r="L471" s="35" t="s">
        <v>46</v>
      </c>
      <c r="M471" s="20"/>
      <c r="N471" s="20"/>
      <c r="O471" s="20"/>
      <c r="P471" s="20"/>
      <c r="Q471" s="20"/>
      <c r="R471" s="20"/>
      <c r="S471" s="21" t="s">
        <v>3</v>
      </c>
      <c r="T471" s="20" t="str">
        <f>CONCATENATE(B471,S471)</f>
        <v>D</v>
      </c>
      <c r="U471" s="20"/>
      <c r="AF471" s="5"/>
      <c r="AG471" s="5"/>
      <c r="AH471" s="5"/>
      <c r="AI471" s="5"/>
      <c r="AJ471" s="5"/>
      <c r="AK471" s="5"/>
    </row>
    <row r="472" spans="1:37" s="19" customFormat="1" ht="15.6" x14ac:dyDescent="0.25">
      <c r="A472" s="11"/>
      <c r="B472" s="52"/>
      <c r="C472" s="13"/>
      <c r="D472" s="14"/>
      <c r="E472" s="15"/>
      <c r="F472" s="15"/>
      <c r="G472" s="64">
        <v>263</v>
      </c>
      <c r="H472" s="66">
        <f ca="1">LOOKUP(M473,REPARTO!A:A,REPARTO!C:C)</f>
        <v>709</v>
      </c>
      <c r="I472" s="34">
        <f>LOOKUP(G472,DATOS!A:A,DATOS!P:P)</f>
        <v>0</v>
      </c>
      <c r="J472" s="34"/>
      <c r="K472" s="34"/>
      <c r="L472" s="35"/>
      <c r="AF472" s="5"/>
      <c r="AG472" s="5"/>
      <c r="AH472" s="5"/>
      <c r="AI472" s="5"/>
      <c r="AJ472" s="5"/>
      <c r="AK472" s="5"/>
    </row>
    <row r="473" spans="1:37" s="19" customFormat="1" ht="31.2" x14ac:dyDescent="0.25">
      <c r="A473" s="11"/>
      <c r="B473" s="31"/>
      <c r="C473" s="23" t="str">
        <f ca="1">IF(PORTADA!$E$39="A",CONCATENATE(M473,".- ",I473),"")</f>
        <v>79.- FORMACIÓN MILITAR - Boque 5 y 6 - CÓDIGO PENAL MILITAR y RÉGIMEN DISCIPLINARIO  I. CÓDIGO PENAL MILITAR.  (Ref: 263)</v>
      </c>
      <c r="D473" s="24"/>
      <c r="E473" s="11"/>
      <c r="F473" s="11"/>
      <c r="G473" s="65"/>
      <c r="H473" s="62"/>
      <c r="I473" s="34" t="str">
        <f>LOOKUP(G472,DATOS!A:A,DATOS!G:G)</f>
        <v>FORMACIÓN MILITAR - Boque 5 y 6 - CÓDIGO PENAL MILITAR y RÉGIMEN DISCIPLINARIO  I. CÓDIGO PENAL MILITAR.  (Ref: 263)</v>
      </c>
      <c r="J473" s="34"/>
      <c r="K473" s="53"/>
      <c r="L473" s="35">
        <f>+M473</f>
        <v>79</v>
      </c>
      <c r="M473" s="22">
        <f>+M467+1</f>
        <v>79</v>
      </c>
      <c r="N473" s="20" t="s">
        <v>33</v>
      </c>
      <c r="O473" s="20" t="s">
        <v>34</v>
      </c>
      <c r="P473" s="20" t="s">
        <v>39</v>
      </c>
      <c r="Q473" s="20" t="s">
        <v>35</v>
      </c>
      <c r="R473" s="20" t="s">
        <v>36</v>
      </c>
      <c r="S473" s="20" t="s">
        <v>37</v>
      </c>
      <c r="T473" s="20" t="str">
        <f>CONCATENATE("X",I472)</f>
        <v>X0</v>
      </c>
      <c r="U473" s="20" t="s">
        <v>38</v>
      </c>
      <c r="AF473" s="5"/>
      <c r="AG473" s="5"/>
      <c r="AH473" s="5"/>
      <c r="AI473" s="5"/>
      <c r="AJ473" s="5"/>
      <c r="AK473" s="5"/>
    </row>
    <row r="474" spans="1:37" s="19" customFormat="1" ht="15.6" x14ac:dyDescent="0.25">
      <c r="A474" s="139">
        <f ca="1">IF($E$2="X",0,IF(M475&gt;2,I472,M475))</f>
        <v>0</v>
      </c>
      <c r="B474" s="54"/>
      <c r="C474" s="25" t="str">
        <f ca="1">IF(PORTADA!$E$39="A",CONCATENATE(L474," ",I474),"")</f>
        <v>a) 0</v>
      </c>
      <c r="D474" s="26"/>
      <c r="E474" s="15"/>
      <c r="F474" s="15"/>
      <c r="G474" s="62"/>
      <c r="H474" s="62"/>
      <c r="I474" s="34">
        <f>LOOKUP(G472,DATOS!A:A,DATOS!L:L)</f>
        <v>0</v>
      </c>
      <c r="J474" s="35"/>
      <c r="K474" s="34"/>
      <c r="L474" s="35" t="s">
        <v>127</v>
      </c>
      <c r="M474" s="20" t="s">
        <v>5</v>
      </c>
      <c r="N474" s="20">
        <f>IF(O474&gt;0,0,R474)</f>
        <v>0</v>
      </c>
      <c r="O474" s="20">
        <f>IF(R475&gt;0,1,0)</f>
        <v>0</v>
      </c>
      <c r="P474" s="20">
        <f>IF(O474=1,-1/COUNTA(S474:S477),0)</f>
        <v>0</v>
      </c>
      <c r="Q474" s="20">
        <f>COUNTA(B474:B477)</f>
        <v>0</v>
      </c>
      <c r="R474" s="20">
        <f>COUNTIF(T474:T477,T473)</f>
        <v>0</v>
      </c>
      <c r="S474" s="21" t="s">
        <v>0</v>
      </c>
      <c r="T474" s="20" t="str">
        <f>CONCATENATE(B474,S474)</f>
        <v>A</v>
      </c>
      <c r="U474" s="20">
        <f>IF(R474&gt;0,R474+Q474,Q474*3)</f>
        <v>0</v>
      </c>
      <c r="AF474" s="5"/>
      <c r="AG474" s="5"/>
      <c r="AH474" s="5"/>
      <c r="AI474" s="5"/>
      <c r="AJ474" s="5"/>
      <c r="AK474" s="5"/>
    </row>
    <row r="475" spans="1:37" s="19" customFormat="1" ht="15.6" x14ac:dyDescent="0.25">
      <c r="A475" s="139"/>
      <c r="B475" s="54"/>
      <c r="C475" s="25" t="str">
        <f ca="1">IF(PORTADA!$E$39="A",CONCATENATE(L475," ",I475),"")</f>
        <v>b) 0</v>
      </c>
      <c r="D475" s="26"/>
      <c r="E475" s="15"/>
      <c r="F475" s="15"/>
      <c r="G475" s="62"/>
      <c r="H475" s="62"/>
      <c r="I475" s="34">
        <f>LOOKUP(G472,DATOS!A:A,DATOS!M:M)</f>
        <v>0</v>
      </c>
      <c r="J475" s="35"/>
      <c r="K475" s="34"/>
      <c r="L475" s="35" t="s">
        <v>126</v>
      </c>
      <c r="M475" s="20">
        <f ca="1">IF(PORTADA!$E$39="A",U474,0)</f>
        <v>0</v>
      </c>
      <c r="N475" s="20"/>
      <c r="O475" s="20"/>
      <c r="P475" s="20"/>
      <c r="Q475" s="20"/>
      <c r="R475" s="20">
        <f>Q474-R474</f>
        <v>0</v>
      </c>
      <c r="S475" s="21" t="s">
        <v>1</v>
      </c>
      <c r="T475" s="20" t="str">
        <f>CONCATENATE(B475,S475)</f>
        <v>B</v>
      </c>
      <c r="U475" s="20"/>
      <c r="AF475" s="5"/>
      <c r="AG475" s="5"/>
      <c r="AH475" s="5"/>
      <c r="AI475" s="5"/>
      <c r="AJ475" s="5"/>
      <c r="AK475" s="5"/>
    </row>
    <row r="476" spans="1:37" s="19" customFormat="1" ht="15.6" x14ac:dyDescent="0.25">
      <c r="A476" s="139"/>
      <c r="B476" s="54"/>
      <c r="C476" s="25" t="str">
        <f ca="1">IF(PORTADA!$E$39="A",CONCATENATE(L476," ",I476),"")</f>
        <v>c) 0</v>
      </c>
      <c r="D476" s="26"/>
      <c r="E476" s="15"/>
      <c r="F476" s="15"/>
      <c r="G476" s="62"/>
      <c r="H476" s="62"/>
      <c r="I476" s="34">
        <f>LOOKUP(G472,DATOS!A:A,DATOS!N:N)</f>
        <v>0</v>
      </c>
      <c r="J476" s="35"/>
      <c r="K476" s="34"/>
      <c r="L476" s="35" t="s">
        <v>125</v>
      </c>
      <c r="M476" s="20"/>
      <c r="N476" s="20"/>
      <c r="O476" s="20"/>
      <c r="P476" s="20"/>
      <c r="Q476" s="20"/>
      <c r="R476" s="20"/>
      <c r="S476" s="21" t="s">
        <v>2</v>
      </c>
      <c r="T476" s="20" t="str">
        <f>CONCATENATE(B476,S476)</f>
        <v>C</v>
      </c>
      <c r="U476" s="20"/>
      <c r="AF476" s="5"/>
      <c r="AG476" s="5"/>
      <c r="AH476" s="5"/>
      <c r="AI476" s="5"/>
      <c r="AJ476" s="5"/>
      <c r="AK476" s="5"/>
    </row>
    <row r="477" spans="1:37" s="19" customFormat="1" ht="15.6" x14ac:dyDescent="0.25">
      <c r="A477" s="139"/>
      <c r="B477" s="54"/>
      <c r="C477" s="25" t="str">
        <f ca="1">IF(PORTADA!$E$39="A",CONCATENATE(L477," ",I477),"")</f>
        <v>d) 0</v>
      </c>
      <c r="D477" s="26"/>
      <c r="E477" s="15"/>
      <c r="F477" s="15"/>
      <c r="G477" s="62"/>
      <c r="H477" s="62"/>
      <c r="I477" s="34">
        <f>LOOKUP(G472,DATOS!A:A,DATOS!O:O)</f>
        <v>0</v>
      </c>
      <c r="J477" s="35"/>
      <c r="K477" s="34"/>
      <c r="L477" s="35" t="s">
        <v>46</v>
      </c>
      <c r="M477" s="20"/>
      <c r="N477" s="20"/>
      <c r="O477" s="20"/>
      <c r="P477" s="20"/>
      <c r="Q477" s="20"/>
      <c r="R477" s="20"/>
      <c r="S477" s="21" t="s">
        <v>3</v>
      </c>
      <c r="T477" s="20" t="str">
        <f>CONCATENATE(B477,S477)</f>
        <v>D</v>
      </c>
      <c r="U477" s="20"/>
      <c r="AF477" s="5"/>
      <c r="AG477" s="5"/>
      <c r="AH477" s="5"/>
      <c r="AI477" s="5"/>
      <c r="AJ477" s="5"/>
      <c r="AK477" s="5"/>
    </row>
    <row r="478" spans="1:37" s="19" customFormat="1" ht="15.6" x14ac:dyDescent="0.25">
      <c r="A478" s="11"/>
      <c r="B478" s="52"/>
      <c r="C478" s="13"/>
      <c r="D478" s="14"/>
      <c r="E478" s="15"/>
      <c r="F478" s="15"/>
      <c r="G478" s="64">
        <v>1094</v>
      </c>
      <c r="H478" s="66">
        <f ca="1">LOOKUP(M479,REPARTO!A:A,REPARTO!C:C)</f>
        <v>660</v>
      </c>
      <c r="I478" s="34">
        <f>LOOKUP(G478,DATOS!A:A,DATOS!P:P)</f>
        <v>0</v>
      </c>
      <c r="J478" s="34"/>
      <c r="K478" s="34"/>
      <c r="L478" s="35"/>
      <c r="AF478" s="5"/>
      <c r="AG478" s="5"/>
      <c r="AH478" s="5"/>
      <c r="AI478" s="5"/>
      <c r="AJ478" s="5"/>
      <c r="AK478" s="5"/>
    </row>
    <row r="479" spans="1:37" s="19" customFormat="1" ht="31.2" x14ac:dyDescent="0.25">
      <c r="A479" s="11"/>
      <c r="B479" s="31"/>
      <c r="C479" s="23" t="str">
        <f ca="1">IF(PORTADA!$E$39="A",CONCATENATE(M479,".- ",I479),"")</f>
        <v>80.- INSTRUCCIÓN TÁCTICA Y TÉCNICA - Boque 4 - TRANSMISIONES II. RADIOTELÉFONO PNR-500.  (Ref: 1094)</v>
      </c>
      <c r="D479" s="24"/>
      <c r="E479" s="11"/>
      <c r="F479" s="11"/>
      <c r="G479" s="65"/>
      <c r="H479" s="62"/>
      <c r="I479" s="34" t="str">
        <f>LOOKUP(G478,DATOS!A:A,DATOS!G:G)</f>
        <v>INSTRUCCIÓN TÁCTICA Y TÉCNICA - Boque 4 - TRANSMISIONES II. RADIOTELÉFONO PNR-500.  (Ref: 1094)</v>
      </c>
      <c r="J479" s="34"/>
      <c r="K479" s="53"/>
      <c r="L479" s="35">
        <f>+M479</f>
        <v>80</v>
      </c>
      <c r="M479" s="22">
        <f>+M473+1</f>
        <v>80</v>
      </c>
      <c r="N479" s="20" t="s">
        <v>33</v>
      </c>
      <c r="O479" s="20" t="s">
        <v>34</v>
      </c>
      <c r="P479" s="20" t="s">
        <v>39</v>
      </c>
      <c r="Q479" s="20" t="s">
        <v>35</v>
      </c>
      <c r="R479" s="20" t="s">
        <v>36</v>
      </c>
      <c r="S479" s="20" t="s">
        <v>37</v>
      </c>
      <c r="T479" s="20" t="str">
        <f>CONCATENATE("X",I478)</f>
        <v>X0</v>
      </c>
      <c r="U479" s="20" t="s">
        <v>38</v>
      </c>
      <c r="AF479" s="5"/>
      <c r="AG479" s="5"/>
      <c r="AH479" s="5"/>
      <c r="AI479" s="5"/>
      <c r="AJ479" s="5"/>
      <c r="AK479" s="5"/>
    </row>
    <row r="480" spans="1:37" s="19" customFormat="1" ht="15.6" x14ac:dyDescent="0.25">
      <c r="A480" s="139">
        <f ca="1">IF($E$2="X",0,IF(M481&gt;2,I478,M481))</f>
        <v>0</v>
      </c>
      <c r="B480" s="54"/>
      <c r="C480" s="25" t="str">
        <f ca="1">IF(PORTADA!$E$39="A",CONCATENATE(L480," ",I480),"")</f>
        <v>a) 0</v>
      </c>
      <c r="D480" s="26"/>
      <c r="E480" s="15"/>
      <c r="F480" s="15"/>
      <c r="G480" s="62"/>
      <c r="H480" s="62"/>
      <c r="I480" s="34">
        <f>LOOKUP(G478,DATOS!A:A,DATOS!L:L)</f>
        <v>0</v>
      </c>
      <c r="J480" s="35"/>
      <c r="K480" s="34"/>
      <c r="L480" s="35" t="s">
        <v>127</v>
      </c>
      <c r="M480" s="20" t="s">
        <v>5</v>
      </c>
      <c r="N480" s="20">
        <f>IF(O480&gt;0,0,R480)</f>
        <v>0</v>
      </c>
      <c r="O480" s="20">
        <f>IF(R481&gt;0,1,0)</f>
        <v>0</v>
      </c>
      <c r="P480" s="20">
        <f>IF(O480=1,-1/COUNTA(S480:S483),0)</f>
        <v>0</v>
      </c>
      <c r="Q480" s="20">
        <f>COUNTA(B480:B483)</f>
        <v>0</v>
      </c>
      <c r="R480" s="20">
        <f>COUNTIF(T480:T483,T479)</f>
        <v>0</v>
      </c>
      <c r="S480" s="21" t="s">
        <v>0</v>
      </c>
      <c r="T480" s="20" t="str">
        <f>CONCATENATE(B480,S480)</f>
        <v>A</v>
      </c>
      <c r="U480" s="20">
        <f>IF(R480&gt;0,R480+Q480,Q480*3)</f>
        <v>0</v>
      </c>
      <c r="AF480" s="5"/>
      <c r="AG480" s="5"/>
      <c r="AH480" s="5"/>
      <c r="AI480" s="5"/>
      <c r="AJ480" s="5"/>
      <c r="AK480" s="5"/>
    </row>
    <row r="481" spans="1:37" s="19" customFormat="1" ht="15.6" x14ac:dyDescent="0.25">
      <c r="A481" s="139"/>
      <c r="B481" s="54"/>
      <c r="C481" s="25" t="str">
        <f ca="1">IF(PORTADA!$E$39="A",CONCATENATE(L481," ",I481),"")</f>
        <v>b) 0</v>
      </c>
      <c r="D481" s="26"/>
      <c r="E481" s="15"/>
      <c r="F481" s="15"/>
      <c r="G481" s="62"/>
      <c r="H481" s="62"/>
      <c r="I481" s="34">
        <f>LOOKUP(G478,DATOS!A:A,DATOS!M:M)</f>
        <v>0</v>
      </c>
      <c r="J481" s="35"/>
      <c r="K481" s="34"/>
      <c r="L481" s="35" t="s">
        <v>126</v>
      </c>
      <c r="M481" s="20">
        <f ca="1">IF(PORTADA!$E$39="A",U480,0)</f>
        <v>0</v>
      </c>
      <c r="N481" s="20"/>
      <c r="O481" s="20"/>
      <c r="P481" s="20"/>
      <c r="Q481" s="20"/>
      <c r="R481" s="20">
        <f>Q480-R480</f>
        <v>0</v>
      </c>
      <c r="S481" s="21" t="s">
        <v>1</v>
      </c>
      <c r="T481" s="20" t="str">
        <f>CONCATENATE(B481,S481)</f>
        <v>B</v>
      </c>
      <c r="U481" s="20"/>
      <c r="AF481" s="5"/>
      <c r="AG481" s="5"/>
      <c r="AH481" s="5"/>
      <c r="AI481" s="5"/>
      <c r="AJ481" s="5"/>
      <c r="AK481" s="5"/>
    </row>
    <row r="482" spans="1:37" s="19" customFormat="1" ht="15.6" x14ac:dyDescent="0.25">
      <c r="A482" s="139"/>
      <c r="B482" s="54"/>
      <c r="C482" s="25" t="str">
        <f ca="1">IF(PORTADA!$E$39="A",CONCATENATE(L482," ",I482),"")</f>
        <v>c) 0</v>
      </c>
      <c r="D482" s="26"/>
      <c r="E482" s="15"/>
      <c r="F482" s="15"/>
      <c r="G482" s="62"/>
      <c r="H482" s="62"/>
      <c r="I482" s="34">
        <f>LOOKUP(G478,DATOS!A:A,DATOS!N:N)</f>
        <v>0</v>
      </c>
      <c r="J482" s="35"/>
      <c r="K482" s="34"/>
      <c r="L482" s="35" t="s">
        <v>125</v>
      </c>
      <c r="M482" s="20"/>
      <c r="N482" s="20"/>
      <c r="O482" s="20"/>
      <c r="P482" s="20"/>
      <c r="Q482" s="20"/>
      <c r="R482" s="20"/>
      <c r="S482" s="21" t="s">
        <v>2</v>
      </c>
      <c r="T482" s="20" t="str">
        <f>CONCATENATE(B482,S482)</f>
        <v>C</v>
      </c>
      <c r="U482" s="20"/>
      <c r="AF482" s="5"/>
      <c r="AG482" s="5"/>
      <c r="AH482" s="5"/>
      <c r="AI482" s="5"/>
      <c r="AJ482" s="5"/>
      <c r="AK482" s="5"/>
    </row>
    <row r="483" spans="1:37" s="19" customFormat="1" ht="15.6" x14ac:dyDescent="0.25">
      <c r="A483" s="139"/>
      <c r="B483" s="54"/>
      <c r="C483" s="25" t="str">
        <f ca="1">IF(PORTADA!$E$39="A",CONCATENATE(L483," ",I483),"")</f>
        <v>d) 0</v>
      </c>
      <c r="D483" s="26"/>
      <c r="E483" s="15"/>
      <c r="F483" s="15"/>
      <c r="G483" s="62"/>
      <c r="H483" s="62"/>
      <c r="I483" s="34">
        <f>LOOKUP(G478,DATOS!A:A,DATOS!O:O)</f>
        <v>0</v>
      </c>
      <c r="J483" s="35"/>
      <c r="K483" s="34"/>
      <c r="L483" s="35" t="s">
        <v>46</v>
      </c>
      <c r="M483" s="20"/>
      <c r="N483" s="20"/>
      <c r="O483" s="20"/>
      <c r="P483" s="20"/>
      <c r="Q483" s="20"/>
      <c r="R483" s="20"/>
      <c r="S483" s="21" t="s">
        <v>3</v>
      </c>
      <c r="T483" s="20" t="str">
        <f>CONCATENATE(B483,S483)</f>
        <v>D</v>
      </c>
      <c r="U483" s="20"/>
      <c r="AF483" s="5"/>
      <c r="AG483" s="5"/>
      <c r="AH483" s="5"/>
      <c r="AI483" s="5"/>
      <c r="AJ483" s="5"/>
      <c r="AK483" s="5"/>
    </row>
    <row r="484" spans="1:37" s="19" customFormat="1" ht="15.6" x14ac:dyDescent="0.25">
      <c r="A484" s="11"/>
      <c r="B484" s="52"/>
      <c r="C484" s="13"/>
      <c r="D484" s="14"/>
      <c r="E484" s="15"/>
      <c r="F484" s="15"/>
      <c r="G484" s="64">
        <v>953</v>
      </c>
      <c r="H484" s="66">
        <f ca="1">LOOKUP(M485,REPARTO!A:A,REPARTO!C:C)</f>
        <v>874</v>
      </c>
      <c r="I484" s="34">
        <f>LOOKUP(G484,DATOS!A:A,DATOS!P:P)</f>
        <v>0</v>
      </c>
      <c r="J484" s="34"/>
      <c r="K484" s="34"/>
      <c r="L484" s="35"/>
      <c r="AF484" s="5"/>
      <c r="AG484" s="5"/>
      <c r="AH484" s="5"/>
      <c r="AI484" s="5"/>
      <c r="AJ484" s="5"/>
      <c r="AK484" s="5"/>
    </row>
    <row r="485" spans="1:37" s="19" customFormat="1" ht="31.2" x14ac:dyDescent="0.25">
      <c r="A485" s="11"/>
      <c r="B485" s="31"/>
      <c r="C485" s="23" t="str">
        <f ca="1">IF(PORTADA!$E$39="A",CONCATENATE(M485,".- ",I485),"")</f>
        <v>81.- INSTRUCCIÓN TÁCTICA Y TÉCNICA - Boque 3 - ARMAMENTO Y TERORÍA DEL TIRO II II. GRANADA DE MANO ALHAMBRA.  (Ref: 953)</v>
      </c>
      <c r="D485" s="24"/>
      <c r="E485" s="11"/>
      <c r="F485" s="11"/>
      <c r="G485" s="65"/>
      <c r="H485" s="62"/>
      <c r="I485" s="34" t="str">
        <f>LOOKUP(G484,DATOS!A:A,DATOS!G:G)</f>
        <v>INSTRUCCIÓN TÁCTICA Y TÉCNICA - Boque 3 - ARMAMENTO Y TERORÍA DEL TIRO II II. GRANADA DE MANO ALHAMBRA.  (Ref: 953)</v>
      </c>
      <c r="J485" s="34"/>
      <c r="K485" s="53"/>
      <c r="L485" s="35">
        <f>+M485</f>
        <v>81</v>
      </c>
      <c r="M485" s="22">
        <f>+M479+1</f>
        <v>81</v>
      </c>
      <c r="N485" s="20" t="s">
        <v>33</v>
      </c>
      <c r="O485" s="20" t="s">
        <v>34</v>
      </c>
      <c r="P485" s="20" t="s">
        <v>39</v>
      </c>
      <c r="Q485" s="20" t="s">
        <v>35</v>
      </c>
      <c r="R485" s="20" t="s">
        <v>36</v>
      </c>
      <c r="S485" s="20" t="s">
        <v>37</v>
      </c>
      <c r="T485" s="20" t="str">
        <f>CONCATENATE("X",I484)</f>
        <v>X0</v>
      </c>
      <c r="U485" s="20" t="s">
        <v>38</v>
      </c>
      <c r="AF485" s="5"/>
      <c r="AG485" s="5"/>
      <c r="AH485" s="5"/>
      <c r="AI485" s="5"/>
      <c r="AJ485" s="5"/>
      <c r="AK485" s="5"/>
    </row>
    <row r="486" spans="1:37" s="19" customFormat="1" ht="15.6" x14ac:dyDescent="0.25">
      <c r="A486" s="139">
        <f ca="1">IF($E$2="X",0,IF(M487&gt;2,I484,M487))</f>
        <v>0</v>
      </c>
      <c r="B486" s="54"/>
      <c r="C486" s="25" t="str">
        <f ca="1">IF(PORTADA!$E$39="A",CONCATENATE(L486," ",I486),"")</f>
        <v>a) 0</v>
      </c>
      <c r="D486" s="26"/>
      <c r="E486" s="15"/>
      <c r="F486" s="15"/>
      <c r="G486" s="62"/>
      <c r="H486" s="62"/>
      <c r="I486" s="34">
        <f>LOOKUP(G484,DATOS!A:A,DATOS!L:L)</f>
        <v>0</v>
      </c>
      <c r="J486" s="35"/>
      <c r="K486" s="34"/>
      <c r="L486" s="35" t="s">
        <v>127</v>
      </c>
      <c r="M486" s="20" t="s">
        <v>5</v>
      </c>
      <c r="N486" s="20">
        <f>IF(O486&gt;0,0,R486)</f>
        <v>0</v>
      </c>
      <c r="O486" s="20">
        <f>IF(R487&gt;0,1,0)</f>
        <v>0</v>
      </c>
      <c r="P486" s="20">
        <f>IF(O486=1,-1/COUNTA(S486:S489),0)</f>
        <v>0</v>
      </c>
      <c r="Q486" s="20">
        <f>COUNTA(B486:B489)</f>
        <v>0</v>
      </c>
      <c r="R486" s="20">
        <f>COUNTIF(T486:T489,T485)</f>
        <v>0</v>
      </c>
      <c r="S486" s="21" t="s">
        <v>0</v>
      </c>
      <c r="T486" s="20" t="str">
        <f>CONCATENATE(B486,S486)</f>
        <v>A</v>
      </c>
      <c r="U486" s="20">
        <f>IF(R486&gt;0,R486+Q486,Q486*3)</f>
        <v>0</v>
      </c>
      <c r="AF486" s="5"/>
      <c r="AG486" s="5"/>
      <c r="AH486" s="5"/>
      <c r="AI486" s="5"/>
      <c r="AJ486" s="5"/>
      <c r="AK486" s="5"/>
    </row>
    <row r="487" spans="1:37" s="19" customFormat="1" ht="15.6" x14ac:dyDescent="0.25">
      <c r="A487" s="139"/>
      <c r="B487" s="54"/>
      <c r="C487" s="25" t="str">
        <f ca="1">IF(PORTADA!$E$39="A",CONCATENATE(L487," ",I487),"")</f>
        <v>b) 0</v>
      </c>
      <c r="D487" s="26"/>
      <c r="E487" s="15"/>
      <c r="F487" s="15"/>
      <c r="G487" s="62"/>
      <c r="H487" s="62"/>
      <c r="I487" s="34">
        <f>LOOKUP(G484,DATOS!A:A,DATOS!M:M)</f>
        <v>0</v>
      </c>
      <c r="J487" s="35"/>
      <c r="K487" s="34"/>
      <c r="L487" s="35" t="s">
        <v>126</v>
      </c>
      <c r="M487" s="20">
        <f ca="1">IF(PORTADA!$E$39="A",U486,0)</f>
        <v>0</v>
      </c>
      <c r="N487" s="20"/>
      <c r="O487" s="20"/>
      <c r="P487" s="20"/>
      <c r="Q487" s="20"/>
      <c r="R487" s="20">
        <f>Q486-R486</f>
        <v>0</v>
      </c>
      <c r="S487" s="21" t="s">
        <v>1</v>
      </c>
      <c r="T487" s="20" t="str">
        <f>CONCATENATE(B487,S487)</f>
        <v>B</v>
      </c>
      <c r="U487" s="20"/>
      <c r="AF487" s="5"/>
      <c r="AG487" s="5"/>
      <c r="AH487" s="5"/>
      <c r="AI487" s="5"/>
      <c r="AJ487" s="5"/>
      <c r="AK487" s="5"/>
    </row>
    <row r="488" spans="1:37" s="19" customFormat="1" ht="15.6" x14ac:dyDescent="0.25">
      <c r="A488" s="139"/>
      <c r="B488" s="54"/>
      <c r="C488" s="25" t="str">
        <f ca="1">IF(PORTADA!$E$39="A",CONCATENATE(L488," ",I488),"")</f>
        <v>c) 0</v>
      </c>
      <c r="D488" s="26"/>
      <c r="E488" s="15"/>
      <c r="F488" s="15"/>
      <c r="G488" s="62"/>
      <c r="H488" s="62"/>
      <c r="I488" s="34">
        <f>LOOKUP(G484,DATOS!A:A,DATOS!N:N)</f>
        <v>0</v>
      </c>
      <c r="J488" s="35"/>
      <c r="K488" s="34"/>
      <c r="L488" s="35" t="s">
        <v>125</v>
      </c>
      <c r="M488" s="20"/>
      <c r="N488" s="20"/>
      <c r="O488" s="20"/>
      <c r="P488" s="20"/>
      <c r="Q488" s="20"/>
      <c r="R488" s="20"/>
      <c r="S488" s="21" t="s">
        <v>2</v>
      </c>
      <c r="T488" s="20" t="str">
        <f>CONCATENATE(B488,S488)</f>
        <v>C</v>
      </c>
      <c r="U488" s="20"/>
      <c r="AF488" s="5"/>
      <c r="AG488" s="5"/>
      <c r="AH488" s="5"/>
      <c r="AI488" s="5"/>
      <c r="AJ488" s="5"/>
      <c r="AK488" s="5"/>
    </row>
    <row r="489" spans="1:37" s="19" customFormat="1" ht="15.6" x14ac:dyDescent="0.25">
      <c r="A489" s="139"/>
      <c r="B489" s="54"/>
      <c r="C489" s="25" t="str">
        <f ca="1">IF(PORTADA!$E$39="A",CONCATENATE(L489," ",I489),"")</f>
        <v>d) 0</v>
      </c>
      <c r="D489" s="26"/>
      <c r="E489" s="15"/>
      <c r="F489" s="15"/>
      <c r="G489" s="62"/>
      <c r="H489" s="62"/>
      <c r="I489" s="34">
        <f>LOOKUP(G484,DATOS!A:A,DATOS!O:O)</f>
        <v>0</v>
      </c>
      <c r="J489" s="35"/>
      <c r="K489" s="34"/>
      <c r="L489" s="35" t="s">
        <v>46</v>
      </c>
      <c r="M489" s="20"/>
      <c r="N489" s="20"/>
      <c r="O489" s="20"/>
      <c r="P489" s="20"/>
      <c r="Q489" s="20"/>
      <c r="R489" s="20"/>
      <c r="S489" s="21" t="s">
        <v>3</v>
      </c>
      <c r="T489" s="20" t="str">
        <f>CONCATENATE(B489,S489)</f>
        <v>D</v>
      </c>
      <c r="U489" s="20"/>
      <c r="AF489" s="5"/>
      <c r="AG489" s="5"/>
      <c r="AH489" s="5"/>
      <c r="AI489" s="5"/>
      <c r="AJ489" s="5"/>
      <c r="AK489" s="5"/>
    </row>
    <row r="490" spans="1:37" s="19" customFormat="1" ht="15.6" x14ac:dyDescent="0.25">
      <c r="A490" s="11"/>
      <c r="B490" s="52"/>
      <c r="C490" s="13"/>
      <c r="D490" s="14"/>
      <c r="E490" s="15"/>
      <c r="F490" s="15"/>
      <c r="G490" s="64">
        <v>725</v>
      </c>
      <c r="H490" s="66">
        <f ca="1">LOOKUP(M491,REPARTO!A:A,REPARTO!C:C)</f>
        <v>295</v>
      </c>
      <c r="I490" s="34">
        <f>LOOKUP(G490,DATOS!A:A,DATOS!P:P)</f>
        <v>0</v>
      </c>
      <c r="J490" s="34"/>
      <c r="K490" s="34"/>
      <c r="L490" s="35"/>
      <c r="AF490" s="5"/>
      <c r="AG490" s="5"/>
      <c r="AH490" s="5"/>
      <c r="AI490" s="5"/>
      <c r="AJ490" s="5"/>
      <c r="AK490" s="5"/>
    </row>
    <row r="491" spans="1:37" s="19" customFormat="1" ht="31.2" x14ac:dyDescent="0.25">
      <c r="A491" s="11"/>
      <c r="B491" s="31"/>
      <c r="C491" s="23" t="str">
        <f ca="1">IF(PORTADA!$E$39="A",CONCATENATE(M491,".- ",I491),"")</f>
        <v>82.- INSTRUCCIÓN TÁCTICA Y TÉCNICA - Boque 1 - INSTRUCCIÓN DEL COMBATIENTE III. Instrucción NBQ.  (Ref: 725)</v>
      </c>
      <c r="D491" s="24"/>
      <c r="E491" s="11"/>
      <c r="F491" s="11"/>
      <c r="G491" s="65"/>
      <c r="H491" s="62"/>
      <c r="I491" s="34" t="str">
        <f>LOOKUP(G490,DATOS!A:A,DATOS!G:G)</f>
        <v>INSTRUCCIÓN TÁCTICA Y TÉCNICA - Boque 1 - INSTRUCCIÓN DEL COMBATIENTE III. Instrucción NBQ.  (Ref: 725)</v>
      </c>
      <c r="J491" s="34"/>
      <c r="K491" s="53"/>
      <c r="L491" s="35">
        <f>+M491</f>
        <v>82</v>
      </c>
      <c r="M491" s="22">
        <f>+M485+1</f>
        <v>82</v>
      </c>
      <c r="N491" s="20" t="s">
        <v>33</v>
      </c>
      <c r="O491" s="20" t="s">
        <v>34</v>
      </c>
      <c r="P491" s="20" t="s">
        <v>39</v>
      </c>
      <c r="Q491" s="20" t="s">
        <v>35</v>
      </c>
      <c r="R491" s="20" t="s">
        <v>36</v>
      </c>
      <c r="S491" s="20" t="s">
        <v>37</v>
      </c>
      <c r="T491" s="20" t="str">
        <f>CONCATENATE("X",I490)</f>
        <v>X0</v>
      </c>
      <c r="U491" s="20" t="s">
        <v>38</v>
      </c>
      <c r="AF491" s="5"/>
      <c r="AG491" s="5"/>
      <c r="AH491" s="5"/>
      <c r="AI491" s="5"/>
      <c r="AJ491" s="5"/>
      <c r="AK491" s="5"/>
    </row>
    <row r="492" spans="1:37" s="19" customFormat="1" ht="15.6" x14ac:dyDescent="0.25">
      <c r="A492" s="139">
        <f ca="1">IF($E$2="X",0,IF(M493&gt;2,I490,M493))</f>
        <v>0</v>
      </c>
      <c r="B492" s="54"/>
      <c r="C492" s="25" t="str">
        <f ca="1">IF(PORTADA!$E$39="A",CONCATENATE(L492," ",I492),"")</f>
        <v>a) 0</v>
      </c>
      <c r="D492" s="26"/>
      <c r="E492" s="15"/>
      <c r="F492" s="15"/>
      <c r="G492" s="62"/>
      <c r="H492" s="62"/>
      <c r="I492" s="34">
        <f>LOOKUP(G490,DATOS!A:A,DATOS!L:L)</f>
        <v>0</v>
      </c>
      <c r="J492" s="35"/>
      <c r="K492" s="34"/>
      <c r="L492" s="35" t="s">
        <v>127</v>
      </c>
      <c r="M492" s="20" t="s">
        <v>5</v>
      </c>
      <c r="N492" s="20">
        <f>IF(O492&gt;0,0,R492)</f>
        <v>0</v>
      </c>
      <c r="O492" s="20">
        <f>IF(R493&gt;0,1,0)</f>
        <v>0</v>
      </c>
      <c r="P492" s="20">
        <f>IF(O492=1,-1/COUNTA(S492:S495),0)</f>
        <v>0</v>
      </c>
      <c r="Q492" s="20">
        <f>COUNTA(B492:B495)</f>
        <v>0</v>
      </c>
      <c r="R492" s="20">
        <f>COUNTIF(T492:T495,T491)</f>
        <v>0</v>
      </c>
      <c r="S492" s="21" t="s">
        <v>0</v>
      </c>
      <c r="T492" s="20" t="str">
        <f>CONCATENATE(B492,S492)</f>
        <v>A</v>
      </c>
      <c r="U492" s="20">
        <f>IF(R492&gt;0,R492+Q492,Q492*3)</f>
        <v>0</v>
      </c>
      <c r="AF492" s="5"/>
      <c r="AG492" s="5"/>
      <c r="AH492" s="5"/>
      <c r="AI492" s="5"/>
      <c r="AJ492" s="5"/>
      <c r="AK492" s="5"/>
    </row>
    <row r="493" spans="1:37" s="19" customFormat="1" ht="15.6" x14ac:dyDescent="0.25">
      <c r="A493" s="139"/>
      <c r="B493" s="54"/>
      <c r="C493" s="25" t="str">
        <f ca="1">IF(PORTADA!$E$39="A",CONCATENATE(L493," ",I493),"")</f>
        <v>b) 0</v>
      </c>
      <c r="D493" s="26"/>
      <c r="E493" s="15"/>
      <c r="F493" s="15"/>
      <c r="G493" s="62"/>
      <c r="H493" s="62"/>
      <c r="I493" s="34">
        <f>LOOKUP(G490,DATOS!A:A,DATOS!M:M)</f>
        <v>0</v>
      </c>
      <c r="J493" s="35"/>
      <c r="K493" s="34"/>
      <c r="L493" s="35" t="s">
        <v>126</v>
      </c>
      <c r="M493" s="20">
        <f ca="1">IF(PORTADA!$E$39="A",U492,0)</f>
        <v>0</v>
      </c>
      <c r="N493" s="20"/>
      <c r="O493" s="20"/>
      <c r="P493" s="20"/>
      <c r="Q493" s="20"/>
      <c r="R493" s="20">
        <f>Q492-R492</f>
        <v>0</v>
      </c>
      <c r="S493" s="21" t="s">
        <v>1</v>
      </c>
      <c r="T493" s="20" t="str">
        <f>CONCATENATE(B493,S493)</f>
        <v>B</v>
      </c>
      <c r="U493" s="20"/>
      <c r="AF493" s="5"/>
      <c r="AG493" s="5"/>
      <c r="AH493" s="5"/>
      <c r="AI493" s="5"/>
      <c r="AJ493" s="5"/>
      <c r="AK493" s="5"/>
    </row>
    <row r="494" spans="1:37" s="19" customFormat="1" ht="15.6" x14ac:dyDescent="0.25">
      <c r="A494" s="139"/>
      <c r="B494" s="54"/>
      <c r="C494" s="25" t="str">
        <f ca="1">IF(PORTADA!$E$39="A",CONCATENATE(L494," ",I494),"")</f>
        <v>c) 0</v>
      </c>
      <c r="D494" s="26"/>
      <c r="E494" s="15"/>
      <c r="F494" s="15"/>
      <c r="G494" s="62"/>
      <c r="H494" s="62"/>
      <c r="I494" s="34">
        <f>LOOKUP(G490,DATOS!A:A,DATOS!N:N)</f>
        <v>0</v>
      </c>
      <c r="J494" s="35"/>
      <c r="K494" s="34"/>
      <c r="L494" s="35" t="s">
        <v>125</v>
      </c>
      <c r="M494" s="20"/>
      <c r="N494" s="20"/>
      <c r="O494" s="20"/>
      <c r="P494" s="20"/>
      <c r="Q494" s="20"/>
      <c r="R494" s="20"/>
      <c r="S494" s="21" t="s">
        <v>2</v>
      </c>
      <c r="T494" s="20" t="str">
        <f>CONCATENATE(B494,S494)</f>
        <v>C</v>
      </c>
      <c r="U494" s="20"/>
      <c r="AF494" s="5"/>
      <c r="AG494" s="5"/>
      <c r="AH494" s="5"/>
      <c r="AI494" s="5"/>
      <c r="AJ494" s="5"/>
      <c r="AK494" s="5"/>
    </row>
    <row r="495" spans="1:37" s="19" customFormat="1" ht="15.6" x14ac:dyDescent="0.25">
      <c r="A495" s="139"/>
      <c r="B495" s="54"/>
      <c r="C495" s="25" t="str">
        <f ca="1">IF(PORTADA!$E$39="A",CONCATENATE(L495," ",I495),"")</f>
        <v>d) 0</v>
      </c>
      <c r="D495" s="26"/>
      <c r="E495" s="15"/>
      <c r="F495" s="15"/>
      <c r="G495" s="62"/>
      <c r="H495" s="62"/>
      <c r="I495" s="34">
        <f>LOOKUP(G490,DATOS!A:A,DATOS!O:O)</f>
        <v>0</v>
      </c>
      <c r="J495" s="35"/>
      <c r="K495" s="34"/>
      <c r="L495" s="35" t="s">
        <v>46</v>
      </c>
      <c r="M495" s="20"/>
      <c r="N495" s="20"/>
      <c r="O495" s="20"/>
      <c r="P495" s="20"/>
      <c r="Q495" s="20"/>
      <c r="R495" s="20"/>
      <c r="S495" s="21" t="s">
        <v>3</v>
      </c>
      <c r="T495" s="20" t="str">
        <f>CONCATENATE(B495,S495)</f>
        <v>D</v>
      </c>
      <c r="U495" s="20"/>
      <c r="AF495" s="5"/>
      <c r="AG495" s="5"/>
      <c r="AH495" s="5"/>
      <c r="AI495" s="5"/>
      <c r="AJ495" s="5"/>
      <c r="AK495" s="5"/>
    </row>
    <row r="496" spans="1:37" s="19" customFormat="1" ht="15.6" x14ac:dyDescent="0.25">
      <c r="A496" s="11"/>
      <c r="B496" s="52"/>
      <c r="C496" s="13"/>
      <c r="D496" s="14"/>
      <c r="E496" s="15"/>
      <c r="F496" s="15"/>
      <c r="G496" s="64">
        <v>184</v>
      </c>
      <c r="H496" s="66">
        <f ca="1">LOOKUP(M497,REPARTO!A:A,REPARTO!C:C)</f>
        <v>269</v>
      </c>
      <c r="I496" s="34">
        <f>LOOKUP(G496,DATOS!A:A,DATOS!P:P)</f>
        <v>0</v>
      </c>
      <c r="J496" s="34"/>
      <c r="K496" s="34"/>
      <c r="L496" s="35"/>
      <c r="AF496" s="5"/>
      <c r="AG496" s="5"/>
      <c r="AH496" s="5"/>
      <c r="AI496" s="5"/>
      <c r="AJ496" s="5"/>
      <c r="AK496" s="5"/>
    </row>
    <row r="497" spans="1:37" s="19" customFormat="1" ht="15.6" x14ac:dyDescent="0.25">
      <c r="A497" s="11"/>
      <c r="B497" s="31"/>
      <c r="C497" s="23" t="str">
        <f ca="1">IF(PORTADA!$E$39="A",CONCATENATE(M497,".- ",I497),"")</f>
        <v>83.- FORMACIÓN MILITAR - Boque 4 - LEY DE CARRERA MILITAR Y LEY TROPA Y MARINERÍA I. 0 (Ref: 184)</v>
      </c>
      <c r="D497" s="24"/>
      <c r="E497" s="11"/>
      <c r="F497" s="11"/>
      <c r="G497" s="65"/>
      <c r="H497" s="62"/>
      <c r="I497" s="34" t="str">
        <f>LOOKUP(G496,DATOS!A:A,DATOS!G:G)</f>
        <v>FORMACIÓN MILITAR - Boque 4 - LEY DE CARRERA MILITAR Y LEY TROPA Y MARINERÍA I. 0 (Ref: 184)</v>
      </c>
      <c r="J497" s="34"/>
      <c r="K497" s="53"/>
      <c r="L497" s="35">
        <f>+M497</f>
        <v>83</v>
      </c>
      <c r="M497" s="22">
        <f>+M491+1</f>
        <v>83</v>
      </c>
      <c r="N497" s="20" t="s">
        <v>33</v>
      </c>
      <c r="O497" s="20" t="s">
        <v>34</v>
      </c>
      <c r="P497" s="20" t="s">
        <v>39</v>
      </c>
      <c r="Q497" s="20" t="s">
        <v>35</v>
      </c>
      <c r="R497" s="20" t="s">
        <v>36</v>
      </c>
      <c r="S497" s="20" t="s">
        <v>37</v>
      </c>
      <c r="T497" s="20" t="str">
        <f>CONCATENATE("X",I496)</f>
        <v>X0</v>
      </c>
      <c r="U497" s="20" t="s">
        <v>38</v>
      </c>
      <c r="AF497" s="5"/>
      <c r="AG497" s="5"/>
      <c r="AH497" s="5"/>
      <c r="AI497" s="5"/>
      <c r="AJ497" s="5"/>
      <c r="AK497" s="5"/>
    </row>
    <row r="498" spans="1:37" s="19" customFormat="1" ht="15.6" x14ac:dyDescent="0.25">
      <c r="A498" s="139">
        <f ca="1">IF($E$2="X",0,IF(M499&gt;2,I496,M499))</f>
        <v>0</v>
      </c>
      <c r="B498" s="54"/>
      <c r="C498" s="25" t="str">
        <f ca="1">IF(PORTADA!$E$39="A",CONCATENATE(L498," ",I498),"")</f>
        <v>a) 0</v>
      </c>
      <c r="D498" s="26"/>
      <c r="E498" s="15"/>
      <c r="F498" s="15"/>
      <c r="G498" s="62"/>
      <c r="H498" s="62"/>
      <c r="I498" s="34">
        <f>LOOKUP(G496,DATOS!A:A,DATOS!L:L)</f>
        <v>0</v>
      </c>
      <c r="J498" s="35"/>
      <c r="K498" s="34"/>
      <c r="L498" s="35" t="s">
        <v>127</v>
      </c>
      <c r="M498" s="20" t="s">
        <v>5</v>
      </c>
      <c r="N498" s="20">
        <f>IF(O498&gt;0,0,R498)</f>
        <v>0</v>
      </c>
      <c r="O498" s="20">
        <f>IF(R499&gt;0,1,0)</f>
        <v>0</v>
      </c>
      <c r="P498" s="20">
        <f>IF(O498=1,-1/COUNTA(S498:S501),0)</f>
        <v>0</v>
      </c>
      <c r="Q498" s="20">
        <f>COUNTA(B498:B501)</f>
        <v>0</v>
      </c>
      <c r="R498" s="20">
        <f>COUNTIF(T498:T501,T497)</f>
        <v>0</v>
      </c>
      <c r="S498" s="21" t="s">
        <v>0</v>
      </c>
      <c r="T498" s="20" t="str">
        <f>CONCATENATE(B498,S498)</f>
        <v>A</v>
      </c>
      <c r="U498" s="20">
        <f>IF(R498&gt;0,R498+Q498,Q498*3)</f>
        <v>0</v>
      </c>
      <c r="AF498" s="5"/>
      <c r="AG498" s="5"/>
      <c r="AH498" s="5"/>
      <c r="AI498" s="5"/>
      <c r="AJ498" s="5"/>
      <c r="AK498" s="5"/>
    </row>
    <row r="499" spans="1:37" s="19" customFormat="1" ht="15.6" x14ac:dyDescent="0.25">
      <c r="A499" s="139"/>
      <c r="B499" s="54"/>
      <c r="C499" s="25" t="str">
        <f ca="1">IF(PORTADA!$E$39="A",CONCATENATE(L499," ",I499),"")</f>
        <v>b) 0</v>
      </c>
      <c r="D499" s="26"/>
      <c r="E499" s="15"/>
      <c r="F499" s="15"/>
      <c r="G499" s="62"/>
      <c r="H499" s="62"/>
      <c r="I499" s="34">
        <f>LOOKUP(G496,DATOS!A:A,DATOS!M:M)</f>
        <v>0</v>
      </c>
      <c r="J499" s="35"/>
      <c r="K499" s="34"/>
      <c r="L499" s="35" t="s">
        <v>126</v>
      </c>
      <c r="M499" s="20">
        <f ca="1">IF(PORTADA!$E$39="A",U498,0)</f>
        <v>0</v>
      </c>
      <c r="N499" s="20"/>
      <c r="O499" s="20"/>
      <c r="P499" s="20"/>
      <c r="Q499" s="20"/>
      <c r="R499" s="20">
        <f>Q498-R498</f>
        <v>0</v>
      </c>
      <c r="S499" s="21" t="s">
        <v>1</v>
      </c>
      <c r="T499" s="20" t="str">
        <f>CONCATENATE(B499,S499)</f>
        <v>B</v>
      </c>
      <c r="U499" s="20"/>
      <c r="AF499" s="5"/>
      <c r="AG499" s="5"/>
      <c r="AH499" s="5"/>
      <c r="AI499" s="5"/>
      <c r="AJ499" s="5"/>
      <c r="AK499" s="5"/>
    </row>
    <row r="500" spans="1:37" s="19" customFormat="1" ht="15.6" x14ac:dyDescent="0.25">
      <c r="A500" s="139"/>
      <c r="B500" s="54"/>
      <c r="C500" s="25" t="str">
        <f ca="1">IF(PORTADA!$E$39="A",CONCATENATE(L500," ",I500),"")</f>
        <v>c) 0</v>
      </c>
      <c r="D500" s="26"/>
      <c r="E500" s="15"/>
      <c r="F500" s="15"/>
      <c r="G500" s="62"/>
      <c r="H500" s="62"/>
      <c r="I500" s="34">
        <f>LOOKUP(G496,DATOS!A:A,DATOS!N:N)</f>
        <v>0</v>
      </c>
      <c r="J500" s="35"/>
      <c r="K500" s="34"/>
      <c r="L500" s="35" t="s">
        <v>125</v>
      </c>
      <c r="M500" s="20"/>
      <c r="N500" s="20"/>
      <c r="O500" s="20"/>
      <c r="P500" s="20"/>
      <c r="Q500" s="20"/>
      <c r="R500" s="20"/>
      <c r="S500" s="21" t="s">
        <v>2</v>
      </c>
      <c r="T500" s="20" t="str">
        <f>CONCATENATE(B500,S500)</f>
        <v>C</v>
      </c>
      <c r="U500" s="20"/>
      <c r="AF500" s="5"/>
      <c r="AG500" s="5"/>
      <c r="AH500" s="5"/>
      <c r="AI500" s="5"/>
      <c r="AJ500" s="5"/>
      <c r="AK500" s="5"/>
    </row>
    <row r="501" spans="1:37" s="19" customFormat="1" ht="15.6" x14ac:dyDescent="0.25">
      <c r="A501" s="139"/>
      <c r="B501" s="54"/>
      <c r="C501" s="25" t="str">
        <f ca="1">IF(PORTADA!$E$39="A",CONCATENATE(L501," ",I501),"")</f>
        <v>d) 0</v>
      </c>
      <c r="D501" s="26"/>
      <c r="E501" s="15"/>
      <c r="F501" s="15"/>
      <c r="G501" s="62"/>
      <c r="H501" s="62"/>
      <c r="I501" s="34">
        <f>LOOKUP(G496,DATOS!A:A,DATOS!O:O)</f>
        <v>0</v>
      </c>
      <c r="J501" s="35"/>
      <c r="K501" s="34"/>
      <c r="L501" s="35" t="s">
        <v>46</v>
      </c>
      <c r="M501" s="20"/>
      <c r="N501" s="20"/>
      <c r="O501" s="20"/>
      <c r="P501" s="20"/>
      <c r="Q501" s="20"/>
      <c r="R501" s="20"/>
      <c r="S501" s="21" t="s">
        <v>3</v>
      </c>
      <c r="T501" s="20" t="str">
        <f>CONCATENATE(B501,S501)</f>
        <v>D</v>
      </c>
      <c r="U501" s="20"/>
      <c r="AF501" s="5"/>
      <c r="AG501" s="5"/>
      <c r="AH501" s="5"/>
      <c r="AI501" s="5"/>
      <c r="AJ501" s="5"/>
      <c r="AK501" s="5"/>
    </row>
    <row r="502" spans="1:37" s="19" customFormat="1" ht="15.6" x14ac:dyDescent="0.25">
      <c r="A502" s="11"/>
      <c r="B502" s="52"/>
      <c r="C502" s="13"/>
      <c r="D502" s="14"/>
      <c r="E502" s="15"/>
      <c r="F502" s="15"/>
      <c r="G502" s="64">
        <v>648</v>
      </c>
      <c r="H502" s="66">
        <f ca="1">LOOKUP(M503,REPARTO!A:A,REPARTO!C:C)</f>
        <v>760</v>
      </c>
      <c r="I502" s="34">
        <f>LOOKUP(G502,DATOS!A:A,DATOS!P:P)</f>
        <v>0</v>
      </c>
      <c r="J502" s="34"/>
      <c r="K502" s="34"/>
      <c r="L502" s="35"/>
      <c r="AF502" s="5"/>
      <c r="AG502" s="5"/>
      <c r="AH502" s="5"/>
      <c r="AI502" s="5"/>
      <c r="AJ502" s="5"/>
      <c r="AK502" s="5"/>
    </row>
    <row r="503" spans="1:37" s="19" customFormat="1" ht="31.2" x14ac:dyDescent="0.25">
      <c r="A503" s="11"/>
      <c r="B503" s="31"/>
      <c r="C503" s="23" t="str">
        <f ca="1">IF(PORTADA!$E$39="A",CONCATENATE(M503,".- ",I503),"")</f>
        <v>84.- INSTRUCCIÓN TÁCTICA Y TÉCNICA - Boque 1 - INSTRUCCIÓN DEL COMBATIENTE II. INSTRUCCIÓN DEL COMBATIENTE.  (Ref: 648)</v>
      </c>
      <c r="D503" s="24"/>
      <c r="E503" s="11"/>
      <c r="F503" s="11"/>
      <c r="G503" s="65"/>
      <c r="H503" s="62"/>
      <c r="I503" s="34" t="str">
        <f>LOOKUP(G502,DATOS!A:A,DATOS!G:G)</f>
        <v>INSTRUCCIÓN TÁCTICA Y TÉCNICA - Boque 1 - INSTRUCCIÓN DEL COMBATIENTE II. INSTRUCCIÓN DEL COMBATIENTE.  (Ref: 648)</v>
      </c>
      <c r="J503" s="34"/>
      <c r="K503" s="53"/>
      <c r="L503" s="35">
        <f>+M503</f>
        <v>84</v>
      </c>
      <c r="M503" s="22">
        <f>+M497+1</f>
        <v>84</v>
      </c>
      <c r="N503" s="20" t="s">
        <v>33</v>
      </c>
      <c r="O503" s="20" t="s">
        <v>34</v>
      </c>
      <c r="P503" s="20" t="s">
        <v>39</v>
      </c>
      <c r="Q503" s="20" t="s">
        <v>35</v>
      </c>
      <c r="R503" s="20" t="s">
        <v>36</v>
      </c>
      <c r="S503" s="20" t="s">
        <v>37</v>
      </c>
      <c r="T503" s="20" t="str">
        <f>CONCATENATE("X",I502)</f>
        <v>X0</v>
      </c>
      <c r="U503" s="20" t="s">
        <v>38</v>
      </c>
      <c r="AF503" s="5"/>
      <c r="AG503" s="5"/>
      <c r="AH503" s="5"/>
      <c r="AI503" s="5"/>
      <c r="AJ503" s="5"/>
      <c r="AK503" s="5"/>
    </row>
    <row r="504" spans="1:37" s="19" customFormat="1" ht="15.6" x14ac:dyDescent="0.25">
      <c r="A504" s="139">
        <f ca="1">IF($E$2="X",0,IF(M505&gt;2,I502,M505))</f>
        <v>0</v>
      </c>
      <c r="B504" s="54"/>
      <c r="C504" s="25" t="str">
        <f ca="1">IF(PORTADA!$E$39="A",CONCATENATE(L504," ",I504),"")</f>
        <v>a) 0</v>
      </c>
      <c r="D504" s="26"/>
      <c r="E504" s="15"/>
      <c r="F504" s="15"/>
      <c r="G504" s="62"/>
      <c r="H504" s="62"/>
      <c r="I504" s="34">
        <f>LOOKUP(G502,DATOS!A:A,DATOS!L:L)</f>
        <v>0</v>
      </c>
      <c r="J504" s="35"/>
      <c r="K504" s="34"/>
      <c r="L504" s="35" t="s">
        <v>127</v>
      </c>
      <c r="M504" s="20" t="s">
        <v>5</v>
      </c>
      <c r="N504" s="20">
        <f>IF(O504&gt;0,0,R504)</f>
        <v>0</v>
      </c>
      <c r="O504" s="20">
        <f>IF(R505&gt;0,1,0)</f>
        <v>0</v>
      </c>
      <c r="P504" s="20">
        <f>IF(O504=1,-1/COUNTA(S504:S507),0)</f>
        <v>0</v>
      </c>
      <c r="Q504" s="20">
        <f>COUNTA(B504:B507)</f>
        <v>0</v>
      </c>
      <c r="R504" s="20">
        <f>COUNTIF(T504:T507,T503)</f>
        <v>0</v>
      </c>
      <c r="S504" s="21" t="s">
        <v>0</v>
      </c>
      <c r="T504" s="20" t="str">
        <f>CONCATENATE(B504,S504)</f>
        <v>A</v>
      </c>
      <c r="U504" s="20">
        <f>IF(R504&gt;0,R504+Q504,Q504*3)</f>
        <v>0</v>
      </c>
      <c r="AF504" s="5"/>
      <c r="AG504" s="5"/>
      <c r="AH504" s="5"/>
      <c r="AI504" s="5"/>
      <c r="AJ504" s="5"/>
      <c r="AK504" s="5"/>
    </row>
    <row r="505" spans="1:37" s="19" customFormat="1" ht="15.6" x14ac:dyDescent="0.25">
      <c r="A505" s="139"/>
      <c r="B505" s="54"/>
      <c r="C505" s="25" t="str">
        <f ca="1">IF(PORTADA!$E$39="A",CONCATENATE(L505," ",I505),"")</f>
        <v>b) 0</v>
      </c>
      <c r="D505" s="26"/>
      <c r="E505" s="15"/>
      <c r="F505" s="15"/>
      <c r="G505" s="62"/>
      <c r="H505" s="62"/>
      <c r="I505" s="34">
        <f>LOOKUP(G502,DATOS!A:A,DATOS!M:M)</f>
        <v>0</v>
      </c>
      <c r="J505" s="35"/>
      <c r="K505" s="34"/>
      <c r="L505" s="35" t="s">
        <v>126</v>
      </c>
      <c r="M505" s="20">
        <f ca="1">IF(PORTADA!$E$39="A",U504,0)</f>
        <v>0</v>
      </c>
      <c r="N505" s="20"/>
      <c r="O505" s="20"/>
      <c r="P505" s="20"/>
      <c r="Q505" s="20"/>
      <c r="R505" s="20">
        <f>Q504-R504</f>
        <v>0</v>
      </c>
      <c r="S505" s="21" t="s">
        <v>1</v>
      </c>
      <c r="T505" s="20" t="str">
        <f>CONCATENATE(B505,S505)</f>
        <v>B</v>
      </c>
      <c r="U505" s="20"/>
      <c r="AF505" s="5"/>
      <c r="AG505" s="5"/>
      <c r="AH505" s="5"/>
      <c r="AI505" s="5"/>
      <c r="AJ505" s="5"/>
      <c r="AK505" s="5"/>
    </row>
    <row r="506" spans="1:37" s="19" customFormat="1" ht="15.6" x14ac:dyDescent="0.25">
      <c r="A506" s="139"/>
      <c r="B506" s="54"/>
      <c r="C506" s="25" t="str">
        <f ca="1">IF(PORTADA!$E$39="A",CONCATENATE(L506," ",I506),"")</f>
        <v>c) 0</v>
      </c>
      <c r="D506" s="26"/>
      <c r="E506" s="15"/>
      <c r="F506" s="15"/>
      <c r="G506" s="62"/>
      <c r="H506" s="62"/>
      <c r="I506" s="34">
        <f>LOOKUP(G502,DATOS!A:A,DATOS!N:N)</f>
        <v>0</v>
      </c>
      <c r="J506" s="35"/>
      <c r="K506" s="34"/>
      <c r="L506" s="35" t="s">
        <v>125</v>
      </c>
      <c r="M506" s="20"/>
      <c r="N506" s="20"/>
      <c r="O506" s="20"/>
      <c r="P506" s="20"/>
      <c r="Q506" s="20"/>
      <c r="R506" s="20"/>
      <c r="S506" s="21" t="s">
        <v>2</v>
      </c>
      <c r="T506" s="20" t="str">
        <f>CONCATENATE(B506,S506)</f>
        <v>C</v>
      </c>
      <c r="U506" s="20"/>
      <c r="AF506" s="5"/>
      <c r="AG506" s="5"/>
      <c r="AH506" s="5"/>
      <c r="AI506" s="5"/>
      <c r="AJ506" s="5"/>
      <c r="AK506" s="5"/>
    </row>
    <row r="507" spans="1:37" s="19" customFormat="1" ht="15.6" x14ac:dyDescent="0.25">
      <c r="A507" s="139"/>
      <c r="B507" s="54"/>
      <c r="C507" s="25" t="str">
        <f ca="1">IF(PORTADA!$E$39="A",CONCATENATE(L507," ",I507),"")</f>
        <v>d) 0</v>
      </c>
      <c r="D507" s="26"/>
      <c r="E507" s="15"/>
      <c r="F507" s="15"/>
      <c r="G507" s="62"/>
      <c r="H507" s="62"/>
      <c r="I507" s="34">
        <f>LOOKUP(G502,DATOS!A:A,DATOS!O:O)</f>
        <v>0</v>
      </c>
      <c r="J507" s="35"/>
      <c r="K507" s="34"/>
      <c r="L507" s="35" t="s">
        <v>46</v>
      </c>
      <c r="M507" s="20"/>
      <c r="N507" s="20"/>
      <c r="O507" s="20"/>
      <c r="P507" s="20"/>
      <c r="Q507" s="20"/>
      <c r="R507" s="20"/>
      <c r="S507" s="21" t="s">
        <v>3</v>
      </c>
      <c r="T507" s="20" t="str">
        <f>CONCATENATE(B507,S507)</f>
        <v>D</v>
      </c>
      <c r="U507" s="20"/>
      <c r="AF507" s="5"/>
      <c r="AG507" s="5"/>
      <c r="AH507" s="5"/>
      <c r="AI507" s="5"/>
      <c r="AJ507" s="5"/>
      <c r="AK507" s="5"/>
    </row>
    <row r="508" spans="1:37" s="19" customFormat="1" ht="15.6" x14ac:dyDescent="0.25">
      <c r="A508" s="11"/>
      <c r="B508" s="52"/>
      <c r="C508" s="13"/>
      <c r="D508" s="14"/>
      <c r="E508" s="15"/>
      <c r="F508" s="15"/>
      <c r="G508" s="64">
        <v>921</v>
      </c>
      <c r="H508" s="66">
        <f ca="1">LOOKUP(M509,REPARTO!A:A,REPARTO!C:C)</f>
        <v>296</v>
      </c>
      <c r="I508" s="34">
        <f>LOOKUP(G508,DATOS!A:A,DATOS!P:P)</f>
        <v>0</v>
      </c>
      <c r="J508" s="34"/>
      <c r="K508" s="34"/>
      <c r="L508" s="35"/>
      <c r="AF508" s="5"/>
      <c r="AG508" s="5"/>
      <c r="AH508" s="5"/>
      <c r="AI508" s="5"/>
      <c r="AJ508" s="5"/>
      <c r="AK508" s="5"/>
    </row>
    <row r="509" spans="1:37" s="19" customFormat="1" ht="31.2" x14ac:dyDescent="0.25">
      <c r="A509" s="11"/>
      <c r="B509" s="31"/>
      <c r="C509" s="23" t="str">
        <f ca="1">IF(PORTADA!$E$39="A",CONCATENATE(M509,".- ",I509),"")</f>
        <v>85.- INSTRUCCIÓN TÁCTICA Y TÉCNICA - Boque 3 - ARMAMENTO Y TERORÍA DEL TIRO I I. AMETRALLADORA LIGERA MG-4 ET.  (Ref: 921)</v>
      </c>
      <c r="D509" s="24"/>
      <c r="E509" s="11"/>
      <c r="F509" s="11"/>
      <c r="G509" s="65"/>
      <c r="H509" s="62"/>
      <c r="I509" s="34" t="str">
        <f>LOOKUP(G508,DATOS!A:A,DATOS!G:G)</f>
        <v>INSTRUCCIÓN TÁCTICA Y TÉCNICA - Boque 3 - ARMAMENTO Y TERORÍA DEL TIRO I I. AMETRALLADORA LIGERA MG-4 ET.  (Ref: 921)</v>
      </c>
      <c r="J509" s="34"/>
      <c r="K509" s="53"/>
      <c r="L509" s="35">
        <f>+M509</f>
        <v>85</v>
      </c>
      <c r="M509" s="22">
        <f>+M503+1</f>
        <v>85</v>
      </c>
      <c r="N509" s="20" t="s">
        <v>33</v>
      </c>
      <c r="O509" s="20" t="s">
        <v>34</v>
      </c>
      <c r="P509" s="20" t="s">
        <v>39</v>
      </c>
      <c r="Q509" s="20" t="s">
        <v>35</v>
      </c>
      <c r="R509" s="20" t="s">
        <v>36</v>
      </c>
      <c r="S509" s="20" t="s">
        <v>37</v>
      </c>
      <c r="T509" s="20" t="str">
        <f>CONCATENATE("X",I508)</f>
        <v>X0</v>
      </c>
      <c r="U509" s="20" t="s">
        <v>38</v>
      </c>
      <c r="AF509" s="5"/>
      <c r="AG509" s="5"/>
      <c r="AH509" s="5"/>
      <c r="AI509" s="5"/>
      <c r="AJ509" s="5"/>
      <c r="AK509" s="5"/>
    </row>
    <row r="510" spans="1:37" s="19" customFormat="1" ht="15.6" x14ac:dyDescent="0.25">
      <c r="A510" s="139">
        <f ca="1">IF($E$2="X",0,IF(M511&gt;2,I508,M511))</f>
        <v>0</v>
      </c>
      <c r="B510" s="54"/>
      <c r="C510" s="25" t="str">
        <f ca="1">IF(PORTADA!$E$39="A",CONCATENATE(L510," ",I510),"")</f>
        <v>a) 0</v>
      </c>
      <c r="D510" s="26"/>
      <c r="E510" s="15"/>
      <c r="F510" s="15"/>
      <c r="G510" s="62"/>
      <c r="H510" s="62"/>
      <c r="I510" s="34">
        <f>LOOKUP(G508,DATOS!A:A,DATOS!L:L)</f>
        <v>0</v>
      </c>
      <c r="J510" s="35"/>
      <c r="K510" s="34"/>
      <c r="L510" s="35" t="s">
        <v>127</v>
      </c>
      <c r="M510" s="20" t="s">
        <v>5</v>
      </c>
      <c r="N510" s="20">
        <f>IF(O510&gt;0,0,R510)</f>
        <v>0</v>
      </c>
      <c r="O510" s="20">
        <f>IF(R511&gt;0,1,0)</f>
        <v>0</v>
      </c>
      <c r="P510" s="20">
        <f>IF(O510=1,-1/COUNTA(S510:S513),0)</f>
        <v>0</v>
      </c>
      <c r="Q510" s="20">
        <f>COUNTA(B510:B513)</f>
        <v>0</v>
      </c>
      <c r="R510" s="20">
        <f>COUNTIF(T510:T513,T509)</f>
        <v>0</v>
      </c>
      <c r="S510" s="21" t="s">
        <v>0</v>
      </c>
      <c r="T510" s="20" t="str">
        <f>CONCATENATE(B510,S510)</f>
        <v>A</v>
      </c>
      <c r="U510" s="20">
        <f>IF(R510&gt;0,R510+Q510,Q510*3)</f>
        <v>0</v>
      </c>
      <c r="AF510" s="5"/>
      <c r="AG510" s="5"/>
      <c r="AH510" s="5"/>
      <c r="AI510" s="5"/>
      <c r="AJ510" s="5"/>
      <c r="AK510" s="5"/>
    </row>
    <row r="511" spans="1:37" s="19" customFormat="1" ht="15.6" x14ac:dyDescent="0.25">
      <c r="A511" s="139"/>
      <c r="B511" s="54"/>
      <c r="C511" s="25" t="str">
        <f ca="1">IF(PORTADA!$E$39="A",CONCATENATE(L511," ",I511),"")</f>
        <v>b) 0</v>
      </c>
      <c r="D511" s="26"/>
      <c r="E511" s="15"/>
      <c r="F511" s="15"/>
      <c r="G511" s="62"/>
      <c r="H511" s="62"/>
      <c r="I511" s="34">
        <f>LOOKUP(G508,DATOS!A:A,DATOS!M:M)</f>
        <v>0</v>
      </c>
      <c r="J511" s="35"/>
      <c r="K511" s="34"/>
      <c r="L511" s="35" t="s">
        <v>126</v>
      </c>
      <c r="M511" s="20">
        <f ca="1">IF(PORTADA!$E$39="A",U510,0)</f>
        <v>0</v>
      </c>
      <c r="N511" s="20"/>
      <c r="O511" s="20"/>
      <c r="P511" s="20"/>
      <c r="Q511" s="20"/>
      <c r="R511" s="20">
        <f>Q510-R510</f>
        <v>0</v>
      </c>
      <c r="S511" s="21" t="s">
        <v>1</v>
      </c>
      <c r="T511" s="20" t="str">
        <f>CONCATENATE(B511,S511)</f>
        <v>B</v>
      </c>
      <c r="U511" s="20"/>
      <c r="AF511" s="5"/>
      <c r="AG511" s="5"/>
      <c r="AH511" s="5"/>
      <c r="AI511" s="5"/>
      <c r="AJ511" s="5"/>
      <c r="AK511" s="5"/>
    </row>
    <row r="512" spans="1:37" s="19" customFormat="1" ht="15.6" x14ac:dyDescent="0.25">
      <c r="A512" s="139"/>
      <c r="B512" s="54"/>
      <c r="C512" s="25" t="str">
        <f ca="1">IF(PORTADA!$E$39="A",CONCATENATE(L512," ",I512),"")</f>
        <v>c) 0</v>
      </c>
      <c r="D512" s="26"/>
      <c r="E512" s="15"/>
      <c r="F512" s="15"/>
      <c r="G512" s="62"/>
      <c r="H512" s="62"/>
      <c r="I512" s="34">
        <f>LOOKUP(G508,DATOS!A:A,DATOS!N:N)</f>
        <v>0</v>
      </c>
      <c r="J512" s="35"/>
      <c r="K512" s="34"/>
      <c r="L512" s="35" t="s">
        <v>125</v>
      </c>
      <c r="M512" s="20"/>
      <c r="N512" s="20"/>
      <c r="O512" s="20"/>
      <c r="P512" s="20"/>
      <c r="Q512" s="20"/>
      <c r="R512" s="20"/>
      <c r="S512" s="21" t="s">
        <v>2</v>
      </c>
      <c r="T512" s="20" t="str">
        <f>CONCATENATE(B512,S512)</f>
        <v>C</v>
      </c>
      <c r="U512" s="20"/>
      <c r="AF512" s="5"/>
      <c r="AG512" s="5"/>
      <c r="AH512" s="5"/>
      <c r="AI512" s="5"/>
      <c r="AJ512" s="5"/>
      <c r="AK512" s="5"/>
    </row>
    <row r="513" spans="1:37" s="19" customFormat="1" ht="15.6" x14ac:dyDescent="0.25">
      <c r="A513" s="139"/>
      <c r="B513" s="54"/>
      <c r="C513" s="25" t="str">
        <f ca="1">IF(PORTADA!$E$39="A",CONCATENATE(L513," ",I513),"")</f>
        <v>d) 0</v>
      </c>
      <c r="D513" s="26"/>
      <c r="E513" s="15"/>
      <c r="F513" s="15"/>
      <c r="G513" s="62"/>
      <c r="H513" s="62"/>
      <c r="I513" s="34">
        <f>LOOKUP(G508,DATOS!A:A,DATOS!O:O)</f>
        <v>0</v>
      </c>
      <c r="J513" s="35"/>
      <c r="K513" s="34"/>
      <c r="L513" s="35" t="s">
        <v>46</v>
      </c>
      <c r="M513" s="20"/>
      <c r="N513" s="20"/>
      <c r="O513" s="20"/>
      <c r="P513" s="20"/>
      <c r="Q513" s="20"/>
      <c r="R513" s="20"/>
      <c r="S513" s="21" t="s">
        <v>3</v>
      </c>
      <c r="T513" s="20" t="str">
        <f>CONCATENATE(B513,S513)</f>
        <v>D</v>
      </c>
      <c r="U513" s="20"/>
      <c r="AF513" s="5"/>
      <c r="AG513" s="5"/>
      <c r="AH513" s="5"/>
      <c r="AI513" s="5"/>
      <c r="AJ513" s="5"/>
      <c r="AK513" s="5"/>
    </row>
    <row r="514" spans="1:37" s="19" customFormat="1" ht="15.6" x14ac:dyDescent="0.25">
      <c r="A514" s="11"/>
      <c r="B514" s="52"/>
      <c r="C514" s="13"/>
      <c r="D514" s="14"/>
      <c r="E514" s="15"/>
      <c r="F514" s="15"/>
      <c r="G514" s="64">
        <v>585</v>
      </c>
      <c r="H514" s="66">
        <f ca="1">LOOKUP(M515,REPARTO!A:A,REPARTO!C:C)</f>
        <v>901</v>
      </c>
      <c r="I514" s="34">
        <f>LOOKUP(G514,DATOS!A:A,DATOS!P:P)</f>
        <v>0</v>
      </c>
      <c r="J514" s="34"/>
      <c r="K514" s="34"/>
      <c r="L514" s="35"/>
      <c r="AF514" s="5"/>
      <c r="AG514" s="5"/>
      <c r="AH514" s="5"/>
      <c r="AI514" s="5"/>
      <c r="AJ514" s="5"/>
      <c r="AK514" s="5"/>
    </row>
    <row r="515" spans="1:37" s="19" customFormat="1" ht="31.2" x14ac:dyDescent="0.25">
      <c r="A515" s="11"/>
      <c r="B515" s="31"/>
      <c r="C515" s="23" t="str">
        <f ca="1">IF(PORTADA!$E$39="A",CONCATENATE(M515,".- ",I515),"")</f>
        <v>86.- INSTRUCCIÓN TÁCTICA Y TÉCNICA - Boque 1 - INSTRUCCIÓN DEL COMBATIENTE I. INSTRUCCIÓN DEL COMBATIENTE.  (Ref: 585)</v>
      </c>
      <c r="D515" s="24"/>
      <c r="E515" s="11"/>
      <c r="F515" s="11"/>
      <c r="G515" s="65"/>
      <c r="H515" s="62"/>
      <c r="I515" s="34" t="str">
        <f>LOOKUP(G514,DATOS!A:A,DATOS!G:G)</f>
        <v>INSTRUCCIÓN TÁCTICA Y TÉCNICA - Boque 1 - INSTRUCCIÓN DEL COMBATIENTE I. INSTRUCCIÓN DEL COMBATIENTE.  (Ref: 585)</v>
      </c>
      <c r="J515" s="34"/>
      <c r="K515" s="53"/>
      <c r="L515" s="35">
        <f>+M515</f>
        <v>86</v>
      </c>
      <c r="M515" s="22">
        <f>+M509+1</f>
        <v>86</v>
      </c>
      <c r="N515" s="20" t="s">
        <v>33</v>
      </c>
      <c r="O515" s="20" t="s">
        <v>34</v>
      </c>
      <c r="P515" s="20" t="s">
        <v>39</v>
      </c>
      <c r="Q515" s="20" t="s">
        <v>35</v>
      </c>
      <c r="R515" s="20" t="s">
        <v>36</v>
      </c>
      <c r="S515" s="20" t="s">
        <v>37</v>
      </c>
      <c r="T515" s="20" t="str">
        <f>CONCATENATE("X",I514)</f>
        <v>X0</v>
      </c>
      <c r="U515" s="20" t="s">
        <v>38</v>
      </c>
      <c r="AF515" s="5"/>
      <c r="AG515" s="5"/>
      <c r="AH515" s="5"/>
      <c r="AI515" s="5"/>
      <c r="AJ515" s="5"/>
      <c r="AK515" s="5"/>
    </row>
    <row r="516" spans="1:37" s="19" customFormat="1" ht="15.6" x14ac:dyDescent="0.25">
      <c r="A516" s="139">
        <f ca="1">IF($E$2="X",0,IF(M517&gt;2,I514,M517))</f>
        <v>0</v>
      </c>
      <c r="B516" s="54"/>
      <c r="C516" s="25" t="str">
        <f ca="1">IF(PORTADA!$E$39="A",CONCATENATE(L516," ",I516),"")</f>
        <v>a) 0</v>
      </c>
      <c r="D516" s="26"/>
      <c r="E516" s="15"/>
      <c r="F516" s="15"/>
      <c r="G516" s="62"/>
      <c r="H516" s="62"/>
      <c r="I516" s="34">
        <f>LOOKUP(G514,DATOS!A:A,DATOS!L:L)</f>
        <v>0</v>
      </c>
      <c r="J516" s="35"/>
      <c r="K516" s="34"/>
      <c r="L516" s="35" t="s">
        <v>127</v>
      </c>
      <c r="M516" s="20" t="s">
        <v>5</v>
      </c>
      <c r="N516" s="20">
        <f>IF(O516&gt;0,0,R516)</f>
        <v>0</v>
      </c>
      <c r="O516" s="20">
        <f>IF(R517&gt;0,1,0)</f>
        <v>0</v>
      </c>
      <c r="P516" s="20">
        <f>IF(O516=1,-1/COUNTA(S516:S519),0)</f>
        <v>0</v>
      </c>
      <c r="Q516" s="20">
        <f>COUNTA(B516:B519)</f>
        <v>0</v>
      </c>
      <c r="R516" s="20">
        <f>COUNTIF(T516:T519,T515)</f>
        <v>0</v>
      </c>
      <c r="S516" s="21" t="s">
        <v>0</v>
      </c>
      <c r="T516" s="20" t="str">
        <f>CONCATENATE(B516,S516)</f>
        <v>A</v>
      </c>
      <c r="U516" s="20">
        <f>IF(R516&gt;0,R516+Q516,Q516*3)</f>
        <v>0</v>
      </c>
      <c r="AF516" s="5"/>
      <c r="AG516" s="5"/>
      <c r="AH516" s="5"/>
      <c r="AI516" s="5"/>
      <c r="AJ516" s="5"/>
      <c r="AK516" s="5"/>
    </row>
    <row r="517" spans="1:37" s="19" customFormat="1" ht="15.6" x14ac:dyDescent="0.25">
      <c r="A517" s="139"/>
      <c r="B517" s="54"/>
      <c r="C517" s="25" t="str">
        <f ca="1">IF(PORTADA!$E$39="A",CONCATENATE(L517," ",I517),"")</f>
        <v>b) 0</v>
      </c>
      <c r="D517" s="26"/>
      <c r="E517" s="15"/>
      <c r="F517" s="15"/>
      <c r="G517" s="62"/>
      <c r="H517" s="62"/>
      <c r="I517" s="34">
        <f>LOOKUP(G514,DATOS!A:A,DATOS!M:M)</f>
        <v>0</v>
      </c>
      <c r="J517" s="35"/>
      <c r="K517" s="34"/>
      <c r="L517" s="35" t="s">
        <v>126</v>
      </c>
      <c r="M517" s="20">
        <f ca="1">IF(PORTADA!$E$39="A",U516,0)</f>
        <v>0</v>
      </c>
      <c r="N517" s="20"/>
      <c r="O517" s="20"/>
      <c r="P517" s="20"/>
      <c r="Q517" s="20"/>
      <c r="R517" s="20">
        <f>Q516-R516</f>
        <v>0</v>
      </c>
      <c r="S517" s="21" t="s">
        <v>1</v>
      </c>
      <c r="T517" s="20" t="str">
        <f>CONCATENATE(B517,S517)</f>
        <v>B</v>
      </c>
      <c r="U517" s="20"/>
      <c r="AF517" s="5"/>
      <c r="AG517" s="5"/>
      <c r="AH517" s="5"/>
      <c r="AI517" s="5"/>
      <c r="AJ517" s="5"/>
      <c r="AK517" s="5"/>
    </row>
    <row r="518" spans="1:37" s="19" customFormat="1" ht="15.6" x14ac:dyDescent="0.25">
      <c r="A518" s="139"/>
      <c r="B518" s="54"/>
      <c r="C518" s="25" t="str">
        <f ca="1">IF(PORTADA!$E$39="A",CONCATENATE(L518," ",I518),"")</f>
        <v>c) 0</v>
      </c>
      <c r="D518" s="26"/>
      <c r="E518" s="15"/>
      <c r="F518" s="15"/>
      <c r="G518" s="62"/>
      <c r="H518" s="62"/>
      <c r="I518" s="34">
        <f>LOOKUP(G514,DATOS!A:A,DATOS!N:N)</f>
        <v>0</v>
      </c>
      <c r="J518" s="35"/>
      <c r="K518" s="34"/>
      <c r="L518" s="35" t="s">
        <v>125</v>
      </c>
      <c r="M518" s="20"/>
      <c r="N518" s="20"/>
      <c r="O518" s="20"/>
      <c r="P518" s="20"/>
      <c r="Q518" s="20"/>
      <c r="R518" s="20"/>
      <c r="S518" s="21" t="s">
        <v>2</v>
      </c>
      <c r="T518" s="20" t="str">
        <f>CONCATENATE(B518,S518)</f>
        <v>C</v>
      </c>
      <c r="U518" s="20"/>
      <c r="AF518" s="5"/>
      <c r="AG518" s="5"/>
      <c r="AH518" s="5"/>
      <c r="AI518" s="5"/>
      <c r="AJ518" s="5"/>
      <c r="AK518" s="5"/>
    </row>
    <row r="519" spans="1:37" s="19" customFormat="1" ht="15.6" x14ac:dyDescent="0.25">
      <c r="A519" s="139"/>
      <c r="B519" s="54"/>
      <c r="C519" s="25" t="str">
        <f ca="1">IF(PORTADA!$E$39="A",CONCATENATE(L519," ",I519),"")</f>
        <v>d) 0</v>
      </c>
      <c r="D519" s="26"/>
      <c r="E519" s="15"/>
      <c r="F519" s="15"/>
      <c r="G519" s="62"/>
      <c r="H519" s="62"/>
      <c r="I519" s="34">
        <f>LOOKUP(G514,DATOS!A:A,DATOS!O:O)</f>
        <v>0</v>
      </c>
      <c r="J519" s="35"/>
      <c r="K519" s="34"/>
      <c r="L519" s="35" t="s">
        <v>46</v>
      </c>
      <c r="M519" s="20"/>
      <c r="N519" s="20"/>
      <c r="O519" s="20"/>
      <c r="P519" s="20"/>
      <c r="Q519" s="20"/>
      <c r="R519" s="20"/>
      <c r="S519" s="21" t="s">
        <v>3</v>
      </c>
      <c r="T519" s="20" t="str">
        <f>CONCATENATE(B519,S519)</f>
        <v>D</v>
      </c>
      <c r="U519" s="20"/>
      <c r="AF519" s="5"/>
      <c r="AG519" s="5"/>
      <c r="AH519" s="5"/>
      <c r="AI519" s="5"/>
      <c r="AJ519" s="5"/>
      <c r="AK519" s="5"/>
    </row>
    <row r="520" spans="1:37" s="19" customFormat="1" ht="15.6" x14ac:dyDescent="0.25">
      <c r="A520" s="11"/>
      <c r="B520" s="52"/>
      <c r="C520" s="13"/>
      <c r="D520" s="14"/>
      <c r="E520" s="15"/>
      <c r="F520" s="15"/>
      <c r="G520" s="64">
        <v>453</v>
      </c>
      <c r="H520" s="66">
        <f ca="1">LOOKUP(M521,REPARTO!A:A,REPARTO!C:C)</f>
        <v>996</v>
      </c>
      <c r="I520" s="34">
        <f>LOOKUP(G520,DATOS!A:A,DATOS!P:P)</f>
        <v>0</v>
      </c>
      <c r="J520" s="34"/>
      <c r="K520" s="34"/>
      <c r="L520" s="35"/>
      <c r="AF520" s="5"/>
      <c r="AG520" s="5"/>
      <c r="AH520" s="5"/>
      <c r="AI520" s="5"/>
      <c r="AJ520" s="5"/>
      <c r="AK520" s="5"/>
    </row>
    <row r="521" spans="1:37" s="19" customFormat="1" ht="31.2" x14ac:dyDescent="0.25">
      <c r="A521" s="11"/>
      <c r="B521" s="31"/>
      <c r="C521" s="23" t="str">
        <f ca="1">IF(PORTADA!$E$39="A",CONCATENATE(M521,".- ",I521),"")</f>
        <v>87.- FORMACIÓN MILITAR - Boque 8 - DERECHOS Y DEBERES DE LOS MIEMBROS DE LAS FAS I. DERECHOS Y DEBERES DE LOS MIEMBROS DE LAS FAS.  (Ref: 453)</v>
      </c>
      <c r="D521" s="24"/>
      <c r="E521" s="11"/>
      <c r="F521" s="11"/>
      <c r="G521" s="65"/>
      <c r="H521" s="62"/>
      <c r="I521" s="34" t="str">
        <f>LOOKUP(G520,DATOS!A:A,DATOS!G:G)</f>
        <v>FORMACIÓN MILITAR - Boque 8 - DERECHOS Y DEBERES DE LOS MIEMBROS DE LAS FAS I. DERECHOS Y DEBERES DE LOS MIEMBROS DE LAS FAS.  (Ref: 453)</v>
      </c>
      <c r="J521" s="34"/>
      <c r="K521" s="53"/>
      <c r="L521" s="35">
        <f>+M521</f>
        <v>87</v>
      </c>
      <c r="M521" s="22">
        <f>+M515+1</f>
        <v>87</v>
      </c>
      <c r="N521" s="20" t="s">
        <v>33</v>
      </c>
      <c r="O521" s="20" t="s">
        <v>34</v>
      </c>
      <c r="P521" s="20" t="s">
        <v>39</v>
      </c>
      <c r="Q521" s="20" t="s">
        <v>35</v>
      </c>
      <c r="R521" s="20" t="s">
        <v>36</v>
      </c>
      <c r="S521" s="20" t="s">
        <v>37</v>
      </c>
      <c r="T521" s="20" t="str">
        <f>CONCATENATE("X",I520)</f>
        <v>X0</v>
      </c>
      <c r="U521" s="20" t="s">
        <v>38</v>
      </c>
      <c r="AF521" s="5"/>
      <c r="AG521" s="5"/>
      <c r="AH521" s="5"/>
      <c r="AI521" s="5"/>
      <c r="AJ521" s="5"/>
      <c r="AK521" s="5"/>
    </row>
    <row r="522" spans="1:37" s="19" customFormat="1" ht="15.6" x14ac:dyDescent="0.25">
      <c r="A522" s="139">
        <f ca="1">IF($E$2="X",0,IF(M523&gt;2,I520,M523))</f>
        <v>0</v>
      </c>
      <c r="B522" s="54"/>
      <c r="C522" s="25" t="str">
        <f ca="1">IF(PORTADA!$E$39="A",CONCATENATE(L522," ",I522),"")</f>
        <v>a) 0</v>
      </c>
      <c r="D522" s="26"/>
      <c r="E522" s="15"/>
      <c r="F522" s="15"/>
      <c r="G522" s="62"/>
      <c r="H522" s="62"/>
      <c r="I522" s="34">
        <f>LOOKUP(G520,DATOS!A:A,DATOS!L:L)</f>
        <v>0</v>
      </c>
      <c r="J522" s="35"/>
      <c r="K522" s="34"/>
      <c r="L522" s="35" t="s">
        <v>127</v>
      </c>
      <c r="M522" s="20" t="s">
        <v>5</v>
      </c>
      <c r="N522" s="20">
        <f>IF(O522&gt;0,0,R522)</f>
        <v>0</v>
      </c>
      <c r="O522" s="20">
        <f>IF(R523&gt;0,1,0)</f>
        <v>0</v>
      </c>
      <c r="P522" s="20">
        <f>IF(O522=1,-1/COUNTA(S522:S525),0)</f>
        <v>0</v>
      </c>
      <c r="Q522" s="20">
        <f>COUNTA(B522:B525)</f>
        <v>0</v>
      </c>
      <c r="R522" s="20">
        <f>COUNTIF(T522:T525,T521)</f>
        <v>0</v>
      </c>
      <c r="S522" s="21" t="s">
        <v>0</v>
      </c>
      <c r="T522" s="20" t="str">
        <f>CONCATENATE(B522,S522)</f>
        <v>A</v>
      </c>
      <c r="U522" s="20">
        <f>IF(R522&gt;0,R522+Q522,Q522*3)</f>
        <v>0</v>
      </c>
      <c r="AF522" s="5"/>
      <c r="AG522" s="5"/>
      <c r="AH522" s="5"/>
      <c r="AI522" s="5"/>
      <c r="AJ522" s="5"/>
      <c r="AK522" s="5"/>
    </row>
    <row r="523" spans="1:37" s="19" customFormat="1" ht="15.6" x14ac:dyDescent="0.25">
      <c r="A523" s="139"/>
      <c r="B523" s="54"/>
      <c r="C523" s="25" t="str">
        <f ca="1">IF(PORTADA!$E$39="A",CONCATENATE(L523," ",I523),"")</f>
        <v>b) 0</v>
      </c>
      <c r="D523" s="26"/>
      <c r="E523" s="15"/>
      <c r="F523" s="15"/>
      <c r="G523" s="62"/>
      <c r="H523" s="62"/>
      <c r="I523" s="34">
        <f>LOOKUP(G520,DATOS!A:A,DATOS!M:M)</f>
        <v>0</v>
      </c>
      <c r="J523" s="35"/>
      <c r="K523" s="34"/>
      <c r="L523" s="35" t="s">
        <v>126</v>
      </c>
      <c r="M523" s="20">
        <f ca="1">IF(PORTADA!$E$39="A",U522,0)</f>
        <v>0</v>
      </c>
      <c r="N523" s="20"/>
      <c r="O523" s="20"/>
      <c r="P523" s="20"/>
      <c r="Q523" s="20"/>
      <c r="R523" s="20">
        <f>Q522-R522</f>
        <v>0</v>
      </c>
      <c r="S523" s="21" t="s">
        <v>1</v>
      </c>
      <c r="T523" s="20" t="str">
        <f>CONCATENATE(B523,S523)</f>
        <v>B</v>
      </c>
      <c r="U523" s="20"/>
      <c r="AF523" s="5"/>
      <c r="AG523" s="5"/>
      <c r="AH523" s="5"/>
      <c r="AI523" s="5"/>
      <c r="AJ523" s="5"/>
      <c r="AK523" s="5"/>
    </row>
    <row r="524" spans="1:37" s="19" customFormat="1" ht="15.6" x14ac:dyDescent="0.25">
      <c r="A524" s="139"/>
      <c r="B524" s="54"/>
      <c r="C524" s="25" t="str">
        <f ca="1">IF(PORTADA!$E$39="A",CONCATENATE(L524," ",I524),"")</f>
        <v>c) 0</v>
      </c>
      <c r="D524" s="26"/>
      <c r="E524" s="15"/>
      <c r="F524" s="15"/>
      <c r="G524" s="62"/>
      <c r="H524" s="62"/>
      <c r="I524" s="34">
        <f>LOOKUP(G520,DATOS!A:A,DATOS!N:N)</f>
        <v>0</v>
      </c>
      <c r="J524" s="35"/>
      <c r="K524" s="34"/>
      <c r="L524" s="35" t="s">
        <v>125</v>
      </c>
      <c r="M524" s="20"/>
      <c r="N524" s="20"/>
      <c r="O524" s="20"/>
      <c r="P524" s="20"/>
      <c r="Q524" s="20"/>
      <c r="R524" s="20"/>
      <c r="S524" s="21" t="s">
        <v>2</v>
      </c>
      <c r="T524" s="20" t="str">
        <f>CONCATENATE(B524,S524)</f>
        <v>C</v>
      </c>
      <c r="U524" s="20"/>
      <c r="AF524" s="5"/>
      <c r="AG524" s="5"/>
      <c r="AH524" s="5"/>
      <c r="AI524" s="5"/>
      <c r="AJ524" s="5"/>
      <c r="AK524" s="5"/>
    </row>
    <row r="525" spans="1:37" s="19" customFormat="1" ht="15.6" x14ac:dyDescent="0.25">
      <c r="A525" s="139"/>
      <c r="B525" s="54"/>
      <c r="C525" s="25" t="str">
        <f ca="1">IF(PORTADA!$E$39="A",CONCATENATE(L525," ",I525),"")</f>
        <v>d) 0</v>
      </c>
      <c r="D525" s="26"/>
      <c r="E525" s="15"/>
      <c r="F525" s="15"/>
      <c r="G525" s="62"/>
      <c r="H525" s="62"/>
      <c r="I525" s="34">
        <f>LOOKUP(G520,DATOS!A:A,DATOS!O:O)</f>
        <v>0</v>
      </c>
      <c r="J525" s="35"/>
      <c r="K525" s="34"/>
      <c r="L525" s="35" t="s">
        <v>46</v>
      </c>
      <c r="M525" s="20"/>
      <c r="N525" s="20"/>
      <c r="O525" s="20"/>
      <c r="P525" s="20"/>
      <c r="Q525" s="20"/>
      <c r="R525" s="20"/>
      <c r="S525" s="21" t="s">
        <v>3</v>
      </c>
      <c r="T525" s="20" t="str">
        <f>CONCATENATE(B525,S525)</f>
        <v>D</v>
      </c>
      <c r="U525" s="20"/>
      <c r="AF525" s="5"/>
      <c r="AG525" s="5"/>
      <c r="AH525" s="5"/>
      <c r="AI525" s="5"/>
      <c r="AJ525" s="5"/>
      <c r="AK525" s="5"/>
    </row>
    <row r="526" spans="1:37" s="19" customFormat="1" ht="15.6" x14ac:dyDescent="0.25">
      <c r="A526" s="11"/>
      <c r="B526" s="52"/>
      <c r="C526" s="13"/>
      <c r="D526" s="14"/>
      <c r="E526" s="15"/>
      <c r="F526" s="15"/>
      <c r="G526" s="64">
        <v>1109</v>
      </c>
      <c r="H526" s="66">
        <f ca="1">LOOKUP(M527,REPARTO!A:A,REPARTO!C:C)</f>
        <v>79</v>
      </c>
      <c r="I526" s="34">
        <f>LOOKUP(G526,DATOS!A:A,DATOS!P:P)</f>
        <v>0</v>
      </c>
      <c r="J526" s="34"/>
      <c r="K526" s="34"/>
      <c r="L526" s="35"/>
      <c r="AF526" s="5"/>
      <c r="AG526" s="5"/>
      <c r="AH526" s="5"/>
      <c r="AI526" s="5"/>
      <c r="AJ526" s="5"/>
      <c r="AK526" s="5"/>
    </row>
    <row r="527" spans="1:37" s="19" customFormat="1" ht="31.2" x14ac:dyDescent="0.25">
      <c r="A527" s="11"/>
      <c r="B527" s="31"/>
      <c r="C527" s="23" t="str">
        <f ca="1">IF(PORTADA!$E$39="A",CONCATENATE(M527,".- ",I527),"")</f>
        <v>88.- INSTRUCCIÓN TÁCTICA Y TÉCNICA - Boque 4 - TRANSMISIONES II. RADIOTELÉFONO PNR-500.  (Ref: 1109)</v>
      </c>
      <c r="D527" s="24"/>
      <c r="E527" s="11"/>
      <c r="F527" s="11"/>
      <c r="G527" s="65"/>
      <c r="H527" s="62"/>
      <c r="I527" s="34" t="str">
        <f>LOOKUP(G526,DATOS!A:A,DATOS!G:G)</f>
        <v>INSTRUCCIÓN TÁCTICA Y TÉCNICA - Boque 4 - TRANSMISIONES II. RADIOTELÉFONO PNR-500.  (Ref: 1109)</v>
      </c>
      <c r="J527" s="34"/>
      <c r="K527" s="53"/>
      <c r="L527" s="35">
        <f>+M527</f>
        <v>88</v>
      </c>
      <c r="M527" s="22">
        <f>+M521+1</f>
        <v>88</v>
      </c>
      <c r="N527" s="20" t="s">
        <v>33</v>
      </c>
      <c r="O527" s="20" t="s">
        <v>34</v>
      </c>
      <c r="P527" s="20" t="s">
        <v>39</v>
      </c>
      <c r="Q527" s="20" t="s">
        <v>35</v>
      </c>
      <c r="R527" s="20" t="s">
        <v>36</v>
      </c>
      <c r="S527" s="20" t="s">
        <v>37</v>
      </c>
      <c r="T527" s="20" t="str">
        <f>CONCATENATE("X",I526)</f>
        <v>X0</v>
      </c>
      <c r="U527" s="20" t="s">
        <v>38</v>
      </c>
      <c r="AF527" s="5"/>
      <c r="AG527" s="5"/>
      <c r="AH527" s="5"/>
      <c r="AI527" s="5"/>
      <c r="AJ527" s="5"/>
      <c r="AK527" s="5"/>
    </row>
    <row r="528" spans="1:37" s="19" customFormat="1" ht="15.6" x14ac:dyDescent="0.25">
      <c r="A528" s="139">
        <f ca="1">IF($E$2="X",0,IF(M529&gt;2,I526,M529))</f>
        <v>0</v>
      </c>
      <c r="B528" s="54"/>
      <c r="C528" s="25" t="str">
        <f ca="1">IF(PORTADA!$E$39="A",CONCATENATE(L528," ",I528),"")</f>
        <v>a) 0</v>
      </c>
      <c r="D528" s="26"/>
      <c r="E528" s="15"/>
      <c r="F528" s="15"/>
      <c r="G528" s="62"/>
      <c r="H528" s="62"/>
      <c r="I528" s="34">
        <f>LOOKUP(G526,DATOS!A:A,DATOS!L:L)</f>
        <v>0</v>
      </c>
      <c r="J528" s="35"/>
      <c r="K528" s="34"/>
      <c r="L528" s="35" t="s">
        <v>127</v>
      </c>
      <c r="M528" s="20" t="s">
        <v>5</v>
      </c>
      <c r="N528" s="20">
        <f>IF(O528&gt;0,0,R528)</f>
        <v>0</v>
      </c>
      <c r="O528" s="20">
        <f>IF(R529&gt;0,1,0)</f>
        <v>0</v>
      </c>
      <c r="P528" s="20">
        <f>IF(O528=1,-1/COUNTA(S528:S531),0)</f>
        <v>0</v>
      </c>
      <c r="Q528" s="20">
        <f>COUNTA(B528:B531)</f>
        <v>0</v>
      </c>
      <c r="R528" s="20">
        <f>COUNTIF(T528:T531,T527)</f>
        <v>0</v>
      </c>
      <c r="S528" s="21" t="s">
        <v>0</v>
      </c>
      <c r="T528" s="20" t="str">
        <f>CONCATENATE(B528,S528)</f>
        <v>A</v>
      </c>
      <c r="U528" s="20">
        <f>IF(R528&gt;0,R528+Q528,Q528*3)</f>
        <v>0</v>
      </c>
      <c r="AF528" s="5"/>
      <c r="AG528" s="5"/>
      <c r="AH528" s="5"/>
      <c r="AI528" s="5"/>
      <c r="AJ528" s="5"/>
      <c r="AK528" s="5"/>
    </row>
    <row r="529" spans="1:37" s="19" customFormat="1" ht="15.6" x14ac:dyDescent="0.25">
      <c r="A529" s="139"/>
      <c r="B529" s="54"/>
      <c r="C529" s="25" t="str">
        <f ca="1">IF(PORTADA!$E$39="A",CONCATENATE(L529," ",I529),"")</f>
        <v>b) 0</v>
      </c>
      <c r="D529" s="26"/>
      <c r="E529" s="15"/>
      <c r="F529" s="15"/>
      <c r="G529" s="62"/>
      <c r="H529" s="62"/>
      <c r="I529" s="34">
        <f>LOOKUP(G526,DATOS!A:A,DATOS!M:M)</f>
        <v>0</v>
      </c>
      <c r="J529" s="35"/>
      <c r="K529" s="34"/>
      <c r="L529" s="35" t="s">
        <v>126</v>
      </c>
      <c r="M529" s="20">
        <f ca="1">IF(PORTADA!$E$39="A",U528,0)</f>
        <v>0</v>
      </c>
      <c r="N529" s="20"/>
      <c r="O529" s="20"/>
      <c r="P529" s="20"/>
      <c r="Q529" s="20"/>
      <c r="R529" s="20">
        <f>Q528-R528</f>
        <v>0</v>
      </c>
      <c r="S529" s="21" t="s">
        <v>1</v>
      </c>
      <c r="T529" s="20" t="str">
        <f>CONCATENATE(B529,S529)</f>
        <v>B</v>
      </c>
      <c r="U529" s="20"/>
      <c r="AF529" s="5"/>
      <c r="AG529" s="5"/>
      <c r="AH529" s="5"/>
      <c r="AI529" s="5"/>
      <c r="AJ529" s="5"/>
      <c r="AK529" s="5"/>
    </row>
    <row r="530" spans="1:37" s="19" customFormat="1" ht="15.6" x14ac:dyDescent="0.25">
      <c r="A530" s="139"/>
      <c r="B530" s="54"/>
      <c r="C530" s="25" t="str">
        <f ca="1">IF(PORTADA!$E$39="A",CONCATENATE(L530," ",I530),"")</f>
        <v>c) 0</v>
      </c>
      <c r="D530" s="26"/>
      <c r="E530" s="15"/>
      <c r="F530" s="15"/>
      <c r="G530" s="62"/>
      <c r="H530" s="62"/>
      <c r="I530" s="34">
        <f>LOOKUP(G526,DATOS!A:A,DATOS!N:N)</f>
        <v>0</v>
      </c>
      <c r="J530" s="35"/>
      <c r="K530" s="34"/>
      <c r="L530" s="35" t="s">
        <v>125</v>
      </c>
      <c r="M530" s="20"/>
      <c r="N530" s="20"/>
      <c r="O530" s="20"/>
      <c r="P530" s="20"/>
      <c r="Q530" s="20"/>
      <c r="R530" s="20"/>
      <c r="S530" s="21" t="s">
        <v>2</v>
      </c>
      <c r="T530" s="20" t="str">
        <f>CONCATENATE(B530,S530)</f>
        <v>C</v>
      </c>
      <c r="U530" s="20"/>
      <c r="AF530" s="5"/>
      <c r="AG530" s="5"/>
      <c r="AH530" s="5"/>
      <c r="AI530" s="5"/>
      <c r="AJ530" s="5"/>
      <c r="AK530" s="5"/>
    </row>
    <row r="531" spans="1:37" s="19" customFormat="1" ht="15.6" x14ac:dyDescent="0.25">
      <c r="A531" s="139"/>
      <c r="B531" s="54"/>
      <c r="C531" s="25" t="str">
        <f ca="1">IF(PORTADA!$E$39="A",CONCATENATE(L531," ",I531),"")</f>
        <v>d) 0</v>
      </c>
      <c r="D531" s="26"/>
      <c r="E531" s="15"/>
      <c r="F531" s="15"/>
      <c r="G531" s="62"/>
      <c r="H531" s="62"/>
      <c r="I531" s="34">
        <f>LOOKUP(G526,DATOS!A:A,DATOS!O:O)</f>
        <v>0</v>
      </c>
      <c r="J531" s="35"/>
      <c r="K531" s="34"/>
      <c r="L531" s="35" t="s">
        <v>46</v>
      </c>
      <c r="M531" s="20"/>
      <c r="N531" s="20"/>
      <c r="O531" s="20"/>
      <c r="P531" s="20"/>
      <c r="Q531" s="20"/>
      <c r="R531" s="20"/>
      <c r="S531" s="21" t="s">
        <v>3</v>
      </c>
      <c r="T531" s="20" t="str">
        <f>CONCATENATE(B531,S531)</f>
        <v>D</v>
      </c>
      <c r="U531" s="20"/>
      <c r="AF531" s="5"/>
      <c r="AG531" s="5"/>
      <c r="AH531" s="5"/>
      <c r="AI531" s="5"/>
      <c r="AJ531" s="5"/>
      <c r="AK531" s="5"/>
    </row>
    <row r="532" spans="1:37" s="19" customFormat="1" ht="15.6" x14ac:dyDescent="0.25">
      <c r="A532" s="11"/>
      <c r="B532" s="52"/>
      <c r="C532" s="13"/>
      <c r="D532" s="14"/>
      <c r="E532" s="15"/>
      <c r="F532" s="15"/>
      <c r="G532" s="64">
        <v>157</v>
      </c>
      <c r="H532" s="66">
        <f ca="1">LOOKUP(M533,REPARTO!A:A,REPARTO!C:C)</f>
        <v>1090</v>
      </c>
      <c r="I532" s="34">
        <f>LOOKUP(G532,DATOS!A:A,DATOS!P:P)</f>
        <v>0</v>
      </c>
      <c r="J532" s="34"/>
      <c r="K532" s="34"/>
      <c r="L532" s="35"/>
      <c r="AF532" s="5"/>
      <c r="AG532" s="5"/>
      <c r="AH532" s="5"/>
      <c r="AI532" s="5"/>
      <c r="AJ532" s="5"/>
      <c r="AK532" s="5"/>
    </row>
    <row r="533" spans="1:37" s="19" customFormat="1" ht="15.6" x14ac:dyDescent="0.25">
      <c r="A533" s="11"/>
      <c r="B533" s="31"/>
      <c r="C533" s="23" t="str">
        <f ca="1">IF(PORTADA!$E$39="A",CONCATENATE(M533,".- ",I533),"")</f>
        <v>89.- FORMACIÓN MILITAR - Boque 4 - LEY DE CARRERA MILITAR Y LEY TROPA Y MARINERÍA I. 0 (Ref: 157)</v>
      </c>
      <c r="D533" s="24"/>
      <c r="E533" s="11"/>
      <c r="F533" s="11"/>
      <c r="G533" s="65"/>
      <c r="H533" s="62"/>
      <c r="I533" s="34" t="str">
        <f>LOOKUP(G532,DATOS!A:A,DATOS!G:G)</f>
        <v>FORMACIÓN MILITAR - Boque 4 - LEY DE CARRERA MILITAR Y LEY TROPA Y MARINERÍA I. 0 (Ref: 157)</v>
      </c>
      <c r="J533" s="34"/>
      <c r="K533" s="53"/>
      <c r="L533" s="35">
        <f>+M533</f>
        <v>89</v>
      </c>
      <c r="M533" s="22">
        <f>+M527+1</f>
        <v>89</v>
      </c>
      <c r="N533" s="20" t="s">
        <v>33</v>
      </c>
      <c r="O533" s="20" t="s">
        <v>34</v>
      </c>
      <c r="P533" s="20" t="s">
        <v>39</v>
      </c>
      <c r="Q533" s="20" t="s">
        <v>35</v>
      </c>
      <c r="R533" s="20" t="s">
        <v>36</v>
      </c>
      <c r="S533" s="20" t="s">
        <v>37</v>
      </c>
      <c r="T533" s="20" t="str">
        <f>CONCATENATE("X",I532)</f>
        <v>X0</v>
      </c>
      <c r="U533" s="20" t="s">
        <v>38</v>
      </c>
      <c r="AF533" s="5"/>
      <c r="AG533" s="5"/>
      <c r="AH533" s="5"/>
      <c r="AI533" s="5"/>
      <c r="AJ533" s="5"/>
      <c r="AK533" s="5"/>
    </row>
    <row r="534" spans="1:37" s="19" customFormat="1" ht="15.6" x14ac:dyDescent="0.25">
      <c r="A534" s="139">
        <f ca="1">IF($E$2="X",0,IF(M535&gt;2,I532,M535))</f>
        <v>0</v>
      </c>
      <c r="B534" s="54"/>
      <c r="C534" s="25" t="str">
        <f ca="1">IF(PORTADA!$E$39="A",CONCATENATE(L534," ",I534),"")</f>
        <v>a) 0</v>
      </c>
      <c r="D534" s="26"/>
      <c r="E534" s="15"/>
      <c r="F534" s="15"/>
      <c r="G534" s="62"/>
      <c r="H534" s="62"/>
      <c r="I534" s="34">
        <f>LOOKUP(G532,DATOS!A:A,DATOS!L:L)</f>
        <v>0</v>
      </c>
      <c r="J534" s="35"/>
      <c r="K534" s="34"/>
      <c r="L534" s="35" t="s">
        <v>127</v>
      </c>
      <c r="M534" s="20" t="s">
        <v>5</v>
      </c>
      <c r="N534" s="20">
        <f>IF(O534&gt;0,0,R534)</f>
        <v>0</v>
      </c>
      <c r="O534" s="20">
        <f>IF(R535&gt;0,1,0)</f>
        <v>0</v>
      </c>
      <c r="P534" s="20">
        <f>IF(O534=1,-1/COUNTA(S534:S537),0)</f>
        <v>0</v>
      </c>
      <c r="Q534" s="20">
        <f>COUNTA(B534:B537)</f>
        <v>0</v>
      </c>
      <c r="R534" s="20">
        <f>COUNTIF(T534:T537,T533)</f>
        <v>0</v>
      </c>
      <c r="S534" s="21" t="s">
        <v>0</v>
      </c>
      <c r="T534" s="20" t="str">
        <f>CONCATENATE(B534,S534)</f>
        <v>A</v>
      </c>
      <c r="U534" s="20">
        <f>IF(R534&gt;0,R534+Q534,Q534*3)</f>
        <v>0</v>
      </c>
      <c r="AF534" s="5"/>
      <c r="AG534" s="5"/>
      <c r="AH534" s="5"/>
      <c r="AI534" s="5"/>
      <c r="AJ534" s="5"/>
      <c r="AK534" s="5"/>
    </row>
    <row r="535" spans="1:37" s="19" customFormat="1" ht="15.6" x14ac:dyDescent="0.25">
      <c r="A535" s="139"/>
      <c r="B535" s="54"/>
      <c r="C535" s="25" t="str">
        <f ca="1">IF(PORTADA!$E$39="A",CONCATENATE(L535," ",I535),"")</f>
        <v>b) 0</v>
      </c>
      <c r="D535" s="26"/>
      <c r="E535" s="15"/>
      <c r="F535" s="15"/>
      <c r="G535" s="62"/>
      <c r="H535" s="62"/>
      <c r="I535" s="34">
        <f>LOOKUP(G532,DATOS!A:A,DATOS!M:M)</f>
        <v>0</v>
      </c>
      <c r="J535" s="35"/>
      <c r="K535" s="34"/>
      <c r="L535" s="35" t="s">
        <v>126</v>
      </c>
      <c r="M535" s="20">
        <f ca="1">IF(PORTADA!$E$39="A",U534,0)</f>
        <v>0</v>
      </c>
      <c r="N535" s="20"/>
      <c r="O535" s="20"/>
      <c r="P535" s="20"/>
      <c r="Q535" s="20"/>
      <c r="R535" s="20">
        <f>Q534-R534</f>
        <v>0</v>
      </c>
      <c r="S535" s="21" t="s">
        <v>1</v>
      </c>
      <c r="T535" s="20" t="str">
        <f>CONCATENATE(B535,S535)</f>
        <v>B</v>
      </c>
      <c r="U535" s="20"/>
      <c r="AF535" s="5"/>
      <c r="AG535" s="5"/>
      <c r="AH535" s="5"/>
      <c r="AI535" s="5"/>
      <c r="AJ535" s="5"/>
      <c r="AK535" s="5"/>
    </row>
    <row r="536" spans="1:37" s="19" customFormat="1" ht="15.6" x14ac:dyDescent="0.25">
      <c r="A536" s="139"/>
      <c r="B536" s="54"/>
      <c r="C536" s="25" t="str">
        <f ca="1">IF(PORTADA!$E$39="A",CONCATENATE(L536," ",I536),"")</f>
        <v>c) 0</v>
      </c>
      <c r="D536" s="26"/>
      <c r="E536" s="15"/>
      <c r="F536" s="15"/>
      <c r="G536" s="62"/>
      <c r="H536" s="62"/>
      <c r="I536" s="34">
        <f>LOOKUP(G532,DATOS!A:A,DATOS!N:N)</f>
        <v>0</v>
      </c>
      <c r="J536" s="35"/>
      <c r="K536" s="34"/>
      <c r="L536" s="35" t="s">
        <v>125</v>
      </c>
      <c r="M536" s="20"/>
      <c r="N536" s="20"/>
      <c r="O536" s="20"/>
      <c r="P536" s="20"/>
      <c r="Q536" s="20"/>
      <c r="R536" s="20"/>
      <c r="S536" s="21" t="s">
        <v>2</v>
      </c>
      <c r="T536" s="20" t="str">
        <f>CONCATENATE(B536,S536)</f>
        <v>C</v>
      </c>
      <c r="U536" s="20"/>
      <c r="AF536" s="5"/>
      <c r="AG536" s="5"/>
      <c r="AH536" s="5"/>
      <c r="AI536" s="5"/>
      <c r="AJ536" s="5"/>
      <c r="AK536" s="5"/>
    </row>
    <row r="537" spans="1:37" s="19" customFormat="1" ht="15.6" x14ac:dyDescent="0.25">
      <c r="A537" s="139"/>
      <c r="B537" s="54"/>
      <c r="C537" s="25" t="str">
        <f ca="1">IF(PORTADA!$E$39="A",CONCATENATE(L537," ",I537),"")</f>
        <v>d) 0</v>
      </c>
      <c r="D537" s="26"/>
      <c r="E537" s="15"/>
      <c r="F537" s="15"/>
      <c r="G537" s="62"/>
      <c r="H537" s="62"/>
      <c r="I537" s="34">
        <f>LOOKUP(G532,DATOS!A:A,DATOS!O:O)</f>
        <v>0</v>
      </c>
      <c r="J537" s="35"/>
      <c r="K537" s="34"/>
      <c r="L537" s="35" t="s">
        <v>46</v>
      </c>
      <c r="M537" s="20"/>
      <c r="N537" s="20"/>
      <c r="O537" s="20"/>
      <c r="P537" s="20"/>
      <c r="Q537" s="20"/>
      <c r="R537" s="20"/>
      <c r="S537" s="21" t="s">
        <v>3</v>
      </c>
      <c r="T537" s="20" t="str">
        <f>CONCATENATE(B537,S537)</f>
        <v>D</v>
      </c>
      <c r="U537" s="20"/>
      <c r="AF537" s="5"/>
      <c r="AG537" s="5"/>
      <c r="AH537" s="5"/>
      <c r="AI537" s="5"/>
      <c r="AJ537" s="5"/>
      <c r="AK537" s="5"/>
    </row>
    <row r="538" spans="1:37" s="19" customFormat="1" ht="15.6" x14ac:dyDescent="0.25">
      <c r="A538" s="11"/>
      <c r="B538" s="52"/>
      <c r="C538" s="13"/>
      <c r="D538" s="14"/>
      <c r="E538" s="15"/>
      <c r="F538" s="15"/>
      <c r="G538" s="64">
        <v>966</v>
      </c>
      <c r="H538" s="66">
        <f ca="1">LOOKUP(M539,REPARTO!A:A,REPARTO!C:C)</f>
        <v>1079</v>
      </c>
      <c r="I538" s="34">
        <f>LOOKUP(G538,DATOS!A:A,DATOS!P:P)</f>
        <v>0</v>
      </c>
      <c r="J538" s="34"/>
      <c r="K538" s="34"/>
      <c r="L538" s="35"/>
      <c r="AF538" s="5"/>
      <c r="AG538" s="5"/>
      <c r="AH538" s="5"/>
      <c r="AI538" s="5"/>
      <c r="AJ538" s="5"/>
      <c r="AK538" s="5"/>
    </row>
    <row r="539" spans="1:37" s="19" customFormat="1" ht="31.2" x14ac:dyDescent="0.25">
      <c r="A539" s="11"/>
      <c r="B539" s="31"/>
      <c r="C539" s="23" t="str">
        <f ca="1">IF(PORTADA!$E$39="A",CONCATENATE(M539,".- ",I539),"")</f>
        <v>90.- INSTRUCCIÓN TÁCTICA Y TÉCNICA - Boque 3 - ARMAMENTO Y TERORÍA DEL TIRO II II. GRANADA DE MANO ALHAMBRA.  (Ref: 966)</v>
      </c>
      <c r="D539" s="24"/>
      <c r="E539" s="11"/>
      <c r="F539" s="11"/>
      <c r="G539" s="65"/>
      <c r="H539" s="62"/>
      <c r="I539" s="34" t="str">
        <f>LOOKUP(G538,DATOS!A:A,DATOS!G:G)</f>
        <v>INSTRUCCIÓN TÁCTICA Y TÉCNICA - Boque 3 - ARMAMENTO Y TERORÍA DEL TIRO II II. GRANADA DE MANO ALHAMBRA.  (Ref: 966)</v>
      </c>
      <c r="J539" s="34"/>
      <c r="K539" s="53"/>
      <c r="L539" s="35">
        <f>+M539</f>
        <v>90</v>
      </c>
      <c r="M539" s="22">
        <f>+M533+1</f>
        <v>90</v>
      </c>
      <c r="N539" s="20" t="s">
        <v>33</v>
      </c>
      <c r="O539" s="20" t="s">
        <v>34</v>
      </c>
      <c r="P539" s="20" t="s">
        <v>39</v>
      </c>
      <c r="Q539" s="20" t="s">
        <v>35</v>
      </c>
      <c r="R539" s="20" t="s">
        <v>36</v>
      </c>
      <c r="S539" s="20" t="s">
        <v>37</v>
      </c>
      <c r="T539" s="20" t="str">
        <f>CONCATENATE("X",I538)</f>
        <v>X0</v>
      </c>
      <c r="U539" s="20" t="s">
        <v>38</v>
      </c>
      <c r="AF539" s="5"/>
      <c r="AG539" s="5"/>
      <c r="AH539" s="5"/>
      <c r="AI539" s="5"/>
      <c r="AJ539" s="5"/>
      <c r="AK539" s="5"/>
    </row>
    <row r="540" spans="1:37" s="19" customFormat="1" ht="15.6" x14ac:dyDescent="0.25">
      <c r="A540" s="139">
        <f ca="1">IF($E$2="X",0,IF(M541&gt;2,I538,M541))</f>
        <v>0</v>
      </c>
      <c r="B540" s="54"/>
      <c r="C540" s="25" t="str">
        <f ca="1">IF(PORTADA!$E$39="A",CONCATENATE(L540," ",I540),"")</f>
        <v>a) 0</v>
      </c>
      <c r="D540" s="26"/>
      <c r="E540" s="15"/>
      <c r="F540" s="15"/>
      <c r="G540" s="62"/>
      <c r="H540" s="62"/>
      <c r="I540" s="34">
        <f>LOOKUP(G538,DATOS!A:A,DATOS!L:L)</f>
        <v>0</v>
      </c>
      <c r="J540" s="35"/>
      <c r="K540" s="34"/>
      <c r="L540" s="35" t="s">
        <v>127</v>
      </c>
      <c r="M540" s="20" t="s">
        <v>5</v>
      </c>
      <c r="N540" s="20">
        <f>IF(O540&gt;0,0,R540)</f>
        <v>0</v>
      </c>
      <c r="O540" s="20">
        <f>IF(R541&gt;0,1,0)</f>
        <v>0</v>
      </c>
      <c r="P540" s="20">
        <f>IF(O540=1,-1/COUNTA(S540:S543),0)</f>
        <v>0</v>
      </c>
      <c r="Q540" s="20">
        <f>COUNTA(B540:B543)</f>
        <v>0</v>
      </c>
      <c r="R540" s="20">
        <f>COUNTIF(T540:T543,T539)</f>
        <v>0</v>
      </c>
      <c r="S540" s="21" t="s">
        <v>0</v>
      </c>
      <c r="T540" s="20" t="str">
        <f>CONCATENATE(B540,S540)</f>
        <v>A</v>
      </c>
      <c r="U540" s="20">
        <f>IF(R540&gt;0,R540+Q540,Q540*3)</f>
        <v>0</v>
      </c>
      <c r="AF540" s="5"/>
      <c r="AG540" s="5"/>
      <c r="AH540" s="5"/>
      <c r="AI540" s="5"/>
      <c r="AJ540" s="5"/>
      <c r="AK540" s="5"/>
    </row>
    <row r="541" spans="1:37" s="19" customFormat="1" ht="15.6" x14ac:dyDescent="0.25">
      <c r="A541" s="139"/>
      <c r="B541" s="54"/>
      <c r="C541" s="25" t="str">
        <f ca="1">IF(PORTADA!$E$39="A",CONCATENATE(L541," ",I541),"")</f>
        <v>b) 0</v>
      </c>
      <c r="D541" s="26"/>
      <c r="E541" s="15"/>
      <c r="F541" s="15"/>
      <c r="G541" s="62"/>
      <c r="H541" s="62"/>
      <c r="I541" s="34">
        <f>LOOKUP(G538,DATOS!A:A,DATOS!M:M)</f>
        <v>0</v>
      </c>
      <c r="J541" s="35"/>
      <c r="K541" s="34"/>
      <c r="L541" s="35" t="s">
        <v>126</v>
      </c>
      <c r="M541" s="20">
        <f ca="1">IF(PORTADA!$E$39="A",U540,0)</f>
        <v>0</v>
      </c>
      <c r="N541" s="20"/>
      <c r="O541" s="20"/>
      <c r="P541" s="20"/>
      <c r="Q541" s="20"/>
      <c r="R541" s="20">
        <f>Q540-R540</f>
        <v>0</v>
      </c>
      <c r="S541" s="21" t="s">
        <v>1</v>
      </c>
      <c r="T541" s="20" t="str">
        <f>CONCATENATE(B541,S541)</f>
        <v>B</v>
      </c>
      <c r="U541" s="20"/>
      <c r="AF541" s="5"/>
      <c r="AG541" s="5"/>
      <c r="AH541" s="5"/>
      <c r="AI541" s="5"/>
      <c r="AJ541" s="5"/>
      <c r="AK541" s="5"/>
    </row>
    <row r="542" spans="1:37" s="19" customFormat="1" ht="15.6" x14ac:dyDescent="0.25">
      <c r="A542" s="139"/>
      <c r="B542" s="54"/>
      <c r="C542" s="25" t="str">
        <f ca="1">IF(PORTADA!$E$39="A",CONCATENATE(L542," ",I542),"")</f>
        <v>c) 0</v>
      </c>
      <c r="D542" s="26"/>
      <c r="E542" s="15"/>
      <c r="F542" s="15"/>
      <c r="G542" s="62"/>
      <c r="H542" s="62"/>
      <c r="I542" s="34">
        <f>LOOKUP(G538,DATOS!A:A,DATOS!N:N)</f>
        <v>0</v>
      </c>
      <c r="J542" s="35"/>
      <c r="K542" s="34"/>
      <c r="L542" s="35" t="s">
        <v>125</v>
      </c>
      <c r="M542" s="20"/>
      <c r="N542" s="20"/>
      <c r="O542" s="20"/>
      <c r="P542" s="20"/>
      <c r="Q542" s="20"/>
      <c r="R542" s="20"/>
      <c r="S542" s="21" t="s">
        <v>2</v>
      </c>
      <c r="T542" s="20" t="str">
        <f>CONCATENATE(B542,S542)</f>
        <v>C</v>
      </c>
      <c r="U542" s="20"/>
      <c r="AF542" s="5"/>
      <c r="AG542" s="5"/>
      <c r="AH542" s="5"/>
      <c r="AI542" s="5"/>
      <c r="AJ542" s="5"/>
      <c r="AK542" s="5"/>
    </row>
    <row r="543" spans="1:37" s="19" customFormat="1" ht="15.6" x14ac:dyDescent="0.25">
      <c r="A543" s="139"/>
      <c r="B543" s="54"/>
      <c r="C543" s="25" t="str">
        <f ca="1">IF(PORTADA!$E$39="A",CONCATENATE(L543," ",I543),"")</f>
        <v>d) 0</v>
      </c>
      <c r="D543" s="26"/>
      <c r="E543" s="15"/>
      <c r="F543" s="15"/>
      <c r="G543" s="62"/>
      <c r="H543" s="62"/>
      <c r="I543" s="34">
        <f>LOOKUP(G538,DATOS!A:A,DATOS!O:O)</f>
        <v>0</v>
      </c>
      <c r="J543" s="35"/>
      <c r="K543" s="34"/>
      <c r="L543" s="35" t="s">
        <v>46</v>
      </c>
      <c r="M543" s="20"/>
      <c r="N543" s="20"/>
      <c r="O543" s="20"/>
      <c r="P543" s="20"/>
      <c r="Q543" s="20"/>
      <c r="R543" s="20"/>
      <c r="S543" s="21" t="s">
        <v>3</v>
      </c>
      <c r="T543" s="20" t="str">
        <f>CONCATENATE(B543,S543)</f>
        <v>D</v>
      </c>
      <c r="U543" s="20"/>
      <c r="AF543" s="5"/>
      <c r="AG543" s="5"/>
      <c r="AH543" s="5"/>
      <c r="AI543" s="5"/>
      <c r="AJ543" s="5"/>
      <c r="AK543" s="5"/>
    </row>
    <row r="544" spans="1:37" s="19" customFormat="1" ht="15.6" x14ac:dyDescent="0.25">
      <c r="A544" s="11"/>
      <c r="B544" s="52"/>
      <c r="C544" s="13"/>
      <c r="D544" s="14"/>
      <c r="E544" s="15"/>
      <c r="F544" s="15"/>
      <c r="G544" s="64">
        <v>913</v>
      </c>
      <c r="H544" s="66">
        <f ca="1">LOOKUP(M545,REPARTO!A:A,REPARTO!C:C)</f>
        <v>655</v>
      </c>
      <c r="I544" s="34">
        <f>LOOKUP(G544,DATOS!A:A,DATOS!P:P)</f>
        <v>0</v>
      </c>
      <c r="J544" s="34"/>
      <c r="K544" s="34"/>
      <c r="L544" s="35"/>
      <c r="AF544" s="5"/>
      <c r="AG544" s="5"/>
      <c r="AH544" s="5"/>
      <c r="AI544" s="5"/>
      <c r="AJ544" s="5"/>
      <c r="AK544" s="5"/>
    </row>
    <row r="545" spans="1:37" s="19" customFormat="1" ht="31.2" x14ac:dyDescent="0.25">
      <c r="A545" s="11"/>
      <c r="B545" s="31"/>
      <c r="C545" s="23" t="str">
        <f ca="1">IF(PORTADA!$E$39="A",CONCATENATE(M545,".- ",I545),"")</f>
        <v>91.- INSTRUCCIÓN TÁCTICA Y TÉCNICA - Boque 3 - ARMAMENTO Y TERORÍA DEL TIRO I I. AMETRALLADORA MG42.  (Ref: 913)</v>
      </c>
      <c r="D545" s="24"/>
      <c r="E545" s="11"/>
      <c r="F545" s="11"/>
      <c r="G545" s="65"/>
      <c r="H545" s="62"/>
      <c r="I545" s="34" t="str">
        <f>LOOKUP(G544,DATOS!A:A,DATOS!G:G)</f>
        <v>INSTRUCCIÓN TÁCTICA Y TÉCNICA - Boque 3 - ARMAMENTO Y TERORÍA DEL TIRO I I. AMETRALLADORA MG42.  (Ref: 913)</v>
      </c>
      <c r="J545" s="34"/>
      <c r="K545" s="53"/>
      <c r="L545" s="35">
        <f>+M545</f>
        <v>91</v>
      </c>
      <c r="M545" s="22">
        <f>+M539+1</f>
        <v>91</v>
      </c>
      <c r="N545" s="20" t="s">
        <v>33</v>
      </c>
      <c r="O545" s="20" t="s">
        <v>34</v>
      </c>
      <c r="P545" s="20" t="s">
        <v>39</v>
      </c>
      <c r="Q545" s="20" t="s">
        <v>35</v>
      </c>
      <c r="R545" s="20" t="s">
        <v>36</v>
      </c>
      <c r="S545" s="20" t="s">
        <v>37</v>
      </c>
      <c r="T545" s="20" t="str">
        <f>CONCATENATE("X",I544)</f>
        <v>X0</v>
      </c>
      <c r="U545" s="20" t="s">
        <v>38</v>
      </c>
      <c r="AF545" s="5"/>
      <c r="AG545" s="5"/>
      <c r="AH545" s="5"/>
      <c r="AI545" s="5"/>
      <c r="AJ545" s="5"/>
      <c r="AK545" s="5"/>
    </row>
    <row r="546" spans="1:37" s="19" customFormat="1" ht="15.6" x14ac:dyDescent="0.25">
      <c r="A546" s="139">
        <f ca="1">IF($E$2="X",0,IF(M547&gt;2,I544,M547))</f>
        <v>0</v>
      </c>
      <c r="B546" s="54"/>
      <c r="C546" s="25" t="str">
        <f ca="1">IF(PORTADA!$E$39="A",CONCATENATE(L546," ",I546),"")</f>
        <v>a) 0</v>
      </c>
      <c r="D546" s="26"/>
      <c r="E546" s="15"/>
      <c r="F546" s="15"/>
      <c r="G546" s="62"/>
      <c r="H546" s="62"/>
      <c r="I546" s="34">
        <f>LOOKUP(G544,DATOS!A:A,DATOS!L:L)</f>
        <v>0</v>
      </c>
      <c r="J546" s="35"/>
      <c r="K546" s="34"/>
      <c r="L546" s="35" t="s">
        <v>127</v>
      </c>
      <c r="M546" s="20" t="s">
        <v>5</v>
      </c>
      <c r="N546" s="20">
        <f>IF(O546&gt;0,0,R546)</f>
        <v>0</v>
      </c>
      <c r="O546" s="20">
        <f>IF(R547&gt;0,1,0)</f>
        <v>0</v>
      </c>
      <c r="P546" s="20">
        <f>IF(O546=1,-1/COUNTA(S546:S549),0)</f>
        <v>0</v>
      </c>
      <c r="Q546" s="20">
        <f>COUNTA(B546:B549)</f>
        <v>0</v>
      </c>
      <c r="R546" s="20">
        <f>COUNTIF(T546:T549,T545)</f>
        <v>0</v>
      </c>
      <c r="S546" s="21" t="s">
        <v>0</v>
      </c>
      <c r="T546" s="20" t="str">
        <f>CONCATENATE(B546,S546)</f>
        <v>A</v>
      </c>
      <c r="U546" s="20">
        <f>IF(R546&gt;0,R546+Q546,Q546*3)</f>
        <v>0</v>
      </c>
      <c r="AF546" s="5"/>
      <c r="AG546" s="5"/>
      <c r="AH546" s="5"/>
      <c r="AI546" s="5"/>
      <c r="AJ546" s="5"/>
      <c r="AK546" s="5"/>
    </row>
    <row r="547" spans="1:37" s="19" customFormat="1" ht="15.6" x14ac:dyDescent="0.25">
      <c r="A547" s="139"/>
      <c r="B547" s="54"/>
      <c r="C547" s="25" t="str">
        <f ca="1">IF(PORTADA!$E$39="A",CONCATENATE(L547," ",I547),"")</f>
        <v>b) 0</v>
      </c>
      <c r="D547" s="26"/>
      <c r="E547" s="15"/>
      <c r="F547" s="15"/>
      <c r="G547" s="62"/>
      <c r="H547" s="62"/>
      <c r="I547" s="34">
        <f>LOOKUP(G544,DATOS!A:A,DATOS!M:M)</f>
        <v>0</v>
      </c>
      <c r="J547" s="35"/>
      <c r="K547" s="34"/>
      <c r="L547" s="35" t="s">
        <v>126</v>
      </c>
      <c r="M547" s="20">
        <f ca="1">IF(PORTADA!$E$39="A",U546,0)</f>
        <v>0</v>
      </c>
      <c r="N547" s="20"/>
      <c r="O547" s="20"/>
      <c r="P547" s="20"/>
      <c r="Q547" s="20"/>
      <c r="R547" s="20">
        <f>Q546-R546</f>
        <v>0</v>
      </c>
      <c r="S547" s="21" t="s">
        <v>1</v>
      </c>
      <c r="T547" s="20" t="str">
        <f>CONCATENATE(B547,S547)</f>
        <v>B</v>
      </c>
      <c r="U547" s="20"/>
      <c r="AF547" s="5"/>
      <c r="AG547" s="5"/>
      <c r="AH547" s="5"/>
      <c r="AI547" s="5"/>
      <c r="AJ547" s="5"/>
      <c r="AK547" s="5"/>
    </row>
    <row r="548" spans="1:37" s="19" customFormat="1" ht="15.6" x14ac:dyDescent="0.25">
      <c r="A548" s="139"/>
      <c r="B548" s="54"/>
      <c r="C548" s="25" t="str">
        <f ca="1">IF(PORTADA!$E$39="A",CONCATENATE(L548," ",I548),"")</f>
        <v>c) 0</v>
      </c>
      <c r="D548" s="26"/>
      <c r="E548" s="15"/>
      <c r="F548" s="15"/>
      <c r="G548" s="62"/>
      <c r="H548" s="62"/>
      <c r="I548" s="34">
        <f>LOOKUP(G544,DATOS!A:A,DATOS!N:N)</f>
        <v>0</v>
      </c>
      <c r="J548" s="35"/>
      <c r="K548" s="34"/>
      <c r="L548" s="35" t="s">
        <v>125</v>
      </c>
      <c r="M548" s="20"/>
      <c r="N548" s="20"/>
      <c r="O548" s="20"/>
      <c r="P548" s="20"/>
      <c r="Q548" s="20"/>
      <c r="R548" s="20"/>
      <c r="S548" s="21" t="s">
        <v>2</v>
      </c>
      <c r="T548" s="20" t="str">
        <f>CONCATENATE(B548,S548)</f>
        <v>C</v>
      </c>
      <c r="U548" s="20"/>
      <c r="AF548" s="5"/>
      <c r="AG548" s="5"/>
      <c r="AH548" s="5"/>
      <c r="AI548" s="5"/>
      <c r="AJ548" s="5"/>
      <c r="AK548" s="5"/>
    </row>
    <row r="549" spans="1:37" s="19" customFormat="1" ht="15.6" x14ac:dyDescent="0.25">
      <c r="A549" s="139"/>
      <c r="B549" s="54"/>
      <c r="C549" s="25" t="str">
        <f ca="1">IF(PORTADA!$E$39="A",CONCATENATE(L549," ",I549),"")</f>
        <v>d) 0</v>
      </c>
      <c r="D549" s="26"/>
      <c r="E549" s="15"/>
      <c r="F549" s="15"/>
      <c r="G549" s="62"/>
      <c r="H549" s="62"/>
      <c r="I549" s="34">
        <f>LOOKUP(G544,DATOS!A:A,DATOS!O:O)</f>
        <v>0</v>
      </c>
      <c r="J549" s="35"/>
      <c r="K549" s="34"/>
      <c r="L549" s="35" t="s">
        <v>46</v>
      </c>
      <c r="M549" s="20"/>
      <c r="N549" s="20"/>
      <c r="O549" s="20"/>
      <c r="P549" s="20"/>
      <c r="Q549" s="20"/>
      <c r="R549" s="20"/>
      <c r="S549" s="21" t="s">
        <v>3</v>
      </c>
      <c r="T549" s="20" t="str">
        <f>CONCATENATE(B549,S549)</f>
        <v>D</v>
      </c>
      <c r="U549" s="20"/>
      <c r="AF549" s="5"/>
      <c r="AG549" s="5"/>
      <c r="AH549" s="5"/>
      <c r="AI549" s="5"/>
      <c r="AJ549" s="5"/>
      <c r="AK549" s="5"/>
    </row>
    <row r="550" spans="1:37" s="19" customFormat="1" ht="15.6" x14ac:dyDescent="0.25">
      <c r="A550" s="11"/>
      <c r="B550" s="52"/>
      <c r="C550" s="13"/>
      <c r="D550" s="14"/>
      <c r="E550" s="15"/>
      <c r="F550" s="15"/>
      <c r="G550" s="64">
        <v>776</v>
      </c>
      <c r="H550" s="66">
        <f ca="1">LOOKUP(M551,REPARTO!A:A,REPARTO!C:C)</f>
        <v>61</v>
      </c>
      <c r="I550" s="34">
        <f>LOOKUP(G550,DATOS!A:A,DATOS!P:P)</f>
        <v>0</v>
      </c>
      <c r="J550" s="34"/>
      <c r="K550" s="34"/>
      <c r="L550" s="35"/>
      <c r="AF550" s="5"/>
      <c r="AG550" s="5"/>
      <c r="AH550" s="5"/>
      <c r="AI550" s="5"/>
      <c r="AJ550" s="5"/>
      <c r="AK550" s="5"/>
    </row>
    <row r="551" spans="1:37" s="19" customFormat="1" ht="15.6" x14ac:dyDescent="0.25">
      <c r="A551" s="11"/>
      <c r="B551" s="31"/>
      <c r="C551" s="23" t="str">
        <f ca="1">IF(PORTADA!$E$39="A",CONCATENATE(M551,".- ",I551),"")</f>
        <v>92.- INSTRUCCIÓN TÁCTICA Y TÉCNICA - Boque 2 - TOPOGRAFÍA I. CARTOGRAFÍA.  (Ref: 776)</v>
      </c>
      <c r="D551" s="24"/>
      <c r="E551" s="11"/>
      <c r="F551" s="11"/>
      <c r="G551" s="65"/>
      <c r="H551" s="62"/>
      <c r="I551" s="34" t="str">
        <f>LOOKUP(G550,DATOS!A:A,DATOS!G:G)</f>
        <v>INSTRUCCIÓN TÁCTICA Y TÉCNICA - Boque 2 - TOPOGRAFÍA I. CARTOGRAFÍA.  (Ref: 776)</v>
      </c>
      <c r="J551" s="34"/>
      <c r="K551" s="53"/>
      <c r="L551" s="35">
        <f>+M551</f>
        <v>92</v>
      </c>
      <c r="M551" s="22">
        <f>+M545+1</f>
        <v>92</v>
      </c>
      <c r="N551" s="20" t="s">
        <v>33</v>
      </c>
      <c r="O551" s="20" t="s">
        <v>34</v>
      </c>
      <c r="P551" s="20" t="s">
        <v>39</v>
      </c>
      <c r="Q551" s="20" t="s">
        <v>35</v>
      </c>
      <c r="R551" s="20" t="s">
        <v>36</v>
      </c>
      <c r="S551" s="20" t="s">
        <v>37</v>
      </c>
      <c r="T551" s="20" t="str">
        <f>CONCATENATE("X",I550)</f>
        <v>X0</v>
      </c>
      <c r="U551" s="20" t="s">
        <v>38</v>
      </c>
      <c r="AF551" s="5"/>
      <c r="AG551" s="5"/>
      <c r="AH551" s="5"/>
      <c r="AI551" s="5"/>
      <c r="AJ551" s="5"/>
      <c r="AK551" s="5"/>
    </row>
    <row r="552" spans="1:37" s="19" customFormat="1" ht="15.6" x14ac:dyDescent="0.25">
      <c r="A552" s="139">
        <f ca="1">IF($E$2="X",0,IF(M553&gt;2,I550,M553))</f>
        <v>0</v>
      </c>
      <c r="B552" s="54"/>
      <c r="C552" s="25" t="str">
        <f ca="1">IF(PORTADA!$E$39="A",CONCATENATE(L552," ",I552),"")</f>
        <v>a) 0</v>
      </c>
      <c r="D552" s="26"/>
      <c r="E552" s="15"/>
      <c r="F552" s="15"/>
      <c r="G552" s="62"/>
      <c r="H552" s="62"/>
      <c r="I552" s="34">
        <f>LOOKUP(G550,DATOS!A:A,DATOS!L:L)</f>
        <v>0</v>
      </c>
      <c r="J552" s="35"/>
      <c r="K552" s="34"/>
      <c r="L552" s="35" t="s">
        <v>127</v>
      </c>
      <c r="M552" s="20" t="s">
        <v>5</v>
      </c>
      <c r="N552" s="20">
        <f>IF(O552&gt;0,0,R552)</f>
        <v>0</v>
      </c>
      <c r="O552" s="20">
        <f>IF(R553&gt;0,1,0)</f>
        <v>0</v>
      </c>
      <c r="P552" s="20">
        <f>IF(O552=1,-1/COUNTA(S552:S555),0)</f>
        <v>0</v>
      </c>
      <c r="Q552" s="20">
        <f>COUNTA(B552:B555)</f>
        <v>0</v>
      </c>
      <c r="R552" s="20">
        <f>COUNTIF(T552:T555,T551)</f>
        <v>0</v>
      </c>
      <c r="S552" s="21" t="s">
        <v>0</v>
      </c>
      <c r="T552" s="20" t="str">
        <f>CONCATENATE(B552,S552)</f>
        <v>A</v>
      </c>
      <c r="U552" s="20">
        <f>IF(R552&gt;0,R552+Q552,Q552*3)</f>
        <v>0</v>
      </c>
      <c r="AF552" s="5"/>
      <c r="AG552" s="5"/>
      <c r="AH552" s="5"/>
      <c r="AI552" s="5"/>
      <c r="AJ552" s="5"/>
      <c r="AK552" s="5"/>
    </row>
    <row r="553" spans="1:37" s="19" customFormat="1" ht="15.6" x14ac:dyDescent="0.25">
      <c r="A553" s="139"/>
      <c r="B553" s="54"/>
      <c r="C553" s="25" t="str">
        <f ca="1">IF(PORTADA!$E$39="A",CONCATENATE(L553," ",I553),"")</f>
        <v>b) 0</v>
      </c>
      <c r="D553" s="26"/>
      <c r="E553" s="15"/>
      <c r="F553" s="15"/>
      <c r="G553" s="62"/>
      <c r="H553" s="62"/>
      <c r="I553" s="34">
        <f>LOOKUP(G550,DATOS!A:A,DATOS!M:M)</f>
        <v>0</v>
      </c>
      <c r="J553" s="35"/>
      <c r="K553" s="34"/>
      <c r="L553" s="35" t="s">
        <v>126</v>
      </c>
      <c r="M553" s="20">
        <f ca="1">IF(PORTADA!$E$39="A",U552,0)</f>
        <v>0</v>
      </c>
      <c r="N553" s="20"/>
      <c r="O553" s="20"/>
      <c r="P553" s="20"/>
      <c r="Q553" s="20"/>
      <c r="R553" s="20">
        <f>Q552-R552</f>
        <v>0</v>
      </c>
      <c r="S553" s="21" t="s">
        <v>1</v>
      </c>
      <c r="T553" s="20" t="str">
        <f>CONCATENATE(B553,S553)</f>
        <v>B</v>
      </c>
      <c r="U553" s="20"/>
      <c r="AF553" s="5"/>
      <c r="AG553" s="5"/>
      <c r="AH553" s="5"/>
      <c r="AI553" s="5"/>
      <c r="AJ553" s="5"/>
      <c r="AK553" s="5"/>
    </row>
    <row r="554" spans="1:37" s="19" customFormat="1" ht="15.6" x14ac:dyDescent="0.25">
      <c r="A554" s="139"/>
      <c r="B554" s="54"/>
      <c r="C554" s="25" t="str">
        <f ca="1">IF(PORTADA!$E$39="A",CONCATENATE(L554," ",I554),"")</f>
        <v>c) 0</v>
      </c>
      <c r="D554" s="26"/>
      <c r="E554" s="15"/>
      <c r="F554" s="15"/>
      <c r="G554" s="62"/>
      <c r="H554" s="62"/>
      <c r="I554" s="34">
        <f>LOOKUP(G550,DATOS!A:A,DATOS!N:N)</f>
        <v>0</v>
      </c>
      <c r="J554" s="35"/>
      <c r="K554" s="34"/>
      <c r="L554" s="35" t="s">
        <v>125</v>
      </c>
      <c r="M554" s="20"/>
      <c r="N554" s="20"/>
      <c r="O554" s="20"/>
      <c r="P554" s="20"/>
      <c r="Q554" s="20"/>
      <c r="R554" s="20"/>
      <c r="S554" s="21" t="s">
        <v>2</v>
      </c>
      <c r="T554" s="20" t="str">
        <f>CONCATENATE(B554,S554)</f>
        <v>C</v>
      </c>
      <c r="U554" s="20"/>
      <c r="AF554" s="5"/>
      <c r="AG554" s="5"/>
      <c r="AH554" s="5"/>
      <c r="AI554" s="5"/>
      <c r="AJ554" s="5"/>
      <c r="AK554" s="5"/>
    </row>
    <row r="555" spans="1:37" s="19" customFormat="1" ht="15.6" x14ac:dyDescent="0.25">
      <c r="A555" s="139"/>
      <c r="B555" s="54"/>
      <c r="C555" s="25" t="str">
        <f ca="1">IF(PORTADA!$E$39="A",CONCATENATE(L555," ",I555),"")</f>
        <v>d) 0</v>
      </c>
      <c r="D555" s="26"/>
      <c r="E555" s="15"/>
      <c r="F555" s="15"/>
      <c r="G555" s="62"/>
      <c r="H555" s="62"/>
      <c r="I555" s="34">
        <f>LOOKUP(G550,DATOS!A:A,DATOS!O:O)</f>
        <v>0</v>
      </c>
      <c r="J555" s="35"/>
      <c r="K555" s="34"/>
      <c r="L555" s="35" t="s">
        <v>46</v>
      </c>
      <c r="M555" s="20"/>
      <c r="N555" s="20"/>
      <c r="O555" s="20"/>
      <c r="P555" s="20"/>
      <c r="Q555" s="20"/>
      <c r="R555" s="20"/>
      <c r="S555" s="21" t="s">
        <v>3</v>
      </c>
      <c r="T555" s="20" t="str">
        <f>CONCATENATE(B555,S555)</f>
        <v>D</v>
      </c>
      <c r="U555" s="20"/>
      <c r="AF555" s="5"/>
      <c r="AG555" s="5"/>
      <c r="AH555" s="5"/>
      <c r="AI555" s="5"/>
      <c r="AJ555" s="5"/>
      <c r="AK555" s="5"/>
    </row>
    <row r="556" spans="1:37" s="19" customFormat="1" ht="15.6" x14ac:dyDescent="0.25">
      <c r="A556" s="11"/>
      <c r="B556" s="52"/>
      <c r="C556" s="13"/>
      <c r="D556" s="14"/>
      <c r="E556" s="15"/>
      <c r="F556" s="15"/>
      <c r="G556" s="64">
        <v>1075</v>
      </c>
      <c r="H556" s="66">
        <f ca="1">LOOKUP(M557,REPARTO!A:A,REPARTO!C:C)</f>
        <v>403</v>
      </c>
      <c r="I556" s="34">
        <f>LOOKUP(G556,DATOS!A:A,DATOS!P:P)</f>
        <v>0</v>
      </c>
      <c r="J556" s="34"/>
      <c r="K556" s="34"/>
      <c r="L556" s="35"/>
      <c r="AF556" s="5"/>
      <c r="AG556" s="5"/>
      <c r="AH556" s="5"/>
      <c r="AI556" s="5"/>
      <c r="AJ556" s="5"/>
      <c r="AK556" s="5"/>
    </row>
    <row r="557" spans="1:37" s="19" customFormat="1" ht="15.6" x14ac:dyDescent="0.25">
      <c r="A557" s="11"/>
      <c r="B557" s="31"/>
      <c r="C557" s="23" t="str">
        <f ca="1">IF(PORTADA!$E$39="A",CONCATENATE(M557,".- ",I557),"")</f>
        <v>93.- INSTRUCCIÓN TÁCTICA Y TÉCNICA - Boque 4 - TRANSMISIONES II. TP-6N.  (Ref: 1075)</v>
      </c>
      <c r="D557" s="24"/>
      <c r="E557" s="11"/>
      <c r="F557" s="11"/>
      <c r="G557" s="65"/>
      <c r="H557" s="62"/>
      <c r="I557" s="34" t="str">
        <f>LOOKUP(G556,DATOS!A:A,DATOS!G:G)</f>
        <v>INSTRUCCIÓN TÁCTICA Y TÉCNICA - Boque 4 - TRANSMISIONES II. TP-6N.  (Ref: 1075)</v>
      </c>
      <c r="J557" s="34"/>
      <c r="K557" s="53"/>
      <c r="L557" s="35">
        <f>+M557</f>
        <v>93</v>
      </c>
      <c r="M557" s="22">
        <f>+M551+1</f>
        <v>93</v>
      </c>
      <c r="N557" s="20" t="s">
        <v>33</v>
      </c>
      <c r="O557" s="20" t="s">
        <v>34</v>
      </c>
      <c r="P557" s="20" t="s">
        <v>39</v>
      </c>
      <c r="Q557" s="20" t="s">
        <v>35</v>
      </c>
      <c r="R557" s="20" t="s">
        <v>36</v>
      </c>
      <c r="S557" s="20" t="s">
        <v>37</v>
      </c>
      <c r="T557" s="20" t="str">
        <f>CONCATENATE("X",I556)</f>
        <v>X0</v>
      </c>
      <c r="U557" s="20" t="s">
        <v>38</v>
      </c>
      <c r="AF557" s="5"/>
      <c r="AG557" s="5"/>
      <c r="AH557" s="5"/>
      <c r="AI557" s="5"/>
      <c r="AJ557" s="5"/>
      <c r="AK557" s="5"/>
    </row>
    <row r="558" spans="1:37" s="19" customFormat="1" ht="15.6" x14ac:dyDescent="0.25">
      <c r="A558" s="139">
        <f ca="1">IF($E$2="X",0,IF(M559&gt;2,I556,M559))</f>
        <v>0</v>
      </c>
      <c r="B558" s="54"/>
      <c r="C558" s="25" t="str">
        <f ca="1">IF(PORTADA!$E$39="A",CONCATENATE(L558," ",I558),"")</f>
        <v>a) 0</v>
      </c>
      <c r="D558" s="26"/>
      <c r="E558" s="15"/>
      <c r="F558" s="15"/>
      <c r="G558" s="62"/>
      <c r="H558" s="62"/>
      <c r="I558" s="34">
        <f>LOOKUP(G556,DATOS!A:A,DATOS!L:L)</f>
        <v>0</v>
      </c>
      <c r="J558" s="35"/>
      <c r="K558" s="34"/>
      <c r="L558" s="35" t="s">
        <v>127</v>
      </c>
      <c r="M558" s="20" t="s">
        <v>5</v>
      </c>
      <c r="N558" s="20">
        <f>IF(O558&gt;0,0,R558)</f>
        <v>0</v>
      </c>
      <c r="O558" s="20">
        <f>IF(R559&gt;0,1,0)</f>
        <v>0</v>
      </c>
      <c r="P558" s="20">
        <f>IF(O558=1,-1/COUNTA(S558:S561),0)</f>
        <v>0</v>
      </c>
      <c r="Q558" s="20">
        <f>COUNTA(B558:B561)</f>
        <v>0</v>
      </c>
      <c r="R558" s="20">
        <f>COUNTIF(T558:T561,T557)</f>
        <v>0</v>
      </c>
      <c r="S558" s="21" t="s">
        <v>0</v>
      </c>
      <c r="T558" s="20" t="str">
        <f>CONCATENATE(B558,S558)</f>
        <v>A</v>
      </c>
      <c r="U558" s="20">
        <f>IF(R558&gt;0,R558+Q558,Q558*3)</f>
        <v>0</v>
      </c>
      <c r="AF558" s="5"/>
      <c r="AG558" s="5"/>
      <c r="AH558" s="5"/>
      <c r="AI558" s="5"/>
      <c r="AJ558" s="5"/>
      <c r="AK558" s="5"/>
    </row>
    <row r="559" spans="1:37" s="19" customFormat="1" ht="15.6" x14ac:dyDescent="0.25">
      <c r="A559" s="139"/>
      <c r="B559" s="54"/>
      <c r="C559" s="25" t="str">
        <f ca="1">IF(PORTADA!$E$39="A",CONCATENATE(L559," ",I559),"")</f>
        <v>b) 0</v>
      </c>
      <c r="D559" s="26"/>
      <c r="E559" s="15"/>
      <c r="F559" s="15"/>
      <c r="G559" s="62"/>
      <c r="H559" s="62"/>
      <c r="I559" s="34">
        <f>LOOKUP(G556,DATOS!A:A,DATOS!M:M)</f>
        <v>0</v>
      </c>
      <c r="J559" s="35"/>
      <c r="K559" s="34"/>
      <c r="L559" s="35" t="s">
        <v>126</v>
      </c>
      <c r="M559" s="20">
        <f ca="1">IF(PORTADA!$E$39="A",U558,0)</f>
        <v>0</v>
      </c>
      <c r="N559" s="20"/>
      <c r="O559" s="20"/>
      <c r="P559" s="20"/>
      <c r="Q559" s="20"/>
      <c r="R559" s="20">
        <f>Q558-R558</f>
        <v>0</v>
      </c>
      <c r="S559" s="21" t="s">
        <v>1</v>
      </c>
      <c r="T559" s="20" t="str">
        <f>CONCATENATE(B559,S559)</f>
        <v>B</v>
      </c>
      <c r="U559" s="20"/>
      <c r="AF559" s="5"/>
      <c r="AG559" s="5"/>
      <c r="AH559" s="5"/>
      <c r="AI559" s="5"/>
      <c r="AJ559" s="5"/>
      <c r="AK559" s="5"/>
    </row>
    <row r="560" spans="1:37" s="19" customFormat="1" ht="15.6" x14ac:dyDescent="0.25">
      <c r="A560" s="139"/>
      <c r="B560" s="54"/>
      <c r="C560" s="25" t="str">
        <f ca="1">IF(PORTADA!$E$39="A",CONCATENATE(L560," ",I560),"")</f>
        <v>c) 0</v>
      </c>
      <c r="D560" s="26"/>
      <c r="E560" s="15"/>
      <c r="F560" s="15"/>
      <c r="G560" s="62"/>
      <c r="H560" s="62"/>
      <c r="I560" s="34">
        <f>LOOKUP(G556,DATOS!A:A,DATOS!N:N)</f>
        <v>0</v>
      </c>
      <c r="J560" s="35"/>
      <c r="K560" s="34"/>
      <c r="L560" s="35" t="s">
        <v>125</v>
      </c>
      <c r="M560" s="20"/>
      <c r="N560" s="20"/>
      <c r="O560" s="20"/>
      <c r="P560" s="20"/>
      <c r="Q560" s="20"/>
      <c r="R560" s="20"/>
      <c r="S560" s="21" t="s">
        <v>2</v>
      </c>
      <c r="T560" s="20" t="str">
        <f>CONCATENATE(B560,S560)</f>
        <v>C</v>
      </c>
      <c r="U560" s="20"/>
      <c r="AF560" s="5"/>
      <c r="AG560" s="5"/>
      <c r="AH560" s="5"/>
      <c r="AI560" s="5"/>
      <c r="AJ560" s="5"/>
      <c r="AK560" s="5"/>
    </row>
    <row r="561" spans="1:37" s="19" customFormat="1" ht="15.6" x14ac:dyDescent="0.25">
      <c r="A561" s="139"/>
      <c r="B561" s="54"/>
      <c r="C561" s="25" t="str">
        <f ca="1">IF(PORTADA!$E$39="A",CONCATENATE(L561," ",I561),"")</f>
        <v>d) 0</v>
      </c>
      <c r="D561" s="26"/>
      <c r="E561" s="15"/>
      <c r="F561" s="15"/>
      <c r="G561" s="62"/>
      <c r="H561" s="62"/>
      <c r="I561" s="34">
        <f>LOOKUP(G556,DATOS!A:A,DATOS!O:O)</f>
        <v>0</v>
      </c>
      <c r="J561" s="35"/>
      <c r="K561" s="34"/>
      <c r="L561" s="35" t="s">
        <v>46</v>
      </c>
      <c r="M561" s="20"/>
      <c r="N561" s="20"/>
      <c r="O561" s="20"/>
      <c r="P561" s="20"/>
      <c r="Q561" s="20"/>
      <c r="R561" s="20"/>
      <c r="S561" s="21" t="s">
        <v>3</v>
      </c>
      <c r="T561" s="20" t="str">
        <f>CONCATENATE(B561,S561)</f>
        <v>D</v>
      </c>
      <c r="U561" s="20"/>
      <c r="AF561" s="5"/>
      <c r="AG561" s="5"/>
      <c r="AH561" s="5"/>
      <c r="AI561" s="5"/>
      <c r="AJ561" s="5"/>
      <c r="AK561" s="5"/>
    </row>
    <row r="562" spans="1:37" s="19" customFormat="1" ht="15.6" x14ac:dyDescent="0.25">
      <c r="A562" s="11"/>
      <c r="B562" s="52"/>
      <c r="C562" s="13"/>
      <c r="D562" s="14"/>
      <c r="E562" s="15"/>
      <c r="F562" s="15"/>
      <c r="G562" s="64">
        <v>28</v>
      </c>
      <c r="H562" s="66">
        <f ca="1">LOOKUP(M563,REPARTO!A:A,REPARTO!C:C)</f>
        <v>946</v>
      </c>
      <c r="I562" s="34">
        <f>LOOKUP(G562,DATOS!A:A,DATOS!P:P)</f>
        <v>0</v>
      </c>
      <c r="J562" s="34"/>
      <c r="K562" s="34"/>
      <c r="L562" s="35"/>
      <c r="AF562" s="5"/>
      <c r="AG562" s="5"/>
      <c r="AH562" s="5"/>
      <c r="AI562" s="5"/>
      <c r="AJ562" s="5"/>
      <c r="AK562" s="5"/>
    </row>
    <row r="563" spans="1:37" s="19" customFormat="1" ht="15.6" x14ac:dyDescent="0.25">
      <c r="A563" s="11"/>
      <c r="B563" s="31"/>
      <c r="C563" s="23" t="str">
        <f ca="1">IF(PORTADA!$E$39="A",CONCATENATE(M563,".- ",I563),"")</f>
        <v>94.- FORMACIÓN MILITAR - Boque 1 - RROO . 0 (Ref: 28)</v>
      </c>
      <c r="D563" s="24"/>
      <c r="E563" s="11"/>
      <c r="F563" s="11"/>
      <c r="G563" s="65"/>
      <c r="H563" s="62"/>
      <c r="I563" s="34" t="str">
        <f>LOOKUP(G562,DATOS!A:A,DATOS!G:G)</f>
        <v>FORMACIÓN MILITAR - Boque 1 - RROO . 0 (Ref: 28)</v>
      </c>
      <c r="J563" s="34"/>
      <c r="K563" s="53"/>
      <c r="L563" s="35">
        <f>+M563</f>
        <v>94</v>
      </c>
      <c r="M563" s="22">
        <f>+M557+1</f>
        <v>94</v>
      </c>
      <c r="N563" s="20" t="s">
        <v>33</v>
      </c>
      <c r="O563" s="20" t="s">
        <v>34</v>
      </c>
      <c r="P563" s="20" t="s">
        <v>39</v>
      </c>
      <c r="Q563" s="20" t="s">
        <v>35</v>
      </c>
      <c r="R563" s="20" t="s">
        <v>36</v>
      </c>
      <c r="S563" s="20" t="s">
        <v>37</v>
      </c>
      <c r="T563" s="20" t="str">
        <f>CONCATENATE("X",I562)</f>
        <v>X0</v>
      </c>
      <c r="U563" s="20" t="s">
        <v>38</v>
      </c>
      <c r="AF563" s="5"/>
      <c r="AG563" s="5"/>
      <c r="AH563" s="5"/>
      <c r="AI563" s="5"/>
      <c r="AJ563" s="5"/>
      <c r="AK563" s="5"/>
    </row>
    <row r="564" spans="1:37" s="19" customFormat="1" ht="15.6" x14ac:dyDescent="0.25">
      <c r="A564" s="139">
        <f ca="1">IF($E$2="X",0,IF(M565&gt;2,I562,M565))</f>
        <v>0</v>
      </c>
      <c r="B564" s="54"/>
      <c r="C564" s="25" t="str">
        <f ca="1">IF(PORTADA!$E$39="A",CONCATENATE(L564," ",I564),"")</f>
        <v>a) 0</v>
      </c>
      <c r="D564" s="26"/>
      <c r="E564" s="15"/>
      <c r="F564" s="15"/>
      <c r="G564" s="62"/>
      <c r="H564" s="62"/>
      <c r="I564" s="34">
        <f>LOOKUP(G562,DATOS!A:A,DATOS!L:L)</f>
        <v>0</v>
      </c>
      <c r="J564" s="35"/>
      <c r="K564" s="34"/>
      <c r="L564" s="35" t="s">
        <v>127</v>
      </c>
      <c r="M564" s="20" t="s">
        <v>5</v>
      </c>
      <c r="N564" s="20">
        <f>IF(O564&gt;0,0,R564)</f>
        <v>0</v>
      </c>
      <c r="O564" s="20">
        <f>IF(R565&gt;0,1,0)</f>
        <v>0</v>
      </c>
      <c r="P564" s="20">
        <f>IF(O564=1,-1/COUNTA(S564:S567),0)</f>
        <v>0</v>
      </c>
      <c r="Q564" s="20">
        <f>COUNTA(B564:B567)</f>
        <v>0</v>
      </c>
      <c r="R564" s="20">
        <f>COUNTIF(T564:T567,T563)</f>
        <v>0</v>
      </c>
      <c r="S564" s="21" t="s">
        <v>0</v>
      </c>
      <c r="T564" s="20" t="str">
        <f>CONCATENATE(B564,S564)</f>
        <v>A</v>
      </c>
      <c r="U564" s="20">
        <f>IF(R564&gt;0,R564+Q564,Q564*3)</f>
        <v>0</v>
      </c>
      <c r="AF564" s="5"/>
      <c r="AG564" s="5"/>
      <c r="AH564" s="5"/>
      <c r="AI564" s="5"/>
      <c r="AJ564" s="5"/>
      <c r="AK564" s="5"/>
    </row>
    <row r="565" spans="1:37" s="19" customFormat="1" ht="15.6" x14ac:dyDescent="0.25">
      <c r="A565" s="139"/>
      <c r="B565" s="54"/>
      <c r="C565" s="25" t="str">
        <f ca="1">IF(PORTADA!$E$39="A",CONCATENATE(L565," ",I565),"")</f>
        <v>b) 0</v>
      </c>
      <c r="D565" s="26"/>
      <c r="E565" s="15"/>
      <c r="F565" s="15"/>
      <c r="G565" s="62"/>
      <c r="H565" s="62"/>
      <c r="I565" s="34">
        <f>LOOKUP(G562,DATOS!A:A,DATOS!M:M)</f>
        <v>0</v>
      </c>
      <c r="J565" s="35"/>
      <c r="K565" s="34"/>
      <c r="L565" s="35" t="s">
        <v>126</v>
      </c>
      <c r="M565" s="20">
        <f ca="1">IF(PORTADA!$E$39="A",U564,0)</f>
        <v>0</v>
      </c>
      <c r="N565" s="20"/>
      <c r="O565" s="20"/>
      <c r="P565" s="20"/>
      <c r="Q565" s="20"/>
      <c r="R565" s="20">
        <f>Q564-R564</f>
        <v>0</v>
      </c>
      <c r="S565" s="21" t="s">
        <v>1</v>
      </c>
      <c r="T565" s="20" t="str">
        <f>CONCATENATE(B565,S565)</f>
        <v>B</v>
      </c>
      <c r="U565" s="20"/>
      <c r="AF565" s="5"/>
      <c r="AG565" s="5"/>
      <c r="AH565" s="5"/>
      <c r="AI565" s="5"/>
      <c r="AJ565" s="5"/>
      <c r="AK565" s="5"/>
    </row>
    <row r="566" spans="1:37" s="19" customFormat="1" ht="15.6" x14ac:dyDescent="0.25">
      <c r="A566" s="139"/>
      <c r="B566" s="54"/>
      <c r="C566" s="25" t="str">
        <f ca="1">IF(PORTADA!$E$39="A",CONCATENATE(L566," ",I566),"")</f>
        <v>c) 0</v>
      </c>
      <c r="D566" s="26"/>
      <c r="E566" s="15"/>
      <c r="F566" s="15"/>
      <c r="G566" s="62"/>
      <c r="H566" s="62"/>
      <c r="I566" s="34">
        <f>LOOKUP(G562,DATOS!A:A,DATOS!N:N)</f>
        <v>0</v>
      </c>
      <c r="J566" s="35"/>
      <c r="K566" s="34"/>
      <c r="L566" s="35" t="s">
        <v>125</v>
      </c>
      <c r="M566" s="20"/>
      <c r="N566" s="20"/>
      <c r="O566" s="20"/>
      <c r="P566" s="20"/>
      <c r="Q566" s="20"/>
      <c r="R566" s="20"/>
      <c r="S566" s="21" t="s">
        <v>2</v>
      </c>
      <c r="T566" s="20" t="str">
        <f>CONCATENATE(B566,S566)</f>
        <v>C</v>
      </c>
      <c r="U566" s="20"/>
      <c r="AF566" s="5"/>
      <c r="AG566" s="5"/>
      <c r="AH566" s="5"/>
      <c r="AI566" s="5"/>
      <c r="AJ566" s="5"/>
      <c r="AK566" s="5"/>
    </row>
    <row r="567" spans="1:37" s="19" customFormat="1" ht="15.6" x14ac:dyDescent="0.25">
      <c r="A567" s="139"/>
      <c r="B567" s="54"/>
      <c r="C567" s="25" t="str">
        <f ca="1">IF(PORTADA!$E$39="A",CONCATENATE(L567," ",I567),"")</f>
        <v>d) 0</v>
      </c>
      <c r="D567" s="26"/>
      <c r="E567" s="15"/>
      <c r="F567" s="15"/>
      <c r="G567" s="62"/>
      <c r="H567" s="62"/>
      <c r="I567" s="34">
        <f>LOOKUP(G562,DATOS!A:A,DATOS!O:O)</f>
        <v>0</v>
      </c>
      <c r="J567" s="35"/>
      <c r="K567" s="34"/>
      <c r="L567" s="35" t="s">
        <v>46</v>
      </c>
      <c r="M567" s="20"/>
      <c r="N567" s="20"/>
      <c r="O567" s="20"/>
      <c r="P567" s="20"/>
      <c r="Q567" s="20"/>
      <c r="R567" s="20"/>
      <c r="S567" s="21" t="s">
        <v>3</v>
      </c>
      <c r="T567" s="20" t="str">
        <f>CONCATENATE(B567,S567)</f>
        <v>D</v>
      </c>
      <c r="U567" s="20"/>
      <c r="AF567" s="5"/>
      <c r="AG567" s="5"/>
      <c r="AH567" s="5"/>
      <c r="AI567" s="5"/>
      <c r="AJ567" s="5"/>
      <c r="AK567" s="5"/>
    </row>
    <row r="568" spans="1:37" s="19" customFormat="1" ht="15.6" x14ac:dyDescent="0.25">
      <c r="A568" s="11"/>
      <c r="B568" s="52"/>
      <c r="C568" s="13"/>
      <c r="D568" s="14"/>
      <c r="E568" s="15"/>
      <c r="F568" s="15"/>
      <c r="G568" s="64">
        <v>78</v>
      </c>
      <c r="H568" s="66">
        <f ca="1">LOOKUP(M569,REPARTO!A:A,REPARTO!C:C)</f>
        <v>246</v>
      </c>
      <c r="I568" s="34">
        <f>LOOKUP(G568,DATOS!A:A,DATOS!P:P)</f>
        <v>0</v>
      </c>
      <c r="J568" s="34"/>
      <c r="K568" s="34"/>
      <c r="L568" s="35"/>
      <c r="AF568" s="5"/>
      <c r="AG568" s="5"/>
      <c r="AH568" s="5"/>
      <c r="AI568" s="5"/>
      <c r="AJ568" s="5"/>
      <c r="AK568" s="5"/>
    </row>
    <row r="569" spans="1:37" s="19" customFormat="1" ht="15.6" x14ac:dyDescent="0.25">
      <c r="A569" s="11"/>
      <c r="B569" s="31"/>
      <c r="C569" s="23" t="str">
        <f ca="1">IF(PORTADA!$E$39="A",CONCATENATE(M569,".- ",I569),"")</f>
        <v>95.- FORMACIÓN MILITAR - Boque 1 - RROO . 0 (Ref: 78)</v>
      </c>
      <c r="D569" s="24"/>
      <c r="E569" s="11"/>
      <c r="F569" s="11"/>
      <c r="G569" s="65"/>
      <c r="H569" s="62"/>
      <c r="I569" s="34" t="str">
        <f>LOOKUP(G568,DATOS!A:A,DATOS!G:G)</f>
        <v>FORMACIÓN MILITAR - Boque 1 - RROO . 0 (Ref: 78)</v>
      </c>
      <c r="J569" s="34"/>
      <c r="K569" s="53"/>
      <c r="L569" s="35">
        <f>+M569</f>
        <v>95</v>
      </c>
      <c r="M569" s="22">
        <f>+M563+1</f>
        <v>95</v>
      </c>
      <c r="N569" s="20" t="s">
        <v>33</v>
      </c>
      <c r="O569" s="20" t="s">
        <v>34</v>
      </c>
      <c r="P569" s="20" t="s">
        <v>39</v>
      </c>
      <c r="Q569" s="20" t="s">
        <v>35</v>
      </c>
      <c r="R569" s="20" t="s">
        <v>36</v>
      </c>
      <c r="S569" s="20" t="s">
        <v>37</v>
      </c>
      <c r="T569" s="20" t="str">
        <f>CONCATENATE("X",I568)</f>
        <v>X0</v>
      </c>
      <c r="U569" s="20" t="s">
        <v>38</v>
      </c>
      <c r="AF569" s="5"/>
      <c r="AG569" s="5"/>
      <c r="AH569" s="5"/>
      <c r="AI569" s="5"/>
      <c r="AJ569" s="5"/>
      <c r="AK569" s="5"/>
    </row>
    <row r="570" spans="1:37" s="19" customFormat="1" ht="15.6" x14ac:dyDescent="0.25">
      <c r="A570" s="139">
        <f ca="1">IF($E$2="X",0,IF(M571&gt;2,I568,M571))</f>
        <v>0</v>
      </c>
      <c r="B570" s="54"/>
      <c r="C570" s="25" t="str">
        <f ca="1">IF(PORTADA!$E$39="A",CONCATENATE(L570," ",I570),"")</f>
        <v>a) 0</v>
      </c>
      <c r="D570" s="26"/>
      <c r="E570" s="15"/>
      <c r="F570" s="15"/>
      <c r="G570" s="62"/>
      <c r="H570" s="62"/>
      <c r="I570" s="34">
        <f>LOOKUP(G568,DATOS!A:A,DATOS!L:L)</f>
        <v>0</v>
      </c>
      <c r="J570" s="35"/>
      <c r="K570" s="34"/>
      <c r="L570" s="35" t="s">
        <v>127</v>
      </c>
      <c r="M570" s="20" t="s">
        <v>5</v>
      </c>
      <c r="N570" s="20">
        <f>IF(O570&gt;0,0,R570)</f>
        <v>0</v>
      </c>
      <c r="O570" s="20">
        <f>IF(R571&gt;0,1,0)</f>
        <v>0</v>
      </c>
      <c r="P570" s="20">
        <f>IF(O570=1,-1/COUNTA(S570:S573),0)</f>
        <v>0</v>
      </c>
      <c r="Q570" s="20">
        <f>COUNTA(B570:B573)</f>
        <v>0</v>
      </c>
      <c r="R570" s="20">
        <f>COUNTIF(T570:T573,T569)</f>
        <v>0</v>
      </c>
      <c r="S570" s="21" t="s">
        <v>0</v>
      </c>
      <c r="T570" s="20" t="str">
        <f>CONCATENATE(B570,S570)</f>
        <v>A</v>
      </c>
      <c r="U570" s="20">
        <f>IF(R570&gt;0,R570+Q570,Q570*3)</f>
        <v>0</v>
      </c>
      <c r="AF570" s="5"/>
      <c r="AG570" s="5"/>
      <c r="AH570" s="5"/>
      <c r="AI570" s="5"/>
      <c r="AJ570" s="5"/>
      <c r="AK570" s="5"/>
    </row>
    <row r="571" spans="1:37" s="19" customFormat="1" ht="15.6" x14ac:dyDescent="0.25">
      <c r="A571" s="139"/>
      <c r="B571" s="54"/>
      <c r="C571" s="25" t="str">
        <f ca="1">IF(PORTADA!$E$39="A",CONCATENATE(L571," ",I571),"")</f>
        <v>b) 0</v>
      </c>
      <c r="D571" s="26"/>
      <c r="E571" s="15"/>
      <c r="F571" s="15"/>
      <c r="G571" s="62"/>
      <c r="H571" s="62"/>
      <c r="I571" s="34">
        <f>LOOKUP(G568,DATOS!A:A,DATOS!M:M)</f>
        <v>0</v>
      </c>
      <c r="J571" s="35"/>
      <c r="K571" s="34"/>
      <c r="L571" s="35" t="s">
        <v>126</v>
      </c>
      <c r="M571" s="20">
        <f ca="1">IF(PORTADA!$E$39="A",U570,0)</f>
        <v>0</v>
      </c>
      <c r="N571" s="20"/>
      <c r="O571" s="20"/>
      <c r="P571" s="20"/>
      <c r="Q571" s="20"/>
      <c r="R571" s="20">
        <f>Q570-R570</f>
        <v>0</v>
      </c>
      <c r="S571" s="21" t="s">
        <v>1</v>
      </c>
      <c r="T571" s="20" t="str">
        <f>CONCATENATE(B571,S571)</f>
        <v>B</v>
      </c>
      <c r="U571" s="20"/>
      <c r="AF571" s="5"/>
      <c r="AG571" s="5"/>
      <c r="AH571" s="5"/>
      <c r="AI571" s="5"/>
      <c r="AJ571" s="5"/>
      <c r="AK571" s="5"/>
    </row>
    <row r="572" spans="1:37" s="19" customFormat="1" ht="15.6" x14ac:dyDescent="0.25">
      <c r="A572" s="139"/>
      <c r="B572" s="54"/>
      <c r="C572" s="25" t="str">
        <f ca="1">IF(PORTADA!$E$39="A",CONCATENATE(L572," ",I572),"")</f>
        <v>c) 0</v>
      </c>
      <c r="D572" s="26"/>
      <c r="E572" s="15"/>
      <c r="F572" s="15"/>
      <c r="G572" s="62"/>
      <c r="H572" s="62"/>
      <c r="I572" s="34">
        <f>LOOKUP(G568,DATOS!A:A,DATOS!N:N)</f>
        <v>0</v>
      </c>
      <c r="J572" s="35"/>
      <c r="K572" s="34"/>
      <c r="L572" s="35" t="s">
        <v>125</v>
      </c>
      <c r="M572" s="20"/>
      <c r="N572" s="20"/>
      <c r="O572" s="20"/>
      <c r="P572" s="20"/>
      <c r="Q572" s="20"/>
      <c r="R572" s="20"/>
      <c r="S572" s="21" t="s">
        <v>2</v>
      </c>
      <c r="T572" s="20" t="str">
        <f>CONCATENATE(B572,S572)</f>
        <v>C</v>
      </c>
      <c r="U572" s="20"/>
      <c r="AF572" s="5"/>
      <c r="AG572" s="5"/>
      <c r="AH572" s="5"/>
      <c r="AI572" s="5"/>
      <c r="AJ572" s="5"/>
      <c r="AK572" s="5"/>
    </row>
    <row r="573" spans="1:37" s="19" customFormat="1" ht="15.6" x14ac:dyDescent="0.25">
      <c r="A573" s="139"/>
      <c r="B573" s="54"/>
      <c r="C573" s="25" t="str">
        <f ca="1">IF(PORTADA!$E$39="A",CONCATENATE(L573," ",I573),"")</f>
        <v>d) 0</v>
      </c>
      <c r="D573" s="26"/>
      <c r="E573" s="15"/>
      <c r="F573" s="15"/>
      <c r="G573" s="62"/>
      <c r="H573" s="62"/>
      <c r="I573" s="34">
        <f>LOOKUP(G568,DATOS!A:A,DATOS!O:O)</f>
        <v>0</v>
      </c>
      <c r="J573" s="35"/>
      <c r="K573" s="34"/>
      <c r="L573" s="35" t="s">
        <v>46</v>
      </c>
      <c r="M573" s="20"/>
      <c r="N573" s="20"/>
      <c r="O573" s="20"/>
      <c r="P573" s="20"/>
      <c r="Q573" s="20"/>
      <c r="R573" s="20"/>
      <c r="S573" s="21" t="s">
        <v>3</v>
      </c>
      <c r="T573" s="20" t="str">
        <f>CONCATENATE(B573,S573)</f>
        <v>D</v>
      </c>
      <c r="U573" s="20"/>
      <c r="AF573" s="5"/>
      <c r="AG573" s="5"/>
      <c r="AH573" s="5"/>
      <c r="AI573" s="5"/>
      <c r="AJ573" s="5"/>
      <c r="AK573" s="5"/>
    </row>
    <row r="574" spans="1:37" s="19" customFormat="1" ht="15.6" x14ac:dyDescent="0.25">
      <c r="A574" s="11"/>
      <c r="B574" s="52"/>
      <c r="C574" s="13"/>
      <c r="D574" s="14"/>
      <c r="E574" s="15"/>
      <c r="F574" s="15"/>
      <c r="G574" s="64">
        <v>30</v>
      </c>
      <c r="H574" s="66">
        <f ca="1">LOOKUP(M575,REPARTO!A:A,REPARTO!C:C)</f>
        <v>263</v>
      </c>
      <c r="I574" s="34">
        <f>LOOKUP(G574,DATOS!A:A,DATOS!P:P)</f>
        <v>0</v>
      </c>
      <c r="J574" s="34"/>
      <c r="K574" s="34"/>
      <c r="L574" s="35"/>
      <c r="AF574" s="5"/>
      <c r="AG574" s="5"/>
      <c r="AH574" s="5"/>
      <c r="AI574" s="5"/>
      <c r="AJ574" s="5"/>
      <c r="AK574" s="5"/>
    </row>
    <row r="575" spans="1:37" s="19" customFormat="1" ht="15.6" x14ac:dyDescent="0.25">
      <c r="A575" s="11"/>
      <c r="B575" s="31"/>
      <c r="C575" s="23" t="str">
        <f ca="1">IF(PORTADA!$E$39="A",CONCATENATE(M575,".- ",I575),"")</f>
        <v>96.- FORMACIÓN MILITAR - Boque 1 - RROO . 0 (Ref: 30)</v>
      </c>
      <c r="D575" s="24"/>
      <c r="E575" s="11"/>
      <c r="F575" s="11"/>
      <c r="G575" s="65"/>
      <c r="H575" s="62"/>
      <c r="I575" s="34" t="str">
        <f>LOOKUP(G574,DATOS!A:A,DATOS!G:G)</f>
        <v>FORMACIÓN MILITAR - Boque 1 - RROO . 0 (Ref: 30)</v>
      </c>
      <c r="J575" s="34"/>
      <c r="K575" s="53"/>
      <c r="L575" s="35">
        <f>+M575</f>
        <v>96</v>
      </c>
      <c r="M575" s="22">
        <f>+M569+1</f>
        <v>96</v>
      </c>
      <c r="N575" s="20" t="s">
        <v>33</v>
      </c>
      <c r="O575" s="20" t="s">
        <v>34</v>
      </c>
      <c r="P575" s="20" t="s">
        <v>39</v>
      </c>
      <c r="Q575" s="20" t="s">
        <v>35</v>
      </c>
      <c r="R575" s="20" t="s">
        <v>36</v>
      </c>
      <c r="S575" s="20" t="s">
        <v>37</v>
      </c>
      <c r="T575" s="20" t="str">
        <f>CONCATENATE("X",I574)</f>
        <v>X0</v>
      </c>
      <c r="U575" s="20" t="s">
        <v>38</v>
      </c>
      <c r="AF575" s="5"/>
      <c r="AG575" s="5"/>
      <c r="AH575" s="5"/>
      <c r="AI575" s="5"/>
      <c r="AJ575" s="5"/>
      <c r="AK575" s="5"/>
    </row>
    <row r="576" spans="1:37" s="19" customFormat="1" ht="15.6" x14ac:dyDescent="0.25">
      <c r="A576" s="139">
        <f ca="1">IF($E$2="X",0,IF(M577&gt;2,I574,M577))</f>
        <v>0</v>
      </c>
      <c r="B576" s="54"/>
      <c r="C576" s="25" t="str">
        <f ca="1">IF(PORTADA!$E$39="A",CONCATENATE(L576," ",I576),"")</f>
        <v>a) 0</v>
      </c>
      <c r="D576" s="26"/>
      <c r="E576" s="15"/>
      <c r="F576" s="15"/>
      <c r="G576" s="62"/>
      <c r="H576" s="62"/>
      <c r="I576" s="34">
        <f>LOOKUP(G574,DATOS!A:A,DATOS!L:L)</f>
        <v>0</v>
      </c>
      <c r="J576" s="35"/>
      <c r="K576" s="34"/>
      <c r="L576" s="35" t="s">
        <v>127</v>
      </c>
      <c r="M576" s="20" t="s">
        <v>5</v>
      </c>
      <c r="N576" s="20">
        <f>IF(O576&gt;0,0,R576)</f>
        <v>0</v>
      </c>
      <c r="O576" s="20">
        <f>IF(R577&gt;0,1,0)</f>
        <v>0</v>
      </c>
      <c r="P576" s="20">
        <f>IF(O576=1,-1/COUNTA(S576:S579),0)</f>
        <v>0</v>
      </c>
      <c r="Q576" s="20">
        <f>COUNTA(B576:B579)</f>
        <v>0</v>
      </c>
      <c r="R576" s="20">
        <f>COUNTIF(T576:T579,T575)</f>
        <v>0</v>
      </c>
      <c r="S576" s="21" t="s">
        <v>0</v>
      </c>
      <c r="T576" s="20" t="str">
        <f>CONCATENATE(B576,S576)</f>
        <v>A</v>
      </c>
      <c r="U576" s="20">
        <f>IF(R576&gt;0,R576+Q576,Q576*3)</f>
        <v>0</v>
      </c>
      <c r="AF576" s="5"/>
      <c r="AG576" s="5"/>
      <c r="AH576" s="5"/>
      <c r="AI576" s="5"/>
      <c r="AJ576" s="5"/>
      <c r="AK576" s="5"/>
    </row>
    <row r="577" spans="1:37" s="19" customFormat="1" ht="15.6" x14ac:dyDescent="0.25">
      <c r="A577" s="139"/>
      <c r="B577" s="54"/>
      <c r="C577" s="25" t="str">
        <f ca="1">IF(PORTADA!$E$39="A",CONCATENATE(L577," ",I577),"")</f>
        <v>b) 0</v>
      </c>
      <c r="D577" s="26"/>
      <c r="E577" s="15"/>
      <c r="F577" s="15"/>
      <c r="G577" s="62"/>
      <c r="H577" s="62"/>
      <c r="I577" s="34">
        <f>LOOKUP(G574,DATOS!A:A,DATOS!M:M)</f>
        <v>0</v>
      </c>
      <c r="J577" s="35"/>
      <c r="K577" s="34"/>
      <c r="L577" s="35" t="s">
        <v>126</v>
      </c>
      <c r="M577" s="20">
        <f ca="1">IF(PORTADA!$E$39="A",U576,0)</f>
        <v>0</v>
      </c>
      <c r="N577" s="20"/>
      <c r="O577" s="20"/>
      <c r="P577" s="20"/>
      <c r="Q577" s="20"/>
      <c r="R577" s="20">
        <f>Q576-R576</f>
        <v>0</v>
      </c>
      <c r="S577" s="21" t="s">
        <v>1</v>
      </c>
      <c r="T577" s="20" t="str">
        <f>CONCATENATE(B577,S577)</f>
        <v>B</v>
      </c>
      <c r="U577" s="20"/>
      <c r="AF577" s="5"/>
      <c r="AG577" s="5"/>
      <c r="AH577" s="5"/>
      <c r="AI577" s="5"/>
      <c r="AJ577" s="5"/>
      <c r="AK577" s="5"/>
    </row>
    <row r="578" spans="1:37" s="19" customFormat="1" ht="15.6" x14ac:dyDescent="0.25">
      <c r="A578" s="139"/>
      <c r="B578" s="54"/>
      <c r="C578" s="25" t="str">
        <f ca="1">IF(PORTADA!$E$39="A",CONCATENATE(L578," ",I578),"")</f>
        <v>c) 0</v>
      </c>
      <c r="D578" s="26"/>
      <c r="E578" s="15"/>
      <c r="F578" s="15"/>
      <c r="G578" s="62"/>
      <c r="H578" s="62"/>
      <c r="I578" s="34">
        <f>LOOKUP(G574,DATOS!A:A,DATOS!N:N)</f>
        <v>0</v>
      </c>
      <c r="J578" s="35"/>
      <c r="K578" s="34"/>
      <c r="L578" s="35" t="s">
        <v>125</v>
      </c>
      <c r="M578" s="20"/>
      <c r="N578" s="20"/>
      <c r="O578" s="20"/>
      <c r="P578" s="20"/>
      <c r="Q578" s="20"/>
      <c r="R578" s="20"/>
      <c r="S578" s="21" t="s">
        <v>2</v>
      </c>
      <c r="T578" s="20" t="str">
        <f>CONCATENATE(B578,S578)</f>
        <v>C</v>
      </c>
      <c r="U578" s="20"/>
      <c r="AF578" s="5"/>
      <c r="AG578" s="5"/>
      <c r="AH578" s="5"/>
      <c r="AI578" s="5"/>
      <c r="AJ578" s="5"/>
      <c r="AK578" s="5"/>
    </row>
    <row r="579" spans="1:37" s="19" customFormat="1" ht="15.6" x14ac:dyDescent="0.25">
      <c r="A579" s="139"/>
      <c r="B579" s="54"/>
      <c r="C579" s="25" t="str">
        <f ca="1">IF(PORTADA!$E$39="A",CONCATENATE(L579," ",I579),"")</f>
        <v>d) 0</v>
      </c>
      <c r="D579" s="26"/>
      <c r="E579" s="15"/>
      <c r="F579" s="15"/>
      <c r="G579" s="62"/>
      <c r="H579" s="62"/>
      <c r="I579" s="34">
        <f>LOOKUP(G574,DATOS!A:A,DATOS!O:O)</f>
        <v>0</v>
      </c>
      <c r="J579" s="35"/>
      <c r="K579" s="34"/>
      <c r="L579" s="35" t="s">
        <v>46</v>
      </c>
      <c r="M579" s="20"/>
      <c r="N579" s="20"/>
      <c r="O579" s="20"/>
      <c r="P579" s="20"/>
      <c r="Q579" s="20"/>
      <c r="R579" s="20"/>
      <c r="S579" s="21" t="s">
        <v>3</v>
      </c>
      <c r="T579" s="20" t="str">
        <f>CONCATENATE(B579,S579)</f>
        <v>D</v>
      </c>
      <c r="U579" s="20"/>
      <c r="AF579" s="5"/>
      <c r="AG579" s="5"/>
      <c r="AH579" s="5"/>
      <c r="AI579" s="5"/>
      <c r="AJ579" s="5"/>
      <c r="AK579" s="5"/>
    </row>
    <row r="580" spans="1:37" s="19" customFormat="1" ht="15.6" x14ac:dyDescent="0.25">
      <c r="A580" s="11"/>
      <c r="B580" s="52"/>
      <c r="C580" s="13"/>
      <c r="D580" s="14"/>
      <c r="E580" s="15"/>
      <c r="F580" s="15"/>
      <c r="G580" s="64">
        <v>499</v>
      </c>
      <c r="H580" s="66">
        <f ca="1">LOOKUP(M581,REPARTO!A:A,REPARTO!C:C)</f>
        <v>745</v>
      </c>
      <c r="I580" s="34">
        <f>LOOKUP(G580,DATOS!A:A,DATOS!P:P)</f>
        <v>0</v>
      </c>
      <c r="J580" s="34"/>
      <c r="K580" s="34"/>
      <c r="L580" s="35"/>
      <c r="AF580" s="5"/>
      <c r="AG580" s="5"/>
      <c r="AH580" s="5"/>
      <c r="AI580" s="5"/>
      <c r="AJ580" s="5"/>
      <c r="AK580" s="5"/>
    </row>
    <row r="581" spans="1:37" s="19" customFormat="1" ht="31.2" x14ac:dyDescent="0.25">
      <c r="A581" s="11"/>
      <c r="B581" s="31"/>
      <c r="C581" s="23" t="str">
        <f ca="1">IF(PORTADA!$E$39="A",CONCATENATE(M581,".- ",I581),"")</f>
        <v>97.- FORMACIÓN MILITAR - Boque 8 - DERECHOS Y DEBERES DE LOS MIEMBROS DE LAS FAS II. DERECHOS Y DEBERES DE LOS MIEMBROS DE LAS FAS.  (Ref: 499)</v>
      </c>
      <c r="D581" s="24"/>
      <c r="E581" s="11"/>
      <c r="F581" s="11"/>
      <c r="G581" s="65"/>
      <c r="H581" s="62"/>
      <c r="I581" s="34" t="str">
        <f>LOOKUP(G580,DATOS!A:A,DATOS!G:G)</f>
        <v>FORMACIÓN MILITAR - Boque 8 - DERECHOS Y DEBERES DE LOS MIEMBROS DE LAS FAS II. DERECHOS Y DEBERES DE LOS MIEMBROS DE LAS FAS.  (Ref: 499)</v>
      </c>
      <c r="J581" s="34"/>
      <c r="K581" s="53"/>
      <c r="L581" s="35">
        <f>+M581</f>
        <v>97</v>
      </c>
      <c r="M581" s="22">
        <f>+M575+1</f>
        <v>97</v>
      </c>
      <c r="N581" s="20" t="s">
        <v>33</v>
      </c>
      <c r="O581" s="20" t="s">
        <v>34</v>
      </c>
      <c r="P581" s="20" t="s">
        <v>39</v>
      </c>
      <c r="Q581" s="20" t="s">
        <v>35</v>
      </c>
      <c r="R581" s="20" t="s">
        <v>36</v>
      </c>
      <c r="S581" s="20" t="s">
        <v>37</v>
      </c>
      <c r="T581" s="20" t="str">
        <f>CONCATENATE("X",I580)</f>
        <v>X0</v>
      </c>
      <c r="U581" s="20" t="s">
        <v>38</v>
      </c>
      <c r="AF581" s="5"/>
      <c r="AG581" s="5"/>
      <c r="AH581" s="5"/>
      <c r="AI581" s="5"/>
      <c r="AJ581" s="5"/>
      <c r="AK581" s="5"/>
    </row>
    <row r="582" spans="1:37" s="19" customFormat="1" ht="15.6" x14ac:dyDescent="0.25">
      <c r="A582" s="139">
        <f ca="1">IF($E$2="X",0,IF(M583&gt;2,I580,M583))</f>
        <v>0</v>
      </c>
      <c r="B582" s="54"/>
      <c r="C582" s="25" t="str">
        <f ca="1">IF(PORTADA!$E$39="A",CONCATENATE(L582," ",I582),"")</f>
        <v>a) 0</v>
      </c>
      <c r="D582" s="26"/>
      <c r="E582" s="15"/>
      <c r="F582" s="15"/>
      <c r="G582" s="62"/>
      <c r="H582" s="62"/>
      <c r="I582" s="34">
        <f>LOOKUP(G580,DATOS!A:A,DATOS!L:L)</f>
        <v>0</v>
      </c>
      <c r="J582" s="35"/>
      <c r="K582" s="34"/>
      <c r="L582" s="35" t="s">
        <v>127</v>
      </c>
      <c r="M582" s="20" t="s">
        <v>5</v>
      </c>
      <c r="N582" s="20">
        <f>IF(O582&gt;0,0,R582)</f>
        <v>0</v>
      </c>
      <c r="O582" s="20">
        <f>IF(R583&gt;0,1,0)</f>
        <v>0</v>
      </c>
      <c r="P582" s="20">
        <f>IF(O582=1,-1/COUNTA(S582:S585),0)</f>
        <v>0</v>
      </c>
      <c r="Q582" s="20">
        <f>COUNTA(B582:B585)</f>
        <v>0</v>
      </c>
      <c r="R582" s="20">
        <f>COUNTIF(T582:T585,T581)</f>
        <v>0</v>
      </c>
      <c r="S582" s="21" t="s">
        <v>0</v>
      </c>
      <c r="T582" s="20" t="str">
        <f>CONCATENATE(B582,S582)</f>
        <v>A</v>
      </c>
      <c r="U582" s="20">
        <f>IF(R582&gt;0,R582+Q582,Q582*3)</f>
        <v>0</v>
      </c>
      <c r="AF582" s="5"/>
      <c r="AG582" s="5"/>
      <c r="AH582" s="5"/>
      <c r="AI582" s="5"/>
      <c r="AJ582" s="5"/>
      <c r="AK582" s="5"/>
    </row>
    <row r="583" spans="1:37" s="19" customFormat="1" ht="15.6" x14ac:dyDescent="0.25">
      <c r="A583" s="139"/>
      <c r="B583" s="54"/>
      <c r="C583" s="25" t="str">
        <f ca="1">IF(PORTADA!$E$39="A",CONCATENATE(L583," ",I583),"")</f>
        <v>b) 0</v>
      </c>
      <c r="D583" s="26"/>
      <c r="E583" s="15"/>
      <c r="F583" s="15"/>
      <c r="G583" s="62"/>
      <c r="H583" s="62"/>
      <c r="I583" s="34">
        <f>LOOKUP(G580,DATOS!A:A,DATOS!M:M)</f>
        <v>0</v>
      </c>
      <c r="J583" s="35"/>
      <c r="K583" s="34"/>
      <c r="L583" s="35" t="s">
        <v>126</v>
      </c>
      <c r="M583" s="20">
        <f ca="1">IF(PORTADA!$E$39="A",U582,0)</f>
        <v>0</v>
      </c>
      <c r="N583" s="20"/>
      <c r="O583" s="20"/>
      <c r="P583" s="20"/>
      <c r="Q583" s="20"/>
      <c r="R583" s="20">
        <f>Q582-R582</f>
        <v>0</v>
      </c>
      <c r="S583" s="21" t="s">
        <v>1</v>
      </c>
      <c r="T583" s="20" t="str">
        <f>CONCATENATE(B583,S583)</f>
        <v>B</v>
      </c>
      <c r="U583" s="20"/>
      <c r="AF583" s="5"/>
      <c r="AG583" s="5"/>
      <c r="AH583" s="5"/>
      <c r="AI583" s="5"/>
      <c r="AJ583" s="5"/>
      <c r="AK583" s="5"/>
    </row>
    <row r="584" spans="1:37" s="19" customFormat="1" ht="15.6" x14ac:dyDescent="0.25">
      <c r="A584" s="139"/>
      <c r="B584" s="54"/>
      <c r="C584" s="25" t="str">
        <f ca="1">IF(PORTADA!$E$39="A",CONCATENATE(L584," ",I584),"")</f>
        <v>c) 0</v>
      </c>
      <c r="D584" s="26"/>
      <c r="E584" s="15"/>
      <c r="F584" s="15"/>
      <c r="G584" s="62"/>
      <c r="H584" s="62"/>
      <c r="I584" s="34">
        <f>LOOKUP(G580,DATOS!A:A,DATOS!N:N)</f>
        <v>0</v>
      </c>
      <c r="J584" s="35"/>
      <c r="K584" s="34"/>
      <c r="L584" s="35" t="s">
        <v>125</v>
      </c>
      <c r="M584" s="20"/>
      <c r="N584" s="20"/>
      <c r="O584" s="20"/>
      <c r="P584" s="20"/>
      <c r="Q584" s="20"/>
      <c r="R584" s="20"/>
      <c r="S584" s="21" t="s">
        <v>2</v>
      </c>
      <c r="T584" s="20" t="str">
        <f>CONCATENATE(B584,S584)</f>
        <v>C</v>
      </c>
      <c r="U584" s="20"/>
      <c r="AF584" s="5"/>
      <c r="AG584" s="5"/>
      <c r="AH584" s="5"/>
      <c r="AI584" s="5"/>
      <c r="AJ584" s="5"/>
      <c r="AK584" s="5"/>
    </row>
    <row r="585" spans="1:37" s="19" customFormat="1" ht="15.6" x14ac:dyDescent="0.25">
      <c r="A585" s="139"/>
      <c r="B585" s="54"/>
      <c r="C585" s="25" t="str">
        <f ca="1">IF(PORTADA!$E$39="A",CONCATENATE(L585," ",I585),"")</f>
        <v>d) 0</v>
      </c>
      <c r="D585" s="26"/>
      <c r="E585" s="15"/>
      <c r="F585" s="15"/>
      <c r="G585" s="62"/>
      <c r="H585" s="62"/>
      <c r="I585" s="34">
        <f>LOOKUP(G580,DATOS!A:A,DATOS!O:O)</f>
        <v>0</v>
      </c>
      <c r="J585" s="35"/>
      <c r="K585" s="34"/>
      <c r="L585" s="35" t="s">
        <v>46</v>
      </c>
      <c r="M585" s="20"/>
      <c r="N585" s="20"/>
      <c r="O585" s="20"/>
      <c r="P585" s="20"/>
      <c r="Q585" s="20"/>
      <c r="R585" s="20"/>
      <c r="S585" s="21" t="s">
        <v>3</v>
      </c>
      <c r="T585" s="20" t="str">
        <f>CONCATENATE(B585,S585)</f>
        <v>D</v>
      </c>
      <c r="U585" s="20"/>
      <c r="AF585" s="5"/>
      <c r="AG585" s="5"/>
      <c r="AH585" s="5"/>
      <c r="AI585" s="5"/>
      <c r="AJ585" s="5"/>
      <c r="AK585" s="5"/>
    </row>
    <row r="586" spans="1:37" s="19" customFormat="1" ht="15.6" x14ac:dyDescent="0.25">
      <c r="A586" s="11"/>
      <c r="B586" s="52"/>
      <c r="C586" s="13"/>
      <c r="D586" s="14"/>
      <c r="E586" s="15"/>
      <c r="F586" s="15"/>
      <c r="G586" s="64">
        <v>946</v>
      </c>
      <c r="H586" s="66">
        <f ca="1">LOOKUP(M587,REPARTO!A:A,REPARTO!C:C)</f>
        <v>779</v>
      </c>
      <c r="I586" s="34">
        <f>LOOKUP(G586,DATOS!A:A,DATOS!P:P)</f>
        <v>0</v>
      </c>
      <c r="J586" s="34"/>
      <c r="K586" s="34"/>
      <c r="L586" s="35"/>
      <c r="AF586" s="5"/>
      <c r="AG586" s="5"/>
      <c r="AH586" s="5"/>
      <c r="AI586" s="5"/>
      <c r="AJ586" s="5"/>
      <c r="AK586" s="5"/>
    </row>
    <row r="587" spans="1:37" s="19" customFormat="1" ht="31.2" x14ac:dyDescent="0.25">
      <c r="A587" s="11"/>
      <c r="B587" s="31"/>
      <c r="C587" s="23" t="str">
        <f ca="1">IF(PORTADA!$E$39="A",CONCATENATE(M587,".- ",I587),"")</f>
        <v>98.- INSTRUCCIÓN TÁCTICA Y TÉCNICA - Boque 3 - ARMAMENTO Y TERORÍA DEL TIRO I II. AMETRALLADORA LIGERA MG-4 ET.  (Ref: 946)</v>
      </c>
      <c r="D587" s="24"/>
      <c r="E587" s="11"/>
      <c r="F587" s="11"/>
      <c r="G587" s="65"/>
      <c r="H587" s="62"/>
      <c r="I587" s="34" t="str">
        <f>LOOKUP(G586,DATOS!A:A,DATOS!G:G)</f>
        <v>INSTRUCCIÓN TÁCTICA Y TÉCNICA - Boque 3 - ARMAMENTO Y TERORÍA DEL TIRO I II. AMETRALLADORA LIGERA MG-4 ET.  (Ref: 946)</v>
      </c>
      <c r="J587" s="34"/>
      <c r="K587" s="53"/>
      <c r="L587" s="35">
        <f>+M587</f>
        <v>98</v>
      </c>
      <c r="M587" s="22">
        <f>+M581+1</f>
        <v>98</v>
      </c>
      <c r="N587" s="20" t="s">
        <v>33</v>
      </c>
      <c r="O587" s="20" t="s">
        <v>34</v>
      </c>
      <c r="P587" s="20" t="s">
        <v>39</v>
      </c>
      <c r="Q587" s="20" t="s">
        <v>35</v>
      </c>
      <c r="R587" s="20" t="s">
        <v>36</v>
      </c>
      <c r="S587" s="20" t="s">
        <v>37</v>
      </c>
      <c r="T587" s="20" t="str">
        <f>CONCATENATE("X",I586)</f>
        <v>X0</v>
      </c>
      <c r="U587" s="20" t="s">
        <v>38</v>
      </c>
      <c r="AF587" s="5"/>
      <c r="AG587" s="5"/>
      <c r="AH587" s="5"/>
      <c r="AI587" s="5"/>
      <c r="AJ587" s="5"/>
      <c r="AK587" s="5"/>
    </row>
    <row r="588" spans="1:37" s="19" customFormat="1" ht="15.6" x14ac:dyDescent="0.25">
      <c r="A588" s="139">
        <f ca="1">IF($E$2="X",0,IF(M589&gt;2,I586,M589))</f>
        <v>0</v>
      </c>
      <c r="B588" s="54"/>
      <c r="C588" s="25" t="str">
        <f ca="1">IF(PORTADA!$E$39="A",CONCATENATE(L588," ",I588),"")</f>
        <v>a) 0</v>
      </c>
      <c r="D588" s="26"/>
      <c r="E588" s="15"/>
      <c r="F588" s="15"/>
      <c r="G588" s="62"/>
      <c r="H588" s="62"/>
      <c r="I588" s="34">
        <f>LOOKUP(G586,DATOS!A:A,DATOS!L:L)</f>
        <v>0</v>
      </c>
      <c r="J588" s="35"/>
      <c r="K588" s="34"/>
      <c r="L588" s="35" t="s">
        <v>127</v>
      </c>
      <c r="M588" s="20" t="s">
        <v>5</v>
      </c>
      <c r="N588" s="20">
        <f>IF(O588&gt;0,0,R588)</f>
        <v>0</v>
      </c>
      <c r="O588" s="20">
        <f>IF(R589&gt;0,1,0)</f>
        <v>0</v>
      </c>
      <c r="P588" s="20">
        <f>IF(O588=1,-1/COUNTA(S588:S591),0)</f>
        <v>0</v>
      </c>
      <c r="Q588" s="20">
        <f>COUNTA(B588:B591)</f>
        <v>0</v>
      </c>
      <c r="R588" s="20">
        <f>COUNTIF(T588:T591,T587)</f>
        <v>0</v>
      </c>
      <c r="S588" s="21" t="s">
        <v>0</v>
      </c>
      <c r="T588" s="20" t="str">
        <f>CONCATENATE(B588,S588)</f>
        <v>A</v>
      </c>
      <c r="U588" s="20">
        <f>IF(R588&gt;0,R588+Q588,Q588*3)</f>
        <v>0</v>
      </c>
      <c r="AF588" s="5"/>
      <c r="AG588" s="5"/>
      <c r="AH588" s="5"/>
      <c r="AI588" s="5"/>
      <c r="AJ588" s="5"/>
      <c r="AK588" s="5"/>
    </row>
    <row r="589" spans="1:37" s="19" customFormat="1" ht="15.6" x14ac:dyDescent="0.25">
      <c r="A589" s="139"/>
      <c r="B589" s="54"/>
      <c r="C589" s="25" t="str">
        <f ca="1">IF(PORTADA!$E$39="A",CONCATENATE(L589," ",I589),"")</f>
        <v>b) 0</v>
      </c>
      <c r="D589" s="26"/>
      <c r="E589" s="15"/>
      <c r="F589" s="15"/>
      <c r="G589" s="62"/>
      <c r="H589" s="62"/>
      <c r="I589" s="34">
        <f>LOOKUP(G586,DATOS!A:A,DATOS!M:M)</f>
        <v>0</v>
      </c>
      <c r="J589" s="35"/>
      <c r="K589" s="34"/>
      <c r="L589" s="35" t="s">
        <v>126</v>
      </c>
      <c r="M589" s="20">
        <f ca="1">IF(PORTADA!$E$39="A",U588,0)</f>
        <v>0</v>
      </c>
      <c r="N589" s="20"/>
      <c r="O589" s="20"/>
      <c r="P589" s="20"/>
      <c r="Q589" s="20"/>
      <c r="R589" s="20">
        <f>Q588-R588</f>
        <v>0</v>
      </c>
      <c r="S589" s="21" t="s">
        <v>1</v>
      </c>
      <c r="T589" s="20" t="str">
        <f>CONCATENATE(B589,S589)</f>
        <v>B</v>
      </c>
      <c r="U589" s="20"/>
      <c r="AF589" s="5"/>
      <c r="AG589" s="5"/>
      <c r="AH589" s="5"/>
      <c r="AI589" s="5"/>
      <c r="AJ589" s="5"/>
      <c r="AK589" s="5"/>
    </row>
    <row r="590" spans="1:37" s="19" customFormat="1" ht="15.6" x14ac:dyDescent="0.25">
      <c r="A590" s="139"/>
      <c r="B590" s="54"/>
      <c r="C590" s="25" t="str">
        <f ca="1">IF(PORTADA!$E$39="A",CONCATENATE(L590," ",I590),"")</f>
        <v>c) 0</v>
      </c>
      <c r="D590" s="26"/>
      <c r="E590" s="15"/>
      <c r="F590" s="15"/>
      <c r="G590" s="62"/>
      <c r="H590" s="62"/>
      <c r="I590" s="34">
        <f>LOOKUP(G586,DATOS!A:A,DATOS!N:N)</f>
        <v>0</v>
      </c>
      <c r="J590" s="35"/>
      <c r="K590" s="34"/>
      <c r="L590" s="35" t="s">
        <v>125</v>
      </c>
      <c r="M590" s="20"/>
      <c r="N590" s="20"/>
      <c r="O590" s="20"/>
      <c r="P590" s="20"/>
      <c r="Q590" s="20"/>
      <c r="R590" s="20"/>
      <c r="S590" s="21" t="s">
        <v>2</v>
      </c>
      <c r="T590" s="20" t="str">
        <f>CONCATENATE(B590,S590)</f>
        <v>C</v>
      </c>
      <c r="U590" s="20"/>
      <c r="AF590" s="5"/>
      <c r="AG590" s="5"/>
      <c r="AH590" s="5"/>
      <c r="AI590" s="5"/>
      <c r="AJ590" s="5"/>
      <c r="AK590" s="5"/>
    </row>
    <row r="591" spans="1:37" s="19" customFormat="1" ht="15.6" x14ac:dyDescent="0.25">
      <c r="A591" s="139"/>
      <c r="B591" s="54"/>
      <c r="C591" s="25" t="str">
        <f ca="1">IF(PORTADA!$E$39="A",CONCATENATE(L591," ",I591),"")</f>
        <v>d) 0</v>
      </c>
      <c r="D591" s="26"/>
      <c r="E591" s="15"/>
      <c r="F591" s="15"/>
      <c r="G591" s="62"/>
      <c r="H591" s="62"/>
      <c r="I591" s="34">
        <f>LOOKUP(G586,DATOS!A:A,DATOS!O:O)</f>
        <v>0</v>
      </c>
      <c r="J591" s="35"/>
      <c r="K591" s="34"/>
      <c r="L591" s="35" t="s">
        <v>46</v>
      </c>
      <c r="M591" s="20"/>
      <c r="N591" s="20"/>
      <c r="O591" s="20"/>
      <c r="P591" s="20"/>
      <c r="Q591" s="20"/>
      <c r="R591" s="20"/>
      <c r="S591" s="21" t="s">
        <v>3</v>
      </c>
      <c r="T591" s="20" t="str">
        <f>CONCATENATE(B591,S591)</f>
        <v>D</v>
      </c>
      <c r="U591" s="20"/>
      <c r="AF591" s="5"/>
      <c r="AG591" s="5"/>
      <c r="AH591" s="5"/>
      <c r="AI591" s="5"/>
      <c r="AJ591" s="5"/>
      <c r="AK591" s="5"/>
    </row>
    <row r="592" spans="1:37" s="19" customFormat="1" ht="15.6" x14ac:dyDescent="0.25">
      <c r="A592" s="11"/>
      <c r="B592" s="52"/>
      <c r="C592" s="13"/>
      <c r="D592" s="14"/>
      <c r="E592" s="15"/>
      <c r="F592" s="15"/>
      <c r="G592" s="64">
        <v>773</v>
      </c>
      <c r="H592" s="66">
        <f ca="1">LOOKUP(M593,REPARTO!A:A,REPARTO!C:C)</f>
        <v>639</v>
      </c>
      <c r="I592" s="34">
        <f>LOOKUP(G592,DATOS!A:A,DATOS!P:P)</f>
        <v>0</v>
      </c>
      <c r="J592" s="34"/>
      <c r="K592" s="34"/>
      <c r="L592" s="35"/>
      <c r="AF592" s="5"/>
      <c r="AG592" s="5"/>
      <c r="AH592" s="5"/>
      <c r="AI592" s="5"/>
      <c r="AJ592" s="5"/>
      <c r="AK592" s="5"/>
    </row>
    <row r="593" spans="1:37" s="19" customFormat="1" ht="15.6" x14ac:dyDescent="0.25">
      <c r="A593" s="11"/>
      <c r="B593" s="31"/>
      <c r="C593" s="23" t="str">
        <f ca="1">IF(PORTADA!$E$39="A",CONCATENATE(M593,".- ",I593),"")</f>
        <v>99.- INSTRUCCIÓN TÁCTICA Y TÉCNICA - Boque 2 - TOPOGRAFÍA I. CARTOGRAFÍA.  (Ref: 773)</v>
      </c>
      <c r="D593" s="24"/>
      <c r="E593" s="11"/>
      <c r="F593" s="11"/>
      <c r="G593" s="65"/>
      <c r="H593" s="62"/>
      <c r="I593" s="34" t="str">
        <f>LOOKUP(G592,DATOS!A:A,DATOS!G:G)</f>
        <v>INSTRUCCIÓN TÁCTICA Y TÉCNICA - Boque 2 - TOPOGRAFÍA I. CARTOGRAFÍA.  (Ref: 773)</v>
      </c>
      <c r="J593" s="34"/>
      <c r="K593" s="53"/>
      <c r="L593" s="35">
        <f>+M593</f>
        <v>99</v>
      </c>
      <c r="M593" s="22">
        <f>+M587+1</f>
        <v>99</v>
      </c>
      <c r="N593" s="20" t="s">
        <v>33</v>
      </c>
      <c r="O593" s="20" t="s">
        <v>34</v>
      </c>
      <c r="P593" s="20" t="s">
        <v>39</v>
      </c>
      <c r="Q593" s="20" t="s">
        <v>35</v>
      </c>
      <c r="R593" s="20" t="s">
        <v>36</v>
      </c>
      <c r="S593" s="20" t="s">
        <v>37</v>
      </c>
      <c r="T593" s="20" t="str">
        <f>CONCATENATE("X",I592)</f>
        <v>X0</v>
      </c>
      <c r="U593" s="20" t="s">
        <v>38</v>
      </c>
      <c r="AF593" s="5"/>
      <c r="AG593" s="5"/>
      <c r="AH593" s="5"/>
      <c r="AI593" s="5"/>
      <c r="AJ593" s="5"/>
      <c r="AK593" s="5"/>
    </row>
    <row r="594" spans="1:37" s="19" customFormat="1" ht="15.6" x14ac:dyDescent="0.25">
      <c r="A594" s="139">
        <f ca="1">IF($E$2="X",0,IF(M595&gt;2,I592,M595))</f>
        <v>0</v>
      </c>
      <c r="B594" s="54"/>
      <c r="C594" s="25" t="str">
        <f ca="1">IF(PORTADA!$E$39="A",CONCATENATE(L594," ",I594),"")</f>
        <v>a) 0</v>
      </c>
      <c r="D594" s="26"/>
      <c r="E594" s="15"/>
      <c r="F594" s="15"/>
      <c r="G594" s="62"/>
      <c r="H594" s="62"/>
      <c r="I594" s="34">
        <f>LOOKUP(G592,DATOS!A:A,DATOS!L:L)</f>
        <v>0</v>
      </c>
      <c r="J594" s="35"/>
      <c r="K594" s="34"/>
      <c r="L594" s="35" t="s">
        <v>127</v>
      </c>
      <c r="M594" s="20" t="s">
        <v>5</v>
      </c>
      <c r="N594" s="20">
        <f>IF(O594&gt;0,0,R594)</f>
        <v>0</v>
      </c>
      <c r="O594" s="20">
        <f>IF(R595&gt;0,1,0)</f>
        <v>0</v>
      </c>
      <c r="P594" s="20">
        <f>IF(O594=1,-1/COUNTA(S594:S597),0)</f>
        <v>0</v>
      </c>
      <c r="Q594" s="20">
        <f>COUNTA(B594:B597)</f>
        <v>0</v>
      </c>
      <c r="R594" s="20">
        <f>COUNTIF(T594:T597,T593)</f>
        <v>0</v>
      </c>
      <c r="S594" s="21" t="s">
        <v>0</v>
      </c>
      <c r="T594" s="20" t="str">
        <f>CONCATENATE(B594,S594)</f>
        <v>A</v>
      </c>
      <c r="U594" s="20">
        <f>IF(R594&gt;0,R594+Q594,Q594*3)</f>
        <v>0</v>
      </c>
      <c r="AF594" s="5"/>
      <c r="AG594" s="5"/>
      <c r="AH594" s="5"/>
      <c r="AI594" s="5"/>
      <c r="AJ594" s="5"/>
      <c r="AK594" s="5"/>
    </row>
    <row r="595" spans="1:37" s="19" customFormat="1" ht="15.6" x14ac:dyDescent="0.25">
      <c r="A595" s="139"/>
      <c r="B595" s="54"/>
      <c r="C595" s="25" t="str">
        <f ca="1">IF(PORTADA!$E$39="A",CONCATENATE(L595," ",I595),"")</f>
        <v>b) 0</v>
      </c>
      <c r="D595" s="26"/>
      <c r="E595" s="15"/>
      <c r="F595" s="15"/>
      <c r="G595" s="62"/>
      <c r="H595" s="62"/>
      <c r="I595" s="34">
        <f>LOOKUP(G592,DATOS!A:A,DATOS!M:M)</f>
        <v>0</v>
      </c>
      <c r="J595" s="35"/>
      <c r="K595" s="34"/>
      <c r="L595" s="35" t="s">
        <v>126</v>
      </c>
      <c r="M595" s="20">
        <f ca="1">IF(PORTADA!$E$39="A",U594,0)</f>
        <v>0</v>
      </c>
      <c r="N595" s="20"/>
      <c r="O595" s="20"/>
      <c r="P595" s="20"/>
      <c r="Q595" s="20"/>
      <c r="R595" s="20">
        <f>Q594-R594</f>
        <v>0</v>
      </c>
      <c r="S595" s="21" t="s">
        <v>1</v>
      </c>
      <c r="T595" s="20" t="str">
        <f>CONCATENATE(B595,S595)</f>
        <v>B</v>
      </c>
      <c r="U595" s="20"/>
      <c r="AF595" s="5"/>
      <c r="AG595" s="5"/>
      <c r="AH595" s="5"/>
      <c r="AI595" s="5"/>
      <c r="AJ595" s="5"/>
      <c r="AK595" s="5"/>
    </row>
    <row r="596" spans="1:37" s="19" customFormat="1" ht="15.6" x14ac:dyDescent="0.25">
      <c r="A596" s="139"/>
      <c r="B596" s="54"/>
      <c r="C596" s="25" t="str">
        <f ca="1">IF(PORTADA!$E$39="A",CONCATENATE(L596," ",I596),"")</f>
        <v>c) 0</v>
      </c>
      <c r="D596" s="26"/>
      <c r="E596" s="15"/>
      <c r="F596" s="15"/>
      <c r="G596" s="62"/>
      <c r="H596" s="62"/>
      <c r="I596" s="34">
        <f>LOOKUP(G592,DATOS!A:A,DATOS!N:N)</f>
        <v>0</v>
      </c>
      <c r="J596" s="35"/>
      <c r="K596" s="34"/>
      <c r="L596" s="35" t="s">
        <v>125</v>
      </c>
      <c r="M596" s="20"/>
      <c r="N596" s="20"/>
      <c r="O596" s="20"/>
      <c r="P596" s="20"/>
      <c r="Q596" s="20"/>
      <c r="R596" s="20"/>
      <c r="S596" s="21" t="s">
        <v>2</v>
      </c>
      <c r="T596" s="20" t="str">
        <f>CONCATENATE(B596,S596)</f>
        <v>C</v>
      </c>
      <c r="U596" s="20"/>
      <c r="AF596" s="5"/>
      <c r="AG596" s="5"/>
      <c r="AH596" s="5"/>
      <c r="AI596" s="5"/>
      <c r="AJ596" s="5"/>
      <c r="AK596" s="5"/>
    </row>
    <row r="597" spans="1:37" s="19" customFormat="1" ht="15.6" x14ac:dyDescent="0.25">
      <c r="A597" s="139"/>
      <c r="B597" s="54"/>
      <c r="C597" s="25" t="str">
        <f ca="1">IF(PORTADA!$E$39="A",CONCATENATE(L597," ",I597),"")</f>
        <v>d) 0</v>
      </c>
      <c r="D597" s="26"/>
      <c r="E597" s="15"/>
      <c r="F597" s="15"/>
      <c r="G597" s="62"/>
      <c r="H597" s="62"/>
      <c r="I597" s="34">
        <f>LOOKUP(G592,DATOS!A:A,DATOS!O:O)</f>
        <v>0</v>
      </c>
      <c r="J597" s="35"/>
      <c r="K597" s="34"/>
      <c r="L597" s="35" t="s">
        <v>46</v>
      </c>
      <c r="M597" s="20"/>
      <c r="N597" s="20"/>
      <c r="O597" s="20"/>
      <c r="P597" s="20"/>
      <c r="Q597" s="20"/>
      <c r="R597" s="20"/>
      <c r="S597" s="21" t="s">
        <v>3</v>
      </c>
      <c r="T597" s="20" t="str">
        <f>CONCATENATE(B597,S597)</f>
        <v>D</v>
      </c>
      <c r="U597" s="20"/>
      <c r="AF597" s="5"/>
      <c r="AG597" s="5"/>
      <c r="AH597" s="5"/>
      <c r="AI597" s="5"/>
      <c r="AJ597" s="5"/>
      <c r="AK597" s="5"/>
    </row>
    <row r="598" spans="1:37" s="19" customFormat="1" ht="15.6" x14ac:dyDescent="0.25">
      <c r="A598" s="11"/>
      <c r="B598" s="52"/>
      <c r="C598" s="13"/>
      <c r="D598" s="14"/>
      <c r="E598" s="15"/>
      <c r="F598" s="15"/>
      <c r="G598" s="64">
        <v>982</v>
      </c>
      <c r="H598" s="66">
        <f ca="1">LOOKUP(M599,REPARTO!A:A,REPARTO!C:C)</f>
        <v>1074</v>
      </c>
      <c r="I598" s="34">
        <f>LOOKUP(G598,DATOS!A:A,DATOS!P:P)</f>
        <v>0</v>
      </c>
      <c r="J598" s="34"/>
      <c r="K598" s="34"/>
      <c r="L598" s="35"/>
      <c r="AF598" s="5"/>
      <c r="AG598" s="5"/>
      <c r="AH598" s="5"/>
      <c r="AI598" s="5"/>
      <c r="AJ598" s="5"/>
      <c r="AK598" s="5"/>
    </row>
    <row r="599" spans="1:37" s="19" customFormat="1" ht="31.2" x14ac:dyDescent="0.25">
      <c r="A599" s="11"/>
      <c r="B599" s="31"/>
      <c r="C599" s="23" t="str">
        <f ca="1">IF(PORTADA!$E$39="A",CONCATENATE(M599,".- ",I599),"")</f>
        <v>100.- INSTRUCCIÓN TÁCTICA Y TÉCNICA - Boque 3 - ARMAMENTO Y TERORÍA DEL TIRO II II. Pistola USP COMPACT.  (Ref: 982)</v>
      </c>
      <c r="D599" s="24"/>
      <c r="E599" s="11"/>
      <c r="F599" s="11"/>
      <c r="G599" s="65"/>
      <c r="H599" s="62"/>
      <c r="I599" s="34" t="str">
        <f>LOOKUP(G598,DATOS!A:A,DATOS!G:G)</f>
        <v>INSTRUCCIÓN TÁCTICA Y TÉCNICA - Boque 3 - ARMAMENTO Y TERORÍA DEL TIRO II II. Pistola USP COMPACT.  (Ref: 982)</v>
      </c>
      <c r="J599" s="34"/>
      <c r="K599" s="53"/>
      <c r="L599" s="35">
        <f>+M599</f>
        <v>100</v>
      </c>
      <c r="M599" s="22">
        <f>+M593+1</f>
        <v>100</v>
      </c>
      <c r="N599" s="20" t="s">
        <v>33</v>
      </c>
      <c r="O599" s="20" t="s">
        <v>34</v>
      </c>
      <c r="P599" s="20" t="s">
        <v>39</v>
      </c>
      <c r="Q599" s="20" t="s">
        <v>35</v>
      </c>
      <c r="R599" s="20" t="s">
        <v>36</v>
      </c>
      <c r="S599" s="20" t="s">
        <v>37</v>
      </c>
      <c r="T599" s="20" t="str">
        <f>CONCATENATE("X",I598)</f>
        <v>X0</v>
      </c>
      <c r="U599" s="20" t="s">
        <v>38</v>
      </c>
      <c r="AF599" s="5"/>
      <c r="AG599" s="5"/>
      <c r="AH599" s="5"/>
      <c r="AI599" s="5"/>
      <c r="AJ599" s="5"/>
      <c r="AK599" s="5"/>
    </row>
    <row r="600" spans="1:37" s="19" customFormat="1" ht="15.6" x14ac:dyDescent="0.25">
      <c r="A600" s="139">
        <f ca="1">IF($E$2="X",0,IF(M601&gt;2,I598,M601))</f>
        <v>0</v>
      </c>
      <c r="B600" s="54"/>
      <c r="C600" s="25" t="str">
        <f ca="1">IF(PORTADA!$E$39="A",CONCATENATE(L600," ",I600),"")</f>
        <v>a) 0</v>
      </c>
      <c r="D600" s="26"/>
      <c r="E600" s="15"/>
      <c r="F600" s="15"/>
      <c r="G600" s="62"/>
      <c r="H600" s="62"/>
      <c r="I600" s="34">
        <f>LOOKUP(G598,DATOS!A:A,DATOS!L:L)</f>
        <v>0</v>
      </c>
      <c r="J600" s="35"/>
      <c r="K600" s="34"/>
      <c r="L600" s="35" t="s">
        <v>127</v>
      </c>
      <c r="M600" s="20" t="s">
        <v>5</v>
      </c>
      <c r="N600" s="20">
        <f>IF(O600&gt;0,0,R600)</f>
        <v>0</v>
      </c>
      <c r="O600" s="20">
        <f>IF(R601&gt;0,1,0)</f>
        <v>0</v>
      </c>
      <c r="P600" s="20">
        <f>IF(O600=1,-1/COUNTA(S600:S603),0)</f>
        <v>0</v>
      </c>
      <c r="Q600" s="20">
        <f>COUNTA(B600:B603)</f>
        <v>0</v>
      </c>
      <c r="R600" s="20">
        <f>COUNTIF(T600:T603,T599)</f>
        <v>0</v>
      </c>
      <c r="S600" s="21" t="s">
        <v>0</v>
      </c>
      <c r="T600" s="20" t="str">
        <f>CONCATENATE(B600,S600)</f>
        <v>A</v>
      </c>
      <c r="U600" s="20">
        <f>IF(R600&gt;0,R600+Q600,Q600*3)</f>
        <v>0</v>
      </c>
      <c r="AF600" s="5"/>
      <c r="AG600" s="5"/>
      <c r="AH600" s="5"/>
      <c r="AI600" s="5"/>
      <c r="AJ600" s="5"/>
      <c r="AK600" s="5"/>
    </row>
    <row r="601" spans="1:37" s="19" customFormat="1" ht="15.6" x14ac:dyDescent="0.25">
      <c r="A601" s="139"/>
      <c r="B601" s="54"/>
      <c r="C601" s="25" t="str">
        <f ca="1">IF(PORTADA!$E$39="A",CONCATENATE(L601," ",I601),"")</f>
        <v>b) 0</v>
      </c>
      <c r="D601" s="26"/>
      <c r="E601" s="15"/>
      <c r="F601" s="15"/>
      <c r="G601" s="62"/>
      <c r="H601" s="62"/>
      <c r="I601" s="34">
        <f>LOOKUP(G598,DATOS!A:A,DATOS!M:M)</f>
        <v>0</v>
      </c>
      <c r="J601" s="35"/>
      <c r="K601" s="34"/>
      <c r="L601" s="35" t="s">
        <v>126</v>
      </c>
      <c r="M601" s="20">
        <f ca="1">IF(PORTADA!$E$39="A",U600,0)</f>
        <v>0</v>
      </c>
      <c r="N601" s="20"/>
      <c r="O601" s="20"/>
      <c r="P601" s="20"/>
      <c r="Q601" s="20"/>
      <c r="R601" s="20">
        <f>Q600-R600</f>
        <v>0</v>
      </c>
      <c r="S601" s="21" t="s">
        <v>1</v>
      </c>
      <c r="T601" s="20" t="str">
        <f>CONCATENATE(B601,S601)</f>
        <v>B</v>
      </c>
      <c r="U601" s="20"/>
      <c r="AF601" s="5"/>
      <c r="AG601" s="5"/>
      <c r="AH601" s="5"/>
      <c r="AI601" s="5"/>
      <c r="AJ601" s="5"/>
      <c r="AK601" s="5"/>
    </row>
    <row r="602" spans="1:37" s="19" customFormat="1" ht="15.6" x14ac:dyDescent="0.25">
      <c r="A602" s="139"/>
      <c r="B602" s="54"/>
      <c r="C602" s="25" t="str">
        <f ca="1">IF(PORTADA!$E$39="A",CONCATENATE(L602," ",I602),"")</f>
        <v>c) 0</v>
      </c>
      <c r="D602" s="26"/>
      <c r="E602" s="15"/>
      <c r="F602" s="15"/>
      <c r="G602" s="62"/>
      <c r="H602" s="62"/>
      <c r="I602" s="34">
        <f>LOOKUP(G598,DATOS!A:A,DATOS!N:N)</f>
        <v>0</v>
      </c>
      <c r="J602" s="35"/>
      <c r="K602" s="34"/>
      <c r="L602" s="35" t="s">
        <v>125</v>
      </c>
      <c r="M602" s="20"/>
      <c r="N602" s="20"/>
      <c r="O602" s="20"/>
      <c r="P602" s="20"/>
      <c r="Q602" s="20"/>
      <c r="R602" s="20"/>
      <c r="S602" s="21" t="s">
        <v>2</v>
      </c>
      <c r="T602" s="20" t="str">
        <f>CONCATENATE(B602,S602)</f>
        <v>C</v>
      </c>
      <c r="U602" s="20"/>
      <c r="AF602" s="5"/>
      <c r="AG602" s="5"/>
      <c r="AH602" s="5"/>
      <c r="AI602" s="5"/>
      <c r="AJ602" s="5"/>
      <c r="AK602" s="5"/>
    </row>
    <row r="603" spans="1:37" s="19" customFormat="1" ht="15.6" x14ac:dyDescent="0.25">
      <c r="A603" s="139"/>
      <c r="B603" s="54"/>
      <c r="C603" s="25" t="str">
        <f ca="1">IF(PORTADA!$E$39="A",CONCATENATE(L603," ",I603),"")</f>
        <v>d) 0</v>
      </c>
      <c r="D603" s="26"/>
      <c r="E603" s="15"/>
      <c r="F603" s="15"/>
      <c r="G603" s="62"/>
      <c r="H603" s="62"/>
      <c r="I603" s="34">
        <f>LOOKUP(G598,DATOS!A:A,DATOS!O:O)</f>
        <v>0</v>
      </c>
      <c r="J603" s="35"/>
      <c r="K603" s="34"/>
      <c r="L603" s="35" t="s">
        <v>46</v>
      </c>
      <c r="M603" s="20"/>
      <c r="N603" s="20"/>
      <c r="O603" s="20"/>
      <c r="P603" s="20"/>
      <c r="Q603" s="20"/>
      <c r="R603" s="20"/>
      <c r="S603" s="21" t="s">
        <v>3</v>
      </c>
      <c r="T603" s="20" t="str">
        <f>CONCATENATE(B603,S603)</f>
        <v>D</v>
      </c>
      <c r="U603" s="20"/>
      <c r="AF603" s="5"/>
      <c r="AG603" s="5"/>
      <c r="AH603" s="5"/>
      <c r="AI603" s="5"/>
      <c r="AJ603" s="5"/>
      <c r="AK603" s="5"/>
    </row>
    <row r="604" spans="1:37" ht="15.6" x14ac:dyDescent="0.25">
      <c r="A604" s="11"/>
      <c r="B604" s="56"/>
      <c r="C604" s="27"/>
      <c r="D604" s="28"/>
      <c r="J604" s="35"/>
    </row>
    <row r="605" spans="1:37" ht="15" hidden="1" customHeight="1" x14ac:dyDescent="0.25">
      <c r="J605" s="35"/>
      <c r="L605" s="35">
        <f>+M605</f>
        <v>0</v>
      </c>
    </row>
    <row r="606" spans="1:37" ht="15" hidden="1" customHeight="1" x14ac:dyDescent="0.25">
      <c r="J606" s="35"/>
      <c r="L606" s="35" t="s">
        <v>127</v>
      </c>
    </row>
    <row r="607" spans="1:37" ht="15" hidden="1" customHeight="1" x14ac:dyDescent="0.25">
      <c r="J607" s="35"/>
      <c r="L607" s="35" t="s">
        <v>126</v>
      </c>
    </row>
    <row r="608" spans="1:37" ht="15" hidden="1" customHeight="1" x14ac:dyDescent="0.25">
      <c r="J608" s="35"/>
      <c r="L608" s="35" t="s">
        <v>125</v>
      </c>
    </row>
    <row r="609" spans="10:12" ht="15" hidden="1" customHeight="1" x14ac:dyDescent="0.25">
      <c r="J609" s="35"/>
      <c r="L609" s="35" t="s">
        <v>46</v>
      </c>
    </row>
    <row r="610" spans="10:12" ht="15" hidden="1" customHeight="1" x14ac:dyDescent="0.25">
      <c r="J610" s="35"/>
    </row>
    <row r="611" spans="10:12" ht="15" hidden="1" customHeight="1" x14ac:dyDescent="0.25">
      <c r="J611" s="35"/>
    </row>
    <row r="612" spans="10:12" ht="15" hidden="1" customHeight="1" x14ac:dyDescent="0.25">
      <c r="J612" s="35"/>
    </row>
    <row r="613" spans="10:12" ht="15" hidden="1" customHeight="1" x14ac:dyDescent="0.25">
      <c r="J613" s="35"/>
    </row>
    <row r="614" spans="10:12" ht="15" hidden="1" customHeight="1" x14ac:dyDescent="0.25">
      <c r="J614" s="35"/>
    </row>
    <row r="615" spans="10:12" ht="15" hidden="1" customHeight="1" x14ac:dyDescent="0.25">
      <c r="J615" s="35"/>
    </row>
    <row r="616" spans="10:12" ht="15" hidden="1" customHeight="1" x14ac:dyDescent="0.25">
      <c r="J616" s="35"/>
    </row>
    <row r="617" spans="10:12" ht="15" hidden="1" customHeight="1" x14ac:dyDescent="0.25">
      <c r="J617" s="35"/>
    </row>
    <row r="618" spans="10:12" ht="15" hidden="1" customHeight="1" x14ac:dyDescent="0.25">
      <c r="J618" s="35"/>
    </row>
    <row r="619" spans="10:12" ht="15" hidden="1" customHeight="1" x14ac:dyDescent="0.25">
      <c r="J619" s="35"/>
    </row>
    <row r="620" spans="10:12" ht="15" hidden="1" customHeight="1" x14ac:dyDescent="0.25">
      <c r="J620" s="35"/>
    </row>
    <row r="621" spans="10:12" ht="15" hidden="1" customHeight="1" x14ac:dyDescent="0.25">
      <c r="J621" s="35"/>
    </row>
    <row r="622" spans="10:12" ht="15" hidden="1" customHeight="1" x14ac:dyDescent="0.25">
      <c r="J622" s="35"/>
    </row>
    <row r="623" spans="10:12" ht="15" hidden="1" customHeight="1" x14ac:dyDescent="0.25">
      <c r="J623" s="35"/>
    </row>
    <row r="624" spans="10:12" ht="15" hidden="1" customHeight="1" x14ac:dyDescent="0.25">
      <c r="J624" s="35"/>
    </row>
    <row r="625" spans="10:10" ht="15" hidden="1" customHeight="1" x14ac:dyDescent="0.25">
      <c r="J625" s="35"/>
    </row>
    <row r="626" spans="10:10" ht="15" hidden="1" customHeight="1" x14ac:dyDescent="0.25">
      <c r="J626" s="35"/>
    </row>
    <row r="627" spans="10:10" ht="15" hidden="1" customHeight="1" x14ac:dyDescent="0.25">
      <c r="J627" s="35"/>
    </row>
    <row r="628" spans="10:10" ht="15" hidden="1" customHeight="1" x14ac:dyDescent="0.25">
      <c r="J628" s="35"/>
    </row>
    <row r="629" spans="10:10" ht="15" hidden="1" customHeight="1" x14ac:dyDescent="0.25">
      <c r="J629" s="35"/>
    </row>
    <row r="630" spans="10:10" ht="15" hidden="1" customHeight="1" x14ac:dyDescent="0.25">
      <c r="J630" s="35"/>
    </row>
    <row r="631" spans="10:10" ht="15" hidden="1" customHeight="1" x14ac:dyDescent="0.25">
      <c r="J631" s="35"/>
    </row>
    <row r="632" spans="10:10" ht="15" hidden="1" customHeight="1" x14ac:dyDescent="0.25">
      <c r="J632" s="35"/>
    </row>
    <row r="633" spans="10:10" ht="15" hidden="1" customHeight="1" x14ac:dyDescent="0.25">
      <c r="J633" s="35"/>
    </row>
    <row r="634" spans="10:10" ht="15" hidden="1" customHeight="1" x14ac:dyDescent="0.25">
      <c r="J634" s="35"/>
    </row>
    <row r="635" spans="10:10" ht="15" hidden="1" customHeight="1" x14ac:dyDescent="0.25">
      <c r="J635" s="35"/>
    </row>
    <row r="636" spans="10:10" ht="15" hidden="1" customHeight="1" x14ac:dyDescent="0.25">
      <c r="J636" s="35"/>
    </row>
    <row r="637" spans="10:10" ht="15" hidden="1" customHeight="1" x14ac:dyDescent="0.25">
      <c r="J637" s="35"/>
    </row>
    <row r="638" spans="10:10" ht="15" hidden="1" customHeight="1" x14ac:dyDescent="0.25">
      <c r="J638" s="35"/>
    </row>
    <row r="639" spans="10:10" ht="15" hidden="1" customHeight="1" x14ac:dyDescent="0.25">
      <c r="J639" s="35"/>
    </row>
    <row r="640" spans="10:10" ht="15" hidden="1" customHeight="1" x14ac:dyDescent="0.25">
      <c r="J640" s="35"/>
    </row>
    <row r="641" spans="10:10" ht="15" hidden="1" customHeight="1" x14ac:dyDescent="0.25">
      <c r="J641" s="35"/>
    </row>
    <row r="642" spans="10:10" ht="15" hidden="1" customHeight="1" x14ac:dyDescent="0.25">
      <c r="J642" s="35"/>
    </row>
    <row r="643" spans="10:10" ht="15" hidden="1" customHeight="1" x14ac:dyDescent="0.25">
      <c r="J643" s="35"/>
    </row>
    <row r="644" spans="10:10" ht="15" hidden="1" customHeight="1" x14ac:dyDescent="0.25">
      <c r="J644" s="35"/>
    </row>
    <row r="645" spans="10:10" ht="15" hidden="1" customHeight="1" x14ac:dyDescent="0.25">
      <c r="J645" s="35"/>
    </row>
    <row r="646" spans="10:10" ht="15" hidden="1" customHeight="1" x14ac:dyDescent="0.25">
      <c r="J646" s="35"/>
    </row>
    <row r="647" spans="10:10" ht="15" hidden="1" customHeight="1" x14ac:dyDescent="0.25">
      <c r="J647" s="35"/>
    </row>
    <row r="648" spans="10:10" ht="15" hidden="1" customHeight="1" x14ac:dyDescent="0.25">
      <c r="J648" s="35"/>
    </row>
    <row r="649" spans="10:10" ht="15" hidden="1" customHeight="1" x14ac:dyDescent="0.25">
      <c r="J649" s="35"/>
    </row>
    <row r="650" spans="10:10" ht="15" hidden="1" customHeight="1" x14ac:dyDescent="0.25">
      <c r="J650" s="35"/>
    </row>
    <row r="651" spans="10:10" ht="15" hidden="1" customHeight="1" x14ac:dyDescent="0.25">
      <c r="J651" s="35"/>
    </row>
    <row r="652" spans="10:10" ht="15.6" hidden="1" x14ac:dyDescent="0.25">
      <c r="J652" s="35"/>
    </row>
    <row r="653" spans="10:10" ht="15.6" hidden="1" x14ac:dyDescent="0.25">
      <c r="J653" s="35"/>
    </row>
    <row r="654" spans="10:10" ht="15.6" hidden="1" x14ac:dyDescent="0.25">
      <c r="J654" s="35"/>
    </row>
    <row r="655" spans="10:10" ht="15.6" hidden="1" x14ac:dyDescent="0.25">
      <c r="J655" s="35"/>
    </row>
    <row r="656" spans="10:10" ht="15.6" hidden="1" x14ac:dyDescent="0.25">
      <c r="J656" s="35"/>
    </row>
    <row r="657" spans="10:10" ht="15.6" hidden="1" x14ac:dyDescent="0.25">
      <c r="J657" s="35"/>
    </row>
    <row r="658" spans="10:10" ht="15.6" hidden="1" x14ac:dyDescent="0.25">
      <c r="J658" s="35"/>
    </row>
    <row r="659" spans="10:10" ht="15.6" hidden="1" x14ac:dyDescent="0.25">
      <c r="J659" s="35"/>
    </row>
    <row r="660" spans="10:10" ht="15.6" hidden="1" x14ac:dyDescent="0.25">
      <c r="J660" s="35"/>
    </row>
    <row r="661" spans="10:10" ht="15.6" hidden="1" x14ac:dyDescent="0.25">
      <c r="J661" s="35"/>
    </row>
    <row r="662" spans="10:10" ht="15.6" hidden="1" x14ac:dyDescent="0.25">
      <c r="J662" s="35"/>
    </row>
    <row r="663" spans="10:10" ht="15.6" hidden="1" x14ac:dyDescent="0.25">
      <c r="J663" s="35"/>
    </row>
    <row r="664" spans="10:10" ht="15.6" hidden="1" x14ac:dyDescent="0.25">
      <c r="J664" s="35"/>
    </row>
    <row r="665" spans="10:10" ht="15.6" hidden="1" x14ac:dyDescent="0.25">
      <c r="J665" s="35"/>
    </row>
    <row r="666" spans="10:10" ht="15.6" hidden="1" x14ac:dyDescent="0.25">
      <c r="J666" s="35"/>
    </row>
    <row r="667" spans="10:10" ht="15.6" hidden="1" x14ac:dyDescent="0.25">
      <c r="J667" s="35"/>
    </row>
    <row r="668" spans="10:10" ht="15.6" hidden="1" x14ac:dyDescent="0.25">
      <c r="J668" s="35"/>
    </row>
    <row r="669" spans="10:10" ht="15.6" hidden="1" x14ac:dyDescent="0.25">
      <c r="J669" s="35"/>
    </row>
    <row r="670" spans="10:10" ht="15.6" hidden="1" x14ac:dyDescent="0.25">
      <c r="J670" s="35"/>
    </row>
    <row r="671" spans="10:10" ht="15.6" hidden="1" x14ac:dyDescent="0.25">
      <c r="J671" s="35"/>
    </row>
    <row r="672" spans="10:10" ht="15.6" hidden="1" x14ac:dyDescent="0.25">
      <c r="J672" s="35"/>
    </row>
    <row r="673" spans="10:10" ht="15.6" hidden="1" x14ac:dyDescent="0.25">
      <c r="J673" s="35"/>
    </row>
    <row r="674" spans="10:10" ht="15.6" hidden="1" x14ac:dyDescent="0.25">
      <c r="J674" s="35"/>
    </row>
    <row r="675" spans="10:10" ht="15.6" hidden="1" x14ac:dyDescent="0.25">
      <c r="J675" s="35"/>
    </row>
    <row r="676" spans="10:10" ht="15.6" hidden="1" x14ac:dyDescent="0.25">
      <c r="J676" s="35"/>
    </row>
    <row r="677" spans="10:10" ht="15.6" hidden="1" x14ac:dyDescent="0.25">
      <c r="J677" s="35"/>
    </row>
    <row r="678" spans="10:10" ht="15.6" hidden="1" x14ac:dyDescent="0.25">
      <c r="J678" s="35"/>
    </row>
    <row r="679" spans="10:10" ht="15.6" hidden="1" x14ac:dyDescent="0.25">
      <c r="J679" s="35"/>
    </row>
    <row r="680" spans="10:10" ht="15.6" hidden="1" x14ac:dyDescent="0.25">
      <c r="J680" s="35"/>
    </row>
    <row r="681" spans="10:10" ht="15.6" hidden="1" x14ac:dyDescent="0.25">
      <c r="J681" s="35"/>
    </row>
    <row r="682" spans="10:10" ht="15.6" hidden="1" x14ac:dyDescent="0.25">
      <c r="J682" s="35"/>
    </row>
    <row r="683" spans="10:10" ht="15.6" hidden="1" x14ac:dyDescent="0.25">
      <c r="J683" s="35"/>
    </row>
    <row r="684" spans="10:10" ht="15.6" hidden="1" x14ac:dyDescent="0.25">
      <c r="J684" s="35"/>
    </row>
    <row r="685" spans="10:10" ht="15.6" hidden="1" x14ac:dyDescent="0.25">
      <c r="J685" s="35"/>
    </row>
    <row r="686" spans="10:10" ht="15.6" hidden="1" x14ac:dyDescent="0.25">
      <c r="J686" s="35"/>
    </row>
    <row r="687" spans="10:10" ht="15.6" hidden="1" x14ac:dyDescent="0.25">
      <c r="J687" s="35"/>
    </row>
    <row r="688" spans="10:10" ht="15.6" hidden="1" x14ac:dyDescent="0.25">
      <c r="J688" s="35"/>
    </row>
    <row r="689" spans="10:10" ht="15.6" hidden="1" x14ac:dyDescent="0.25">
      <c r="J689" s="35"/>
    </row>
    <row r="690" spans="10:10" ht="15.6" hidden="1" x14ac:dyDescent="0.25">
      <c r="J690" s="35"/>
    </row>
    <row r="691" spans="10:10" ht="15.6" hidden="1" x14ac:dyDescent="0.25">
      <c r="J691" s="35"/>
    </row>
    <row r="692" spans="10:10" ht="15.6" hidden="1" x14ac:dyDescent="0.25">
      <c r="J692" s="35"/>
    </row>
    <row r="693" spans="10:10" ht="15.6" hidden="1" x14ac:dyDescent="0.25">
      <c r="J693" s="35"/>
    </row>
    <row r="694" spans="10:10" ht="15.6" hidden="1" x14ac:dyDescent="0.25">
      <c r="J694" s="35"/>
    </row>
    <row r="695" spans="10:10" ht="15.6" hidden="1" x14ac:dyDescent="0.25">
      <c r="J695" s="35"/>
    </row>
    <row r="696" spans="10:10" ht="15.6" hidden="1" x14ac:dyDescent="0.25">
      <c r="J696" s="35"/>
    </row>
    <row r="697" spans="10:10" ht="15.6" hidden="1" x14ac:dyDescent="0.25">
      <c r="J697" s="35"/>
    </row>
    <row r="698" spans="10:10" ht="15.6" hidden="1" x14ac:dyDescent="0.25">
      <c r="J698" s="35"/>
    </row>
    <row r="699" spans="10:10" ht="15.6" hidden="1" x14ac:dyDescent="0.25">
      <c r="J699" s="35"/>
    </row>
    <row r="700" spans="10:10" ht="15.6" hidden="1" x14ac:dyDescent="0.25">
      <c r="J700" s="35"/>
    </row>
    <row r="701" spans="10:10" ht="15.6" hidden="1" x14ac:dyDescent="0.25">
      <c r="J701" s="35"/>
    </row>
    <row r="702" spans="10:10" ht="15.6" hidden="1" x14ac:dyDescent="0.25">
      <c r="J702" s="35"/>
    </row>
    <row r="703" spans="10:10" ht="15.6" hidden="1" x14ac:dyDescent="0.25">
      <c r="J703" s="35"/>
    </row>
    <row r="704" spans="10:10" ht="15.6" hidden="1" x14ac:dyDescent="0.25">
      <c r="J704" s="35"/>
    </row>
    <row r="705" spans="10:10" ht="15.6" hidden="1" x14ac:dyDescent="0.25">
      <c r="J705" s="35"/>
    </row>
    <row r="706" spans="10:10" ht="15.6" hidden="1" x14ac:dyDescent="0.25">
      <c r="J706" s="35"/>
    </row>
    <row r="707" spans="10:10" ht="15.6" hidden="1" x14ac:dyDescent="0.25">
      <c r="J707" s="35"/>
    </row>
    <row r="708" spans="10:10" ht="15.6" hidden="1" x14ac:dyDescent="0.25">
      <c r="J708" s="35"/>
    </row>
    <row r="709" spans="10:10" ht="15.6" hidden="1" x14ac:dyDescent="0.25">
      <c r="J709" s="35"/>
    </row>
    <row r="710" spans="10:10" ht="15.6" hidden="1" x14ac:dyDescent="0.25">
      <c r="J710" s="35"/>
    </row>
    <row r="711" spans="10:10" ht="15.6" hidden="1" x14ac:dyDescent="0.25">
      <c r="J711" s="35"/>
    </row>
    <row r="712" spans="10:10" ht="15.6" hidden="1" x14ac:dyDescent="0.25">
      <c r="J712" s="35"/>
    </row>
    <row r="713" spans="10:10" ht="15.6" hidden="1" x14ac:dyDescent="0.25">
      <c r="J713" s="35"/>
    </row>
    <row r="714" spans="10:10" ht="15.6" hidden="1" x14ac:dyDescent="0.25">
      <c r="J714" s="35"/>
    </row>
    <row r="715" spans="10:10" ht="15.6" hidden="1" x14ac:dyDescent="0.25">
      <c r="J715" s="35"/>
    </row>
    <row r="716" spans="10:10" ht="15.6" hidden="1" x14ac:dyDescent="0.25">
      <c r="J716" s="35"/>
    </row>
    <row r="717" spans="10:10" ht="15.6" hidden="1" x14ac:dyDescent="0.25">
      <c r="J717" s="35"/>
    </row>
    <row r="718" spans="10:10" ht="15.6" hidden="1" x14ac:dyDescent="0.25">
      <c r="J718" s="35"/>
    </row>
    <row r="719" spans="10:10" ht="15.6" hidden="1" x14ac:dyDescent="0.25">
      <c r="J719" s="35"/>
    </row>
    <row r="720" spans="10:10" ht="15.6" hidden="1" x14ac:dyDescent="0.25">
      <c r="J720" s="35"/>
    </row>
    <row r="721" spans="10:10" ht="15.6" hidden="1" x14ac:dyDescent="0.25">
      <c r="J721" s="35"/>
    </row>
    <row r="722" spans="10:10" ht="15.6" hidden="1" x14ac:dyDescent="0.25">
      <c r="J722" s="35"/>
    </row>
    <row r="723" spans="10:10" ht="15.6" hidden="1" x14ac:dyDescent="0.25">
      <c r="J723" s="35"/>
    </row>
    <row r="724" spans="10:10" ht="15.6" hidden="1" x14ac:dyDescent="0.25">
      <c r="J724" s="35"/>
    </row>
    <row r="725" spans="10:10" ht="15.6" hidden="1" x14ac:dyDescent="0.25">
      <c r="J725" s="35"/>
    </row>
    <row r="726" spans="10:10" ht="15.6" hidden="1" x14ac:dyDescent="0.25">
      <c r="J726" s="35"/>
    </row>
    <row r="727" spans="10:10" ht="15.6" hidden="1" x14ac:dyDescent="0.25">
      <c r="J727" s="35"/>
    </row>
    <row r="728" spans="10:10" ht="15.6" hidden="1" x14ac:dyDescent="0.25">
      <c r="J728" s="35"/>
    </row>
    <row r="729" spans="10:10" ht="15.6" hidden="1" x14ac:dyDescent="0.25">
      <c r="J729" s="35"/>
    </row>
    <row r="730" spans="10:10" ht="15.6" hidden="1" x14ac:dyDescent="0.25">
      <c r="J730" s="35"/>
    </row>
    <row r="731" spans="10:10" ht="15.6" hidden="1" x14ac:dyDescent="0.25">
      <c r="J731" s="35"/>
    </row>
    <row r="732" spans="10:10" ht="15.6" hidden="1" x14ac:dyDescent="0.25">
      <c r="J732" s="35"/>
    </row>
    <row r="733" spans="10:10" ht="15.6" hidden="1" x14ac:dyDescent="0.25">
      <c r="J733" s="35"/>
    </row>
    <row r="734" spans="10:10" ht="15.6" hidden="1" x14ac:dyDescent="0.25">
      <c r="J734" s="35"/>
    </row>
    <row r="735" spans="10:10" ht="15.6" hidden="1" x14ac:dyDescent="0.25">
      <c r="J735" s="35"/>
    </row>
    <row r="736" spans="10:10" ht="15.6" hidden="1" x14ac:dyDescent="0.25">
      <c r="J736" s="35"/>
    </row>
    <row r="737" spans="10:10" ht="15.6" hidden="1" x14ac:dyDescent="0.25">
      <c r="J737" s="35"/>
    </row>
    <row r="738" spans="10:10" ht="15.6" hidden="1" x14ac:dyDescent="0.25">
      <c r="J738" s="35"/>
    </row>
    <row r="739" spans="10:10" ht="15.6" hidden="1" x14ac:dyDescent="0.25">
      <c r="J739" s="35"/>
    </row>
    <row r="740" spans="10:10" ht="15.6" hidden="1" x14ac:dyDescent="0.25">
      <c r="J740" s="35"/>
    </row>
    <row r="741" spans="10:10" ht="15.6" hidden="1" x14ac:dyDescent="0.25">
      <c r="J741" s="35"/>
    </row>
    <row r="742" spans="10:10" ht="15.6" hidden="1" x14ac:dyDescent="0.25">
      <c r="J742" s="35"/>
    </row>
    <row r="743" spans="10:10" ht="15.6" hidden="1" x14ac:dyDescent="0.25">
      <c r="J743" s="35"/>
    </row>
    <row r="744" spans="10:10" ht="15.6" hidden="1" x14ac:dyDescent="0.25">
      <c r="J744" s="35"/>
    </row>
    <row r="745" spans="10:10" ht="15.6" hidden="1" x14ac:dyDescent="0.25">
      <c r="J745" s="35"/>
    </row>
    <row r="746" spans="10:10" ht="15.6" hidden="1" x14ac:dyDescent="0.25">
      <c r="J746" s="35"/>
    </row>
    <row r="747" spans="10:10" ht="15.6" hidden="1" x14ac:dyDescent="0.25">
      <c r="J747" s="35"/>
    </row>
    <row r="748" spans="10:10" ht="15.6" hidden="1" x14ac:dyDescent="0.25">
      <c r="J748" s="35"/>
    </row>
    <row r="749" spans="10:10" ht="15.6" hidden="1" x14ac:dyDescent="0.25">
      <c r="J749" s="35"/>
    </row>
    <row r="750" spans="10:10" ht="15.6" hidden="1" x14ac:dyDescent="0.25">
      <c r="J750" s="35"/>
    </row>
    <row r="751" spans="10:10" ht="15.6" hidden="1" x14ac:dyDescent="0.25">
      <c r="J751" s="35"/>
    </row>
    <row r="752" spans="10:10" ht="15.6" hidden="1" x14ac:dyDescent="0.25">
      <c r="J752" s="35"/>
    </row>
    <row r="753" spans="10:10" ht="15.6" hidden="1" x14ac:dyDescent="0.25">
      <c r="J753" s="35"/>
    </row>
    <row r="754" spans="10:10" ht="15.6" hidden="1" x14ac:dyDescent="0.25">
      <c r="J754" s="35"/>
    </row>
    <row r="755" spans="10:10" ht="15.6" hidden="1" x14ac:dyDescent="0.25">
      <c r="J755" s="35"/>
    </row>
    <row r="756" spans="10:10" ht="15.6" hidden="1" x14ac:dyDescent="0.25">
      <c r="J756" s="35"/>
    </row>
    <row r="757" spans="10:10" ht="15.6" hidden="1" x14ac:dyDescent="0.25">
      <c r="J757" s="35"/>
    </row>
    <row r="758" spans="10:10" ht="15.6" hidden="1" x14ac:dyDescent="0.25">
      <c r="J758" s="35"/>
    </row>
    <row r="759" spans="10:10" ht="15.6" hidden="1" x14ac:dyDescent="0.25">
      <c r="J759" s="35"/>
    </row>
    <row r="760" spans="10:10" ht="15.6" hidden="1" x14ac:dyDescent="0.25">
      <c r="J760" s="35"/>
    </row>
    <row r="761" spans="10:10" ht="15.6" hidden="1" x14ac:dyDescent="0.25">
      <c r="J761" s="35"/>
    </row>
    <row r="762" spans="10:10" ht="15.6" hidden="1" x14ac:dyDescent="0.25">
      <c r="J762" s="35"/>
    </row>
    <row r="763" spans="10:10" ht="15.6" hidden="1" x14ac:dyDescent="0.25">
      <c r="J763" s="35"/>
    </row>
    <row r="764" spans="10:10" ht="15.6" hidden="1" x14ac:dyDescent="0.25">
      <c r="J764" s="35"/>
    </row>
    <row r="765" spans="10:10" ht="15.6" hidden="1" x14ac:dyDescent="0.25">
      <c r="J765" s="35"/>
    </row>
    <row r="766" spans="10:10" ht="15.6" hidden="1" x14ac:dyDescent="0.25">
      <c r="J766" s="35"/>
    </row>
    <row r="767" spans="10:10" ht="15.6" hidden="1" x14ac:dyDescent="0.25">
      <c r="J767" s="35"/>
    </row>
    <row r="768" spans="10:10" ht="15.6" hidden="1" x14ac:dyDescent="0.25">
      <c r="J768" s="35"/>
    </row>
    <row r="769" spans="10:10" ht="15.6" hidden="1" x14ac:dyDescent="0.25">
      <c r="J769" s="35"/>
    </row>
    <row r="770" spans="10:10" ht="15.6" hidden="1" x14ac:dyDescent="0.25">
      <c r="J770" s="35"/>
    </row>
    <row r="771" spans="10:10" ht="15.6" hidden="1" x14ac:dyDescent="0.25">
      <c r="J771" s="35"/>
    </row>
    <row r="772" spans="10:10" ht="15.6" hidden="1" x14ac:dyDescent="0.25">
      <c r="J772" s="35"/>
    </row>
    <row r="773" spans="10:10" ht="15.6" hidden="1" x14ac:dyDescent="0.25">
      <c r="J773" s="35"/>
    </row>
    <row r="774" spans="10:10" ht="15.6" hidden="1" x14ac:dyDescent="0.25">
      <c r="J774" s="35"/>
    </row>
    <row r="775" spans="10:10" ht="15.6" hidden="1" x14ac:dyDescent="0.25">
      <c r="J775" s="35"/>
    </row>
    <row r="776" spans="10:10" ht="15.6" hidden="1" x14ac:dyDescent="0.25">
      <c r="J776" s="35"/>
    </row>
    <row r="777" spans="10:10" ht="15.6" hidden="1" x14ac:dyDescent="0.25">
      <c r="J777" s="35"/>
    </row>
    <row r="778" spans="10:10" ht="15.6" hidden="1" x14ac:dyDescent="0.25">
      <c r="J778" s="35"/>
    </row>
    <row r="779" spans="10:10" ht="15.6" hidden="1" x14ac:dyDescent="0.25">
      <c r="J779" s="35"/>
    </row>
    <row r="780" spans="10:10" ht="15.6" hidden="1" x14ac:dyDescent="0.25">
      <c r="J780" s="35"/>
    </row>
    <row r="781" spans="10:10" ht="15.6" hidden="1" x14ac:dyDescent="0.25">
      <c r="J781" s="35"/>
    </row>
    <row r="782" spans="10:10" ht="15.6" hidden="1" x14ac:dyDescent="0.25">
      <c r="J782" s="35"/>
    </row>
    <row r="783" spans="10:10" ht="15.6" hidden="1" x14ac:dyDescent="0.25">
      <c r="J783" s="35"/>
    </row>
    <row r="784" spans="10:10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sheetProtection algorithmName="SHA-512" hashValue="sTFR+bDbXznDVGq5OpJ1Jyi0r/klAHYItFWAW3IIpFIRZ71skhBsoZtKH0iJhC2PkYmnVZyqd0lDqq6fvInc0g==" saltValue="GSTQtAmThEcVuHYBrQiXHg==" spinCount="100000" sheet="1" objects="1" scenarios="1" formatCells="0" formatColumns="0" formatRows="0"/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">
    <cfRule type="cellIs" dxfId="300" priority="340" stopIfTrue="1" operator="lessThan">
      <formula>2</formula>
    </cfRule>
    <cfRule type="cellIs" dxfId="299" priority="341" stopIfTrue="1" operator="equal">
      <formula>2</formula>
    </cfRule>
    <cfRule type="cellIs" dxfId="298" priority="342" stopIfTrue="1" operator="greaterThan">
      <formula>2</formula>
    </cfRule>
  </conditionalFormatting>
  <conditionalFormatting sqref="A12:A15">
    <cfRule type="cellIs" dxfId="297" priority="331" stopIfTrue="1" operator="lessThan">
      <formula>2</formula>
    </cfRule>
    <cfRule type="cellIs" dxfId="296" priority="332" stopIfTrue="1" operator="equal">
      <formula>2</formula>
    </cfRule>
    <cfRule type="cellIs" dxfId="295" priority="333" stopIfTrue="1" operator="greaterThan">
      <formula>2</formula>
    </cfRule>
  </conditionalFormatting>
  <conditionalFormatting sqref="A18:A21">
    <cfRule type="cellIs" dxfId="294" priority="328" stopIfTrue="1" operator="lessThan">
      <formula>2</formula>
    </cfRule>
    <cfRule type="cellIs" dxfId="293" priority="329" stopIfTrue="1" operator="equal">
      <formula>2</formula>
    </cfRule>
    <cfRule type="cellIs" dxfId="292" priority="330" stopIfTrue="1" operator="greaterThan">
      <formula>2</formula>
    </cfRule>
  </conditionalFormatting>
  <conditionalFormatting sqref="A24:A27">
    <cfRule type="cellIs" dxfId="291" priority="325" stopIfTrue="1" operator="lessThan">
      <formula>2</formula>
    </cfRule>
    <cfRule type="cellIs" dxfId="290" priority="326" stopIfTrue="1" operator="equal">
      <formula>2</formula>
    </cfRule>
    <cfRule type="cellIs" dxfId="289" priority="327" stopIfTrue="1" operator="greaterThan">
      <formula>2</formula>
    </cfRule>
  </conditionalFormatting>
  <conditionalFormatting sqref="A30:A33">
    <cfRule type="cellIs" dxfId="288" priority="322" stopIfTrue="1" operator="lessThan">
      <formula>2</formula>
    </cfRule>
    <cfRule type="cellIs" dxfId="287" priority="323" stopIfTrue="1" operator="equal">
      <formula>2</formula>
    </cfRule>
    <cfRule type="cellIs" dxfId="286" priority="324" stopIfTrue="1" operator="greaterThan">
      <formula>2</formula>
    </cfRule>
  </conditionalFormatting>
  <conditionalFormatting sqref="A36:A39">
    <cfRule type="cellIs" dxfId="285" priority="319" stopIfTrue="1" operator="lessThan">
      <formula>2</formula>
    </cfRule>
    <cfRule type="cellIs" dxfId="284" priority="320" stopIfTrue="1" operator="equal">
      <formula>2</formula>
    </cfRule>
    <cfRule type="cellIs" dxfId="283" priority="321" stopIfTrue="1" operator="greaterThan">
      <formula>2</formula>
    </cfRule>
  </conditionalFormatting>
  <conditionalFormatting sqref="A42:A45">
    <cfRule type="cellIs" dxfId="282" priority="316" stopIfTrue="1" operator="lessThan">
      <formula>2</formula>
    </cfRule>
    <cfRule type="cellIs" dxfId="281" priority="317" stopIfTrue="1" operator="equal">
      <formula>2</formula>
    </cfRule>
    <cfRule type="cellIs" dxfId="280" priority="318" stopIfTrue="1" operator="greaterThan">
      <formula>2</formula>
    </cfRule>
  </conditionalFormatting>
  <conditionalFormatting sqref="A48:A51">
    <cfRule type="cellIs" dxfId="279" priority="313" stopIfTrue="1" operator="lessThan">
      <formula>2</formula>
    </cfRule>
    <cfRule type="cellIs" dxfId="278" priority="314" stopIfTrue="1" operator="equal">
      <formula>2</formula>
    </cfRule>
    <cfRule type="cellIs" dxfId="277" priority="315" stopIfTrue="1" operator="greaterThan">
      <formula>2</formula>
    </cfRule>
  </conditionalFormatting>
  <conditionalFormatting sqref="A54:A57">
    <cfRule type="cellIs" dxfId="276" priority="310" stopIfTrue="1" operator="lessThan">
      <formula>2</formula>
    </cfRule>
    <cfRule type="cellIs" dxfId="275" priority="311" stopIfTrue="1" operator="equal">
      <formula>2</formula>
    </cfRule>
    <cfRule type="cellIs" dxfId="274" priority="312" stopIfTrue="1" operator="greaterThan">
      <formula>2</formula>
    </cfRule>
  </conditionalFormatting>
  <conditionalFormatting sqref="A60:A63">
    <cfRule type="cellIs" dxfId="273" priority="307" stopIfTrue="1" operator="lessThan">
      <formula>2</formula>
    </cfRule>
    <cfRule type="cellIs" dxfId="272" priority="308" stopIfTrue="1" operator="equal">
      <formula>2</formula>
    </cfRule>
    <cfRule type="cellIs" dxfId="271" priority="309" stopIfTrue="1" operator="greaterThan">
      <formula>2</formula>
    </cfRule>
  </conditionalFormatting>
  <conditionalFormatting sqref="A66:A69">
    <cfRule type="cellIs" dxfId="270" priority="304" stopIfTrue="1" operator="lessThan">
      <formula>2</formula>
    </cfRule>
    <cfRule type="cellIs" dxfId="269" priority="305" stopIfTrue="1" operator="equal">
      <formula>2</formula>
    </cfRule>
    <cfRule type="cellIs" dxfId="268" priority="306" stopIfTrue="1" operator="greaterThan">
      <formula>2</formula>
    </cfRule>
  </conditionalFormatting>
  <conditionalFormatting sqref="A72:A75">
    <cfRule type="cellIs" dxfId="267" priority="271" stopIfTrue="1" operator="lessThan">
      <formula>2</formula>
    </cfRule>
    <cfRule type="cellIs" dxfId="266" priority="272" stopIfTrue="1" operator="equal">
      <formula>2</formula>
    </cfRule>
    <cfRule type="cellIs" dxfId="265" priority="273" stopIfTrue="1" operator="greaterThan">
      <formula>2</formula>
    </cfRule>
  </conditionalFormatting>
  <conditionalFormatting sqref="A78:A81">
    <cfRule type="cellIs" dxfId="264" priority="268" stopIfTrue="1" operator="lessThan">
      <formula>2</formula>
    </cfRule>
    <cfRule type="cellIs" dxfId="263" priority="269" stopIfTrue="1" operator="equal">
      <formula>2</formula>
    </cfRule>
    <cfRule type="cellIs" dxfId="262" priority="270" stopIfTrue="1" operator="greaterThan">
      <formula>2</formula>
    </cfRule>
  </conditionalFormatting>
  <conditionalFormatting sqref="A84:A87">
    <cfRule type="cellIs" dxfId="261" priority="265" stopIfTrue="1" operator="lessThan">
      <formula>2</formula>
    </cfRule>
    <cfRule type="cellIs" dxfId="260" priority="266" stopIfTrue="1" operator="equal">
      <formula>2</formula>
    </cfRule>
    <cfRule type="cellIs" dxfId="259" priority="267" stopIfTrue="1" operator="greaterThan">
      <formula>2</formula>
    </cfRule>
  </conditionalFormatting>
  <conditionalFormatting sqref="A90:A93">
    <cfRule type="cellIs" dxfId="258" priority="262" stopIfTrue="1" operator="lessThan">
      <formula>2</formula>
    </cfRule>
    <cfRule type="cellIs" dxfId="257" priority="263" stopIfTrue="1" operator="equal">
      <formula>2</formula>
    </cfRule>
    <cfRule type="cellIs" dxfId="256" priority="264" stopIfTrue="1" operator="greaterThan">
      <formula>2</formula>
    </cfRule>
  </conditionalFormatting>
  <conditionalFormatting sqref="A96:A99">
    <cfRule type="cellIs" dxfId="255" priority="259" stopIfTrue="1" operator="lessThan">
      <formula>2</formula>
    </cfRule>
    <cfRule type="cellIs" dxfId="254" priority="260" stopIfTrue="1" operator="equal">
      <formula>2</formula>
    </cfRule>
    <cfRule type="cellIs" dxfId="253" priority="261" stopIfTrue="1" operator="greaterThan">
      <formula>2</formula>
    </cfRule>
  </conditionalFormatting>
  <conditionalFormatting sqref="A102:A105">
    <cfRule type="cellIs" dxfId="252" priority="256" stopIfTrue="1" operator="lessThan">
      <formula>2</formula>
    </cfRule>
    <cfRule type="cellIs" dxfId="251" priority="257" stopIfTrue="1" operator="equal">
      <formula>2</formula>
    </cfRule>
    <cfRule type="cellIs" dxfId="250" priority="258" stopIfTrue="1" operator="greaterThan">
      <formula>2</formula>
    </cfRule>
  </conditionalFormatting>
  <conditionalFormatting sqref="A108:A111">
    <cfRule type="cellIs" dxfId="249" priority="253" stopIfTrue="1" operator="lessThan">
      <formula>2</formula>
    </cfRule>
    <cfRule type="cellIs" dxfId="248" priority="254" stopIfTrue="1" operator="equal">
      <formula>2</formula>
    </cfRule>
    <cfRule type="cellIs" dxfId="247" priority="255" stopIfTrue="1" operator="greaterThan">
      <formula>2</formula>
    </cfRule>
  </conditionalFormatting>
  <conditionalFormatting sqref="A114:A117">
    <cfRule type="cellIs" dxfId="246" priority="250" stopIfTrue="1" operator="lessThan">
      <formula>2</formula>
    </cfRule>
    <cfRule type="cellIs" dxfId="245" priority="251" stopIfTrue="1" operator="equal">
      <formula>2</formula>
    </cfRule>
    <cfRule type="cellIs" dxfId="244" priority="252" stopIfTrue="1" operator="greaterThan">
      <formula>2</formula>
    </cfRule>
  </conditionalFormatting>
  <conditionalFormatting sqref="A120:A123">
    <cfRule type="cellIs" dxfId="243" priority="247" stopIfTrue="1" operator="lessThan">
      <formula>2</formula>
    </cfRule>
    <cfRule type="cellIs" dxfId="242" priority="248" stopIfTrue="1" operator="equal">
      <formula>2</formula>
    </cfRule>
    <cfRule type="cellIs" dxfId="241" priority="249" stopIfTrue="1" operator="greaterThan">
      <formula>2</formula>
    </cfRule>
  </conditionalFormatting>
  <conditionalFormatting sqref="A126:A129">
    <cfRule type="cellIs" dxfId="240" priority="244" stopIfTrue="1" operator="lessThan">
      <formula>2</formula>
    </cfRule>
    <cfRule type="cellIs" dxfId="239" priority="245" stopIfTrue="1" operator="equal">
      <formula>2</formula>
    </cfRule>
    <cfRule type="cellIs" dxfId="238" priority="246" stopIfTrue="1" operator="greaterThan">
      <formula>2</formula>
    </cfRule>
  </conditionalFormatting>
  <conditionalFormatting sqref="A132:A135">
    <cfRule type="cellIs" dxfId="237" priority="241" stopIfTrue="1" operator="lessThan">
      <formula>2</formula>
    </cfRule>
    <cfRule type="cellIs" dxfId="236" priority="242" stopIfTrue="1" operator="equal">
      <formula>2</formula>
    </cfRule>
    <cfRule type="cellIs" dxfId="235" priority="243" stopIfTrue="1" operator="greaterThan">
      <formula>2</formula>
    </cfRule>
  </conditionalFormatting>
  <conditionalFormatting sqref="A138:A141">
    <cfRule type="cellIs" dxfId="234" priority="238" stopIfTrue="1" operator="lessThan">
      <formula>2</formula>
    </cfRule>
    <cfRule type="cellIs" dxfId="233" priority="239" stopIfTrue="1" operator="equal">
      <formula>2</formula>
    </cfRule>
    <cfRule type="cellIs" dxfId="232" priority="240" stopIfTrue="1" operator="greaterThan">
      <formula>2</formula>
    </cfRule>
  </conditionalFormatting>
  <conditionalFormatting sqref="A144:A147">
    <cfRule type="cellIs" dxfId="231" priority="235" stopIfTrue="1" operator="lessThan">
      <formula>2</formula>
    </cfRule>
    <cfRule type="cellIs" dxfId="230" priority="236" stopIfTrue="1" operator="equal">
      <formula>2</formula>
    </cfRule>
    <cfRule type="cellIs" dxfId="229" priority="237" stopIfTrue="1" operator="greaterThan">
      <formula>2</formula>
    </cfRule>
  </conditionalFormatting>
  <conditionalFormatting sqref="A150:A153">
    <cfRule type="cellIs" dxfId="228" priority="232" stopIfTrue="1" operator="lessThan">
      <formula>2</formula>
    </cfRule>
    <cfRule type="cellIs" dxfId="227" priority="233" stopIfTrue="1" operator="equal">
      <formula>2</formula>
    </cfRule>
    <cfRule type="cellIs" dxfId="226" priority="234" stopIfTrue="1" operator="greaterThan">
      <formula>2</formula>
    </cfRule>
  </conditionalFormatting>
  <conditionalFormatting sqref="A156:A159">
    <cfRule type="cellIs" dxfId="225" priority="229" stopIfTrue="1" operator="lessThan">
      <formula>2</formula>
    </cfRule>
    <cfRule type="cellIs" dxfId="224" priority="230" stopIfTrue="1" operator="equal">
      <formula>2</formula>
    </cfRule>
    <cfRule type="cellIs" dxfId="223" priority="231" stopIfTrue="1" operator="greaterThan">
      <formula>2</formula>
    </cfRule>
  </conditionalFormatting>
  <conditionalFormatting sqref="A162:A165">
    <cfRule type="cellIs" dxfId="222" priority="226" stopIfTrue="1" operator="lessThan">
      <formula>2</formula>
    </cfRule>
    <cfRule type="cellIs" dxfId="221" priority="227" stopIfTrue="1" operator="equal">
      <formula>2</formula>
    </cfRule>
    <cfRule type="cellIs" dxfId="220" priority="228" stopIfTrue="1" operator="greaterThan">
      <formula>2</formula>
    </cfRule>
  </conditionalFormatting>
  <conditionalFormatting sqref="A168:A171">
    <cfRule type="cellIs" dxfId="219" priority="223" stopIfTrue="1" operator="lessThan">
      <formula>2</formula>
    </cfRule>
    <cfRule type="cellIs" dxfId="218" priority="224" stopIfTrue="1" operator="equal">
      <formula>2</formula>
    </cfRule>
    <cfRule type="cellIs" dxfId="217" priority="225" stopIfTrue="1" operator="greaterThan">
      <formula>2</formula>
    </cfRule>
  </conditionalFormatting>
  <conditionalFormatting sqref="A174:A177">
    <cfRule type="cellIs" dxfId="216" priority="220" stopIfTrue="1" operator="lessThan">
      <formula>2</formula>
    </cfRule>
    <cfRule type="cellIs" dxfId="215" priority="221" stopIfTrue="1" operator="equal">
      <formula>2</formula>
    </cfRule>
    <cfRule type="cellIs" dxfId="214" priority="222" stopIfTrue="1" operator="greaterThan">
      <formula>2</formula>
    </cfRule>
  </conditionalFormatting>
  <conditionalFormatting sqref="A180:A183">
    <cfRule type="cellIs" dxfId="213" priority="217" stopIfTrue="1" operator="lessThan">
      <formula>2</formula>
    </cfRule>
    <cfRule type="cellIs" dxfId="212" priority="218" stopIfTrue="1" operator="equal">
      <formula>2</formula>
    </cfRule>
    <cfRule type="cellIs" dxfId="211" priority="219" stopIfTrue="1" operator="greaterThan">
      <formula>2</formula>
    </cfRule>
  </conditionalFormatting>
  <conditionalFormatting sqref="A186:A189">
    <cfRule type="cellIs" dxfId="210" priority="214" stopIfTrue="1" operator="lessThan">
      <formula>2</formula>
    </cfRule>
    <cfRule type="cellIs" dxfId="209" priority="215" stopIfTrue="1" operator="equal">
      <formula>2</formula>
    </cfRule>
    <cfRule type="cellIs" dxfId="208" priority="216" stopIfTrue="1" operator="greaterThan">
      <formula>2</formula>
    </cfRule>
  </conditionalFormatting>
  <conditionalFormatting sqref="A192:A195">
    <cfRule type="cellIs" dxfId="207" priority="211" stopIfTrue="1" operator="lessThan">
      <formula>2</formula>
    </cfRule>
    <cfRule type="cellIs" dxfId="206" priority="212" stopIfTrue="1" operator="equal">
      <formula>2</formula>
    </cfRule>
    <cfRule type="cellIs" dxfId="205" priority="213" stopIfTrue="1" operator="greaterThan">
      <formula>2</formula>
    </cfRule>
  </conditionalFormatting>
  <conditionalFormatting sqref="A198:A201">
    <cfRule type="cellIs" dxfId="204" priority="208" stopIfTrue="1" operator="lessThan">
      <formula>2</formula>
    </cfRule>
    <cfRule type="cellIs" dxfId="203" priority="209" stopIfTrue="1" operator="equal">
      <formula>2</formula>
    </cfRule>
    <cfRule type="cellIs" dxfId="202" priority="210" stopIfTrue="1" operator="greaterThan">
      <formula>2</formula>
    </cfRule>
  </conditionalFormatting>
  <conditionalFormatting sqref="A204:A207">
    <cfRule type="cellIs" dxfId="201" priority="205" stopIfTrue="1" operator="lessThan">
      <formula>2</formula>
    </cfRule>
    <cfRule type="cellIs" dxfId="200" priority="206" stopIfTrue="1" operator="equal">
      <formula>2</formula>
    </cfRule>
    <cfRule type="cellIs" dxfId="199" priority="207" stopIfTrue="1" operator="greaterThan">
      <formula>2</formula>
    </cfRule>
  </conditionalFormatting>
  <conditionalFormatting sqref="A210:A213">
    <cfRule type="cellIs" dxfId="198" priority="202" stopIfTrue="1" operator="lessThan">
      <formula>2</formula>
    </cfRule>
    <cfRule type="cellIs" dxfId="197" priority="203" stopIfTrue="1" operator="equal">
      <formula>2</formula>
    </cfRule>
    <cfRule type="cellIs" dxfId="196" priority="204" stopIfTrue="1" operator="greaterThan">
      <formula>2</formula>
    </cfRule>
  </conditionalFormatting>
  <conditionalFormatting sqref="A216:A219">
    <cfRule type="cellIs" dxfId="195" priority="199" stopIfTrue="1" operator="lessThan">
      <formula>2</formula>
    </cfRule>
    <cfRule type="cellIs" dxfId="194" priority="200" stopIfTrue="1" operator="equal">
      <formula>2</formula>
    </cfRule>
    <cfRule type="cellIs" dxfId="193" priority="201" stopIfTrue="1" operator="greaterThan">
      <formula>2</formula>
    </cfRule>
  </conditionalFormatting>
  <conditionalFormatting sqref="A222:A225">
    <cfRule type="cellIs" dxfId="192" priority="196" stopIfTrue="1" operator="lessThan">
      <formula>2</formula>
    </cfRule>
    <cfRule type="cellIs" dxfId="191" priority="197" stopIfTrue="1" operator="equal">
      <formula>2</formula>
    </cfRule>
    <cfRule type="cellIs" dxfId="190" priority="198" stopIfTrue="1" operator="greaterThan">
      <formula>2</formula>
    </cfRule>
  </conditionalFormatting>
  <conditionalFormatting sqref="A228:A231">
    <cfRule type="cellIs" dxfId="189" priority="193" stopIfTrue="1" operator="lessThan">
      <formula>2</formula>
    </cfRule>
    <cfRule type="cellIs" dxfId="188" priority="194" stopIfTrue="1" operator="equal">
      <formula>2</formula>
    </cfRule>
    <cfRule type="cellIs" dxfId="187" priority="195" stopIfTrue="1" operator="greaterThan">
      <formula>2</formula>
    </cfRule>
  </conditionalFormatting>
  <conditionalFormatting sqref="A234:A237">
    <cfRule type="cellIs" dxfId="186" priority="190" stopIfTrue="1" operator="lessThan">
      <formula>2</formula>
    </cfRule>
    <cfRule type="cellIs" dxfId="185" priority="191" stopIfTrue="1" operator="equal">
      <formula>2</formula>
    </cfRule>
    <cfRule type="cellIs" dxfId="184" priority="192" stopIfTrue="1" operator="greaterThan">
      <formula>2</formula>
    </cfRule>
  </conditionalFormatting>
  <conditionalFormatting sqref="A240:A243">
    <cfRule type="cellIs" dxfId="183" priority="187" stopIfTrue="1" operator="lessThan">
      <formula>2</formula>
    </cfRule>
    <cfRule type="cellIs" dxfId="182" priority="188" stopIfTrue="1" operator="equal">
      <formula>2</formula>
    </cfRule>
    <cfRule type="cellIs" dxfId="181" priority="189" stopIfTrue="1" operator="greaterThan">
      <formula>2</formula>
    </cfRule>
  </conditionalFormatting>
  <conditionalFormatting sqref="A246:A249">
    <cfRule type="cellIs" dxfId="180" priority="184" stopIfTrue="1" operator="lessThan">
      <formula>2</formula>
    </cfRule>
    <cfRule type="cellIs" dxfId="179" priority="185" stopIfTrue="1" operator="equal">
      <formula>2</formula>
    </cfRule>
    <cfRule type="cellIs" dxfId="178" priority="186" stopIfTrue="1" operator="greaterThan">
      <formula>2</formula>
    </cfRule>
  </conditionalFormatting>
  <conditionalFormatting sqref="A252:A255">
    <cfRule type="cellIs" dxfId="177" priority="181" stopIfTrue="1" operator="lessThan">
      <formula>2</formula>
    </cfRule>
    <cfRule type="cellIs" dxfId="176" priority="182" stopIfTrue="1" operator="equal">
      <formula>2</formula>
    </cfRule>
    <cfRule type="cellIs" dxfId="175" priority="183" stopIfTrue="1" operator="greaterThan">
      <formula>2</formula>
    </cfRule>
  </conditionalFormatting>
  <conditionalFormatting sqref="A258:A261">
    <cfRule type="cellIs" dxfId="174" priority="178" stopIfTrue="1" operator="lessThan">
      <formula>2</formula>
    </cfRule>
    <cfRule type="cellIs" dxfId="173" priority="179" stopIfTrue="1" operator="equal">
      <formula>2</formula>
    </cfRule>
    <cfRule type="cellIs" dxfId="172" priority="180" stopIfTrue="1" operator="greaterThan">
      <formula>2</formula>
    </cfRule>
  </conditionalFormatting>
  <conditionalFormatting sqref="A264:A267">
    <cfRule type="cellIs" dxfId="171" priority="175" stopIfTrue="1" operator="lessThan">
      <formula>2</formula>
    </cfRule>
    <cfRule type="cellIs" dxfId="170" priority="176" stopIfTrue="1" operator="equal">
      <formula>2</formula>
    </cfRule>
    <cfRule type="cellIs" dxfId="169" priority="177" stopIfTrue="1" operator="greaterThan">
      <formula>2</formula>
    </cfRule>
  </conditionalFormatting>
  <conditionalFormatting sqref="A270:A273">
    <cfRule type="cellIs" dxfId="168" priority="172" stopIfTrue="1" operator="lessThan">
      <formula>2</formula>
    </cfRule>
    <cfRule type="cellIs" dxfId="167" priority="173" stopIfTrue="1" operator="equal">
      <formula>2</formula>
    </cfRule>
    <cfRule type="cellIs" dxfId="166" priority="174" stopIfTrue="1" operator="greaterThan">
      <formula>2</formula>
    </cfRule>
  </conditionalFormatting>
  <conditionalFormatting sqref="A276:A279">
    <cfRule type="cellIs" dxfId="165" priority="169" stopIfTrue="1" operator="lessThan">
      <formula>2</formula>
    </cfRule>
    <cfRule type="cellIs" dxfId="164" priority="170" stopIfTrue="1" operator="equal">
      <formula>2</formula>
    </cfRule>
    <cfRule type="cellIs" dxfId="163" priority="171" stopIfTrue="1" operator="greaterThan">
      <formula>2</formula>
    </cfRule>
  </conditionalFormatting>
  <conditionalFormatting sqref="A282:A285">
    <cfRule type="cellIs" dxfId="162" priority="166" stopIfTrue="1" operator="lessThan">
      <formula>2</formula>
    </cfRule>
    <cfRule type="cellIs" dxfId="161" priority="167" stopIfTrue="1" operator="equal">
      <formula>2</formula>
    </cfRule>
    <cfRule type="cellIs" dxfId="160" priority="168" stopIfTrue="1" operator="greaterThan">
      <formula>2</formula>
    </cfRule>
  </conditionalFormatting>
  <conditionalFormatting sqref="A288:A291">
    <cfRule type="cellIs" dxfId="159" priority="163" stopIfTrue="1" operator="lessThan">
      <formula>2</formula>
    </cfRule>
    <cfRule type="cellIs" dxfId="158" priority="164" stopIfTrue="1" operator="equal">
      <formula>2</formula>
    </cfRule>
    <cfRule type="cellIs" dxfId="157" priority="165" stopIfTrue="1" operator="greaterThan">
      <formula>2</formula>
    </cfRule>
  </conditionalFormatting>
  <conditionalFormatting sqref="A294:A297">
    <cfRule type="cellIs" dxfId="156" priority="160" stopIfTrue="1" operator="lessThan">
      <formula>2</formula>
    </cfRule>
    <cfRule type="cellIs" dxfId="155" priority="161" stopIfTrue="1" operator="equal">
      <formula>2</formula>
    </cfRule>
    <cfRule type="cellIs" dxfId="154" priority="162" stopIfTrue="1" operator="greaterThan">
      <formula>2</formula>
    </cfRule>
  </conditionalFormatting>
  <conditionalFormatting sqref="A300:A303">
    <cfRule type="cellIs" dxfId="153" priority="157" stopIfTrue="1" operator="lessThan">
      <formula>2</formula>
    </cfRule>
    <cfRule type="cellIs" dxfId="152" priority="158" stopIfTrue="1" operator="equal">
      <formula>2</formula>
    </cfRule>
    <cfRule type="cellIs" dxfId="151" priority="159" stopIfTrue="1" operator="greaterThan">
      <formula>2</formula>
    </cfRule>
  </conditionalFormatting>
  <conditionalFormatting sqref="A306:A309">
    <cfRule type="cellIs" dxfId="150" priority="154" stopIfTrue="1" operator="lessThan">
      <formula>2</formula>
    </cfRule>
    <cfRule type="cellIs" dxfId="149" priority="155" stopIfTrue="1" operator="equal">
      <formula>2</formula>
    </cfRule>
    <cfRule type="cellIs" dxfId="148" priority="156" stopIfTrue="1" operator="greaterThan">
      <formula>2</formula>
    </cfRule>
  </conditionalFormatting>
  <conditionalFormatting sqref="A312:A315">
    <cfRule type="cellIs" dxfId="147" priority="151" stopIfTrue="1" operator="lessThan">
      <formula>2</formula>
    </cfRule>
    <cfRule type="cellIs" dxfId="146" priority="152" stopIfTrue="1" operator="equal">
      <formula>2</formula>
    </cfRule>
    <cfRule type="cellIs" dxfId="145" priority="153" stopIfTrue="1" operator="greaterThan">
      <formula>2</formula>
    </cfRule>
  </conditionalFormatting>
  <conditionalFormatting sqref="A318:A321">
    <cfRule type="cellIs" dxfId="144" priority="148" stopIfTrue="1" operator="lessThan">
      <formula>2</formula>
    </cfRule>
    <cfRule type="cellIs" dxfId="143" priority="149" stopIfTrue="1" operator="equal">
      <formula>2</formula>
    </cfRule>
    <cfRule type="cellIs" dxfId="142" priority="150" stopIfTrue="1" operator="greaterThan">
      <formula>2</formula>
    </cfRule>
  </conditionalFormatting>
  <conditionalFormatting sqref="A324:A327">
    <cfRule type="cellIs" dxfId="141" priority="145" stopIfTrue="1" operator="lessThan">
      <formula>2</formula>
    </cfRule>
    <cfRule type="cellIs" dxfId="140" priority="146" stopIfTrue="1" operator="equal">
      <formula>2</formula>
    </cfRule>
    <cfRule type="cellIs" dxfId="139" priority="147" stopIfTrue="1" operator="greaterThan">
      <formula>2</formula>
    </cfRule>
  </conditionalFormatting>
  <conditionalFormatting sqref="A330:A333">
    <cfRule type="cellIs" dxfId="138" priority="142" stopIfTrue="1" operator="lessThan">
      <formula>2</formula>
    </cfRule>
    <cfRule type="cellIs" dxfId="137" priority="143" stopIfTrue="1" operator="equal">
      <formula>2</formula>
    </cfRule>
    <cfRule type="cellIs" dxfId="136" priority="144" stopIfTrue="1" operator="greaterThan">
      <formula>2</formula>
    </cfRule>
  </conditionalFormatting>
  <conditionalFormatting sqref="A336:A339">
    <cfRule type="cellIs" dxfId="135" priority="139" stopIfTrue="1" operator="lessThan">
      <formula>2</formula>
    </cfRule>
    <cfRule type="cellIs" dxfId="134" priority="140" stopIfTrue="1" operator="equal">
      <formula>2</formula>
    </cfRule>
    <cfRule type="cellIs" dxfId="133" priority="141" stopIfTrue="1" operator="greaterThan">
      <formula>2</formula>
    </cfRule>
  </conditionalFormatting>
  <conditionalFormatting sqref="A342:A345">
    <cfRule type="cellIs" dxfId="132" priority="136" stopIfTrue="1" operator="lessThan">
      <formula>2</formula>
    </cfRule>
    <cfRule type="cellIs" dxfId="131" priority="137" stopIfTrue="1" operator="equal">
      <formula>2</formula>
    </cfRule>
    <cfRule type="cellIs" dxfId="130" priority="138" stopIfTrue="1" operator="greaterThan">
      <formula>2</formula>
    </cfRule>
  </conditionalFormatting>
  <conditionalFormatting sqref="A348:A351">
    <cfRule type="cellIs" dxfId="129" priority="133" stopIfTrue="1" operator="lessThan">
      <formula>2</formula>
    </cfRule>
    <cfRule type="cellIs" dxfId="128" priority="134" stopIfTrue="1" operator="equal">
      <formula>2</formula>
    </cfRule>
    <cfRule type="cellIs" dxfId="127" priority="135" stopIfTrue="1" operator="greaterThan">
      <formula>2</formula>
    </cfRule>
  </conditionalFormatting>
  <conditionalFormatting sqref="A354:A357">
    <cfRule type="cellIs" dxfId="126" priority="130" stopIfTrue="1" operator="lessThan">
      <formula>2</formula>
    </cfRule>
    <cfRule type="cellIs" dxfId="125" priority="131" stopIfTrue="1" operator="equal">
      <formula>2</formula>
    </cfRule>
    <cfRule type="cellIs" dxfId="124" priority="132" stopIfTrue="1" operator="greaterThan">
      <formula>2</formula>
    </cfRule>
  </conditionalFormatting>
  <conditionalFormatting sqref="A360:A363">
    <cfRule type="cellIs" dxfId="123" priority="121" stopIfTrue="1" operator="lessThan">
      <formula>2</formula>
    </cfRule>
    <cfRule type="cellIs" dxfId="122" priority="122" stopIfTrue="1" operator="equal">
      <formula>2</formula>
    </cfRule>
    <cfRule type="cellIs" dxfId="121" priority="123" stopIfTrue="1" operator="greaterThan">
      <formula>2</formula>
    </cfRule>
  </conditionalFormatting>
  <conditionalFormatting sqref="A366:A369">
    <cfRule type="cellIs" dxfId="120" priority="118" stopIfTrue="1" operator="lessThan">
      <formula>2</formula>
    </cfRule>
    <cfRule type="cellIs" dxfId="119" priority="119" stopIfTrue="1" operator="equal">
      <formula>2</formula>
    </cfRule>
    <cfRule type="cellIs" dxfId="118" priority="120" stopIfTrue="1" operator="greaterThan">
      <formula>2</formula>
    </cfRule>
  </conditionalFormatting>
  <conditionalFormatting sqref="A372:A375">
    <cfRule type="cellIs" dxfId="117" priority="115" stopIfTrue="1" operator="lessThan">
      <formula>2</formula>
    </cfRule>
    <cfRule type="cellIs" dxfId="116" priority="116" stopIfTrue="1" operator="equal">
      <formula>2</formula>
    </cfRule>
    <cfRule type="cellIs" dxfId="115" priority="117" stopIfTrue="1" operator="greaterThan">
      <formula>2</formula>
    </cfRule>
  </conditionalFormatting>
  <conditionalFormatting sqref="A378:A381">
    <cfRule type="cellIs" dxfId="114" priority="112" stopIfTrue="1" operator="lessThan">
      <formula>2</formula>
    </cfRule>
    <cfRule type="cellIs" dxfId="113" priority="113" stopIfTrue="1" operator="equal">
      <formula>2</formula>
    </cfRule>
    <cfRule type="cellIs" dxfId="112" priority="114" stopIfTrue="1" operator="greaterThan">
      <formula>2</formula>
    </cfRule>
  </conditionalFormatting>
  <conditionalFormatting sqref="A384:A387">
    <cfRule type="cellIs" dxfId="111" priority="109" stopIfTrue="1" operator="lessThan">
      <formula>2</formula>
    </cfRule>
    <cfRule type="cellIs" dxfId="110" priority="110" stopIfTrue="1" operator="equal">
      <formula>2</formula>
    </cfRule>
    <cfRule type="cellIs" dxfId="109" priority="111" stopIfTrue="1" operator="greaterThan">
      <formula>2</formula>
    </cfRule>
  </conditionalFormatting>
  <conditionalFormatting sqref="A390:A393">
    <cfRule type="cellIs" dxfId="108" priority="106" stopIfTrue="1" operator="lessThan">
      <formula>2</formula>
    </cfRule>
    <cfRule type="cellIs" dxfId="107" priority="107" stopIfTrue="1" operator="equal">
      <formula>2</formula>
    </cfRule>
    <cfRule type="cellIs" dxfId="106" priority="108" stopIfTrue="1" operator="greaterThan">
      <formula>2</formula>
    </cfRule>
  </conditionalFormatting>
  <conditionalFormatting sqref="A396:A399">
    <cfRule type="cellIs" dxfId="105" priority="103" stopIfTrue="1" operator="lessThan">
      <formula>2</formula>
    </cfRule>
    <cfRule type="cellIs" dxfId="104" priority="104" stopIfTrue="1" operator="equal">
      <formula>2</formula>
    </cfRule>
    <cfRule type="cellIs" dxfId="103" priority="105" stopIfTrue="1" operator="greaterThan">
      <formula>2</formula>
    </cfRule>
  </conditionalFormatting>
  <conditionalFormatting sqref="A402:A405">
    <cfRule type="cellIs" dxfId="102" priority="100" stopIfTrue="1" operator="lessThan">
      <formula>2</formula>
    </cfRule>
    <cfRule type="cellIs" dxfId="101" priority="101" stopIfTrue="1" operator="equal">
      <formula>2</formula>
    </cfRule>
    <cfRule type="cellIs" dxfId="100" priority="102" stopIfTrue="1" operator="greaterThan">
      <formula>2</formula>
    </cfRule>
  </conditionalFormatting>
  <conditionalFormatting sqref="A408:A411">
    <cfRule type="cellIs" dxfId="99" priority="97" stopIfTrue="1" operator="lessThan">
      <formula>2</formula>
    </cfRule>
    <cfRule type="cellIs" dxfId="98" priority="98" stopIfTrue="1" operator="equal">
      <formula>2</formula>
    </cfRule>
    <cfRule type="cellIs" dxfId="97" priority="99" stopIfTrue="1" operator="greaterThan">
      <formula>2</formula>
    </cfRule>
  </conditionalFormatting>
  <conditionalFormatting sqref="A414:A417">
    <cfRule type="cellIs" dxfId="96" priority="94" stopIfTrue="1" operator="lessThan">
      <formula>2</formula>
    </cfRule>
    <cfRule type="cellIs" dxfId="95" priority="95" stopIfTrue="1" operator="equal">
      <formula>2</formula>
    </cfRule>
    <cfRule type="cellIs" dxfId="94" priority="96" stopIfTrue="1" operator="greaterThan">
      <formula>2</formula>
    </cfRule>
  </conditionalFormatting>
  <conditionalFormatting sqref="A420:A423">
    <cfRule type="cellIs" dxfId="93" priority="91" stopIfTrue="1" operator="lessThan">
      <formula>2</formula>
    </cfRule>
    <cfRule type="cellIs" dxfId="92" priority="92" stopIfTrue="1" operator="equal">
      <formula>2</formula>
    </cfRule>
    <cfRule type="cellIs" dxfId="91" priority="93" stopIfTrue="1" operator="greaterThan">
      <formula>2</formula>
    </cfRule>
  </conditionalFormatting>
  <conditionalFormatting sqref="A426:A429">
    <cfRule type="cellIs" dxfId="90" priority="88" stopIfTrue="1" operator="lessThan">
      <formula>2</formula>
    </cfRule>
    <cfRule type="cellIs" dxfId="89" priority="89" stopIfTrue="1" operator="equal">
      <formula>2</formula>
    </cfRule>
    <cfRule type="cellIs" dxfId="88" priority="90" stopIfTrue="1" operator="greaterThan">
      <formula>2</formula>
    </cfRule>
  </conditionalFormatting>
  <conditionalFormatting sqref="A432:A435">
    <cfRule type="cellIs" dxfId="87" priority="85" stopIfTrue="1" operator="lessThan">
      <formula>2</formula>
    </cfRule>
    <cfRule type="cellIs" dxfId="86" priority="86" stopIfTrue="1" operator="equal">
      <formula>2</formula>
    </cfRule>
    <cfRule type="cellIs" dxfId="85" priority="87" stopIfTrue="1" operator="greaterThan">
      <formula>2</formula>
    </cfRule>
  </conditionalFormatting>
  <conditionalFormatting sqref="A438:A441">
    <cfRule type="cellIs" dxfId="84" priority="82" stopIfTrue="1" operator="lessThan">
      <formula>2</formula>
    </cfRule>
    <cfRule type="cellIs" dxfId="83" priority="83" stopIfTrue="1" operator="equal">
      <formula>2</formula>
    </cfRule>
    <cfRule type="cellIs" dxfId="82" priority="84" stopIfTrue="1" operator="greaterThan">
      <formula>2</formula>
    </cfRule>
  </conditionalFormatting>
  <conditionalFormatting sqref="A444:A447">
    <cfRule type="cellIs" dxfId="81" priority="79" stopIfTrue="1" operator="lessThan">
      <formula>2</formula>
    </cfRule>
    <cfRule type="cellIs" dxfId="80" priority="80" stopIfTrue="1" operator="equal">
      <formula>2</formula>
    </cfRule>
    <cfRule type="cellIs" dxfId="79" priority="81" stopIfTrue="1" operator="greaterThan">
      <formula>2</formula>
    </cfRule>
  </conditionalFormatting>
  <conditionalFormatting sqref="A450:A453">
    <cfRule type="cellIs" dxfId="78" priority="76" stopIfTrue="1" operator="lessThan">
      <formula>2</formula>
    </cfRule>
    <cfRule type="cellIs" dxfId="77" priority="77" stopIfTrue="1" operator="equal">
      <formula>2</formula>
    </cfRule>
    <cfRule type="cellIs" dxfId="76" priority="78" stopIfTrue="1" operator="greaterThan">
      <formula>2</formula>
    </cfRule>
  </conditionalFormatting>
  <conditionalFormatting sqref="A456:A459">
    <cfRule type="cellIs" dxfId="75" priority="73" stopIfTrue="1" operator="lessThan">
      <formula>2</formula>
    </cfRule>
    <cfRule type="cellIs" dxfId="74" priority="74" stopIfTrue="1" operator="equal">
      <formula>2</formula>
    </cfRule>
    <cfRule type="cellIs" dxfId="73" priority="75" stopIfTrue="1" operator="greaterThan">
      <formula>2</formula>
    </cfRule>
  </conditionalFormatting>
  <conditionalFormatting sqref="A462:A465">
    <cfRule type="cellIs" dxfId="72" priority="70" stopIfTrue="1" operator="lessThan">
      <formula>2</formula>
    </cfRule>
    <cfRule type="cellIs" dxfId="71" priority="71" stopIfTrue="1" operator="equal">
      <formula>2</formula>
    </cfRule>
    <cfRule type="cellIs" dxfId="70" priority="72" stopIfTrue="1" operator="greaterThan">
      <formula>2</formula>
    </cfRule>
  </conditionalFormatting>
  <conditionalFormatting sqref="A468:A471">
    <cfRule type="cellIs" dxfId="69" priority="67" stopIfTrue="1" operator="lessThan">
      <formula>2</formula>
    </cfRule>
    <cfRule type="cellIs" dxfId="68" priority="68" stopIfTrue="1" operator="equal">
      <formula>2</formula>
    </cfRule>
    <cfRule type="cellIs" dxfId="67" priority="69" stopIfTrue="1" operator="greaterThan">
      <formula>2</formula>
    </cfRule>
  </conditionalFormatting>
  <conditionalFormatting sqref="A474:A477">
    <cfRule type="cellIs" dxfId="66" priority="64" stopIfTrue="1" operator="lessThan">
      <formula>2</formula>
    </cfRule>
    <cfRule type="cellIs" dxfId="65" priority="65" stopIfTrue="1" operator="equal">
      <formula>2</formula>
    </cfRule>
    <cfRule type="cellIs" dxfId="64" priority="66" stopIfTrue="1" operator="greaterThan">
      <formula>2</formula>
    </cfRule>
  </conditionalFormatting>
  <conditionalFormatting sqref="A480:A483">
    <cfRule type="cellIs" dxfId="63" priority="61" stopIfTrue="1" operator="lessThan">
      <formula>2</formula>
    </cfRule>
    <cfRule type="cellIs" dxfId="62" priority="62" stopIfTrue="1" operator="equal">
      <formula>2</formula>
    </cfRule>
    <cfRule type="cellIs" dxfId="61" priority="63" stopIfTrue="1" operator="greaterThan">
      <formula>2</formula>
    </cfRule>
  </conditionalFormatting>
  <conditionalFormatting sqref="A486:A489">
    <cfRule type="cellIs" dxfId="60" priority="58" stopIfTrue="1" operator="lessThan">
      <formula>2</formula>
    </cfRule>
    <cfRule type="cellIs" dxfId="59" priority="59" stopIfTrue="1" operator="equal">
      <formula>2</formula>
    </cfRule>
    <cfRule type="cellIs" dxfId="58" priority="60" stopIfTrue="1" operator="greaterThan">
      <formula>2</formula>
    </cfRule>
  </conditionalFormatting>
  <conditionalFormatting sqref="A492:A495">
    <cfRule type="cellIs" dxfId="57" priority="55" stopIfTrue="1" operator="lessThan">
      <formula>2</formula>
    </cfRule>
    <cfRule type="cellIs" dxfId="56" priority="56" stopIfTrue="1" operator="equal">
      <formula>2</formula>
    </cfRule>
    <cfRule type="cellIs" dxfId="55" priority="57" stopIfTrue="1" operator="greaterThan">
      <formula>2</formula>
    </cfRule>
  </conditionalFormatting>
  <conditionalFormatting sqref="A498:A501">
    <cfRule type="cellIs" dxfId="54" priority="52" stopIfTrue="1" operator="lessThan">
      <formula>2</formula>
    </cfRule>
    <cfRule type="cellIs" dxfId="53" priority="53" stopIfTrue="1" operator="equal">
      <formula>2</formula>
    </cfRule>
    <cfRule type="cellIs" dxfId="52" priority="54" stopIfTrue="1" operator="greaterThan">
      <formula>2</formula>
    </cfRule>
  </conditionalFormatting>
  <conditionalFormatting sqref="A504:A507">
    <cfRule type="cellIs" dxfId="51" priority="49" stopIfTrue="1" operator="lessThan">
      <formula>2</formula>
    </cfRule>
    <cfRule type="cellIs" dxfId="50" priority="50" stopIfTrue="1" operator="equal">
      <formula>2</formula>
    </cfRule>
    <cfRule type="cellIs" dxfId="49" priority="51" stopIfTrue="1" operator="greaterThan">
      <formula>2</formula>
    </cfRule>
  </conditionalFormatting>
  <conditionalFormatting sqref="A510:A513">
    <cfRule type="cellIs" dxfId="48" priority="46" stopIfTrue="1" operator="lessThan">
      <formula>2</formula>
    </cfRule>
    <cfRule type="cellIs" dxfId="47" priority="47" stopIfTrue="1" operator="equal">
      <formula>2</formula>
    </cfRule>
    <cfRule type="cellIs" dxfId="46" priority="48" stopIfTrue="1" operator="greaterThan">
      <formula>2</formula>
    </cfRule>
  </conditionalFormatting>
  <conditionalFormatting sqref="A516:A519">
    <cfRule type="cellIs" dxfId="45" priority="43" stopIfTrue="1" operator="lessThan">
      <formula>2</formula>
    </cfRule>
    <cfRule type="cellIs" dxfId="44" priority="44" stopIfTrue="1" operator="equal">
      <formula>2</formula>
    </cfRule>
    <cfRule type="cellIs" dxfId="43" priority="45" stopIfTrue="1" operator="greaterThan">
      <formula>2</formula>
    </cfRule>
  </conditionalFormatting>
  <conditionalFormatting sqref="A522:A525">
    <cfRule type="cellIs" dxfId="42" priority="40" stopIfTrue="1" operator="lessThan">
      <formula>2</formula>
    </cfRule>
    <cfRule type="cellIs" dxfId="41" priority="41" stopIfTrue="1" operator="equal">
      <formula>2</formula>
    </cfRule>
    <cfRule type="cellIs" dxfId="40" priority="42" stopIfTrue="1" operator="greaterThan">
      <formula>2</formula>
    </cfRule>
  </conditionalFormatting>
  <conditionalFormatting sqref="A528:A531">
    <cfRule type="cellIs" dxfId="39" priority="37" stopIfTrue="1" operator="lessThan">
      <formula>2</formula>
    </cfRule>
    <cfRule type="cellIs" dxfId="38" priority="38" stopIfTrue="1" operator="equal">
      <formula>2</formula>
    </cfRule>
    <cfRule type="cellIs" dxfId="37" priority="39" stopIfTrue="1" operator="greaterThan">
      <formula>2</formula>
    </cfRule>
  </conditionalFormatting>
  <conditionalFormatting sqref="A534:A537">
    <cfRule type="cellIs" dxfId="36" priority="34" stopIfTrue="1" operator="lessThan">
      <formula>2</formula>
    </cfRule>
    <cfRule type="cellIs" dxfId="35" priority="35" stopIfTrue="1" operator="equal">
      <formula>2</formula>
    </cfRule>
    <cfRule type="cellIs" dxfId="34" priority="36" stopIfTrue="1" operator="greaterThan">
      <formula>2</formula>
    </cfRule>
  </conditionalFormatting>
  <conditionalFormatting sqref="A540:A543">
    <cfRule type="cellIs" dxfId="33" priority="31" stopIfTrue="1" operator="lessThan">
      <formula>2</formula>
    </cfRule>
    <cfRule type="cellIs" dxfId="32" priority="32" stopIfTrue="1" operator="equal">
      <formula>2</formula>
    </cfRule>
    <cfRule type="cellIs" dxfId="31" priority="33" stopIfTrue="1" operator="greaterThan">
      <formula>2</formula>
    </cfRule>
  </conditionalFormatting>
  <conditionalFormatting sqref="A546:A549">
    <cfRule type="cellIs" dxfId="30" priority="28" stopIfTrue="1" operator="lessThan">
      <formula>2</formula>
    </cfRule>
    <cfRule type="cellIs" dxfId="29" priority="29" stopIfTrue="1" operator="equal">
      <formula>2</formula>
    </cfRule>
    <cfRule type="cellIs" dxfId="28" priority="30" stopIfTrue="1" operator="greaterThan">
      <formula>2</formula>
    </cfRule>
  </conditionalFormatting>
  <conditionalFormatting sqref="A552:A555">
    <cfRule type="cellIs" dxfId="27" priority="25" stopIfTrue="1" operator="lessThan">
      <formula>2</formula>
    </cfRule>
    <cfRule type="cellIs" dxfId="26" priority="26" stopIfTrue="1" operator="equal">
      <formula>2</formula>
    </cfRule>
    <cfRule type="cellIs" dxfId="25" priority="27" stopIfTrue="1" operator="greaterThan">
      <formula>2</formula>
    </cfRule>
  </conditionalFormatting>
  <conditionalFormatting sqref="A558:A561">
    <cfRule type="cellIs" dxfId="24" priority="22" stopIfTrue="1" operator="lessThan">
      <formula>2</formula>
    </cfRule>
    <cfRule type="cellIs" dxfId="23" priority="23" stopIfTrue="1" operator="equal">
      <formula>2</formula>
    </cfRule>
    <cfRule type="cellIs" dxfId="22" priority="24" stopIfTrue="1" operator="greaterThan">
      <formula>2</formula>
    </cfRule>
  </conditionalFormatting>
  <conditionalFormatting sqref="A564:A567">
    <cfRule type="cellIs" dxfId="21" priority="19" stopIfTrue="1" operator="lessThan">
      <formula>2</formula>
    </cfRule>
    <cfRule type="cellIs" dxfId="20" priority="20" stopIfTrue="1" operator="equal">
      <formula>2</formula>
    </cfRule>
    <cfRule type="cellIs" dxfId="19" priority="21" stopIfTrue="1" operator="greaterThan">
      <formula>2</formula>
    </cfRule>
  </conditionalFormatting>
  <conditionalFormatting sqref="A570:A573">
    <cfRule type="cellIs" dxfId="18" priority="16" stopIfTrue="1" operator="lessThan">
      <formula>2</formula>
    </cfRule>
    <cfRule type="cellIs" dxfId="17" priority="17" stopIfTrue="1" operator="equal">
      <formula>2</formula>
    </cfRule>
    <cfRule type="cellIs" dxfId="16" priority="18" stopIfTrue="1" operator="greaterThan">
      <formula>2</formula>
    </cfRule>
  </conditionalFormatting>
  <conditionalFormatting sqref="A576:A579">
    <cfRule type="cellIs" dxfId="15" priority="13" stopIfTrue="1" operator="lessThan">
      <formula>2</formula>
    </cfRule>
    <cfRule type="cellIs" dxfId="14" priority="14" stopIfTrue="1" operator="equal">
      <formula>2</formula>
    </cfRule>
    <cfRule type="cellIs" dxfId="13" priority="15" stopIfTrue="1" operator="greaterThan">
      <formula>2</formula>
    </cfRule>
  </conditionalFormatting>
  <conditionalFormatting sqref="A582:A585">
    <cfRule type="cellIs" dxfId="12" priority="10" stopIfTrue="1" operator="lessThan">
      <formula>2</formula>
    </cfRule>
    <cfRule type="cellIs" dxfId="11" priority="11" stopIfTrue="1" operator="equal">
      <formula>2</formula>
    </cfRule>
    <cfRule type="cellIs" dxfId="10" priority="12" stopIfTrue="1" operator="greaterThan">
      <formula>2</formula>
    </cfRule>
  </conditionalFormatting>
  <conditionalFormatting sqref="A588:A591">
    <cfRule type="cellIs" dxfId="9" priority="7" stopIfTrue="1" operator="lessThan">
      <formula>2</formula>
    </cfRule>
    <cfRule type="cellIs" dxfId="8" priority="8" stopIfTrue="1" operator="equal">
      <formula>2</formula>
    </cfRule>
    <cfRule type="cellIs" dxfId="7" priority="9" stopIfTrue="1" operator="greaterThan">
      <formula>2</formula>
    </cfRule>
  </conditionalFormatting>
  <conditionalFormatting sqref="A594:A597">
    <cfRule type="cellIs" dxfId="6" priority="4" stopIfTrue="1" operator="lessThan">
      <formula>2</formula>
    </cfRule>
    <cfRule type="cellIs" dxfId="5" priority="5" stopIfTrue="1" operator="equal">
      <formula>2</formula>
    </cfRule>
    <cfRule type="cellIs" dxfId="4" priority="6" stopIfTrue="1" operator="greaterThan">
      <formula>2</formula>
    </cfRule>
  </conditionalFormatting>
  <conditionalFormatting sqref="A600:A603">
    <cfRule type="cellIs" dxfId="3" priority="1" stopIfTrue="1" operator="lessThan">
      <formula>2</formula>
    </cfRule>
    <cfRule type="cellIs" dxfId="2" priority="2" stopIfTrue="1" operator="equal">
      <formula>2</formula>
    </cfRule>
    <cfRule type="cellIs" dxfId="1" priority="3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R1121"/>
  <sheetViews>
    <sheetView zoomScaleNormal="100" workbookViewId="0">
      <pane ySplit="1" topLeftCell="A2" activePane="bottomLeft" state="frozen"/>
      <selection pane="bottomLeft" activeCell="K21" sqref="K21:P1467"/>
    </sheetView>
  </sheetViews>
  <sheetFormatPr baseColWidth="10" defaultColWidth="11.44140625" defaultRowHeight="13.2" x14ac:dyDescent="0.25"/>
  <cols>
    <col min="1" max="1" width="5.33203125" style="59" customWidth="1"/>
    <col min="2" max="2" width="5.33203125" style="47" customWidth="1"/>
    <col min="3" max="4" width="5.33203125" style="46" customWidth="1"/>
    <col min="5" max="7" width="11.33203125" style="59" customWidth="1"/>
    <col min="8" max="9" width="18.5546875" style="42" customWidth="1"/>
    <col min="10" max="10" width="18.6640625" style="37" customWidth="1"/>
    <col min="11" max="11" width="6.88671875" style="37" customWidth="1"/>
    <col min="12" max="15" width="4.5546875" style="37" customWidth="1"/>
    <col min="16" max="16" width="4.5546875" style="49" customWidth="1"/>
    <col min="17" max="17" width="57.44140625" style="37" customWidth="1"/>
    <col min="18" max="18" width="4.5546875" style="49" customWidth="1"/>
    <col min="19" max="16384" width="11.44140625" style="45"/>
  </cols>
  <sheetData>
    <row r="1" spans="1:18" x14ac:dyDescent="0.25">
      <c r="A1" s="59">
        <v>0</v>
      </c>
      <c r="B1" s="44" t="s">
        <v>52</v>
      </c>
      <c r="C1" s="43" t="s">
        <v>132</v>
      </c>
      <c r="D1" s="43" t="s">
        <v>136</v>
      </c>
      <c r="E1" s="59" t="s">
        <v>130</v>
      </c>
      <c r="F1" s="59" t="s">
        <v>128</v>
      </c>
      <c r="G1" s="59" t="s">
        <v>129</v>
      </c>
      <c r="H1" s="36" t="s">
        <v>58</v>
      </c>
      <c r="I1" s="36" t="s">
        <v>53</v>
      </c>
      <c r="J1" s="36" t="s">
        <v>54</v>
      </c>
      <c r="K1" s="36" t="s">
        <v>55</v>
      </c>
      <c r="L1" s="36" t="s">
        <v>0</v>
      </c>
      <c r="M1" s="36" t="s">
        <v>1</v>
      </c>
      <c r="N1" s="36" t="s">
        <v>2</v>
      </c>
      <c r="O1" s="36" t="s">
        <v>3</v>
      </c>
      <c r="P1" s="48" t="s">
        <v>56</v>
      </c>
      <c r="Q1" s="36"/>
      <c r="R1" s="48" t="s">
        <v>140</v>
      </c>
    </row>
    <row r="2" spans="1:18" x14ac:dyDescent="0.25">
      <c r="A2" s="59">
        <v>1</v>
      </c>
      <c r="B2" s="47">
        <v>1</v>
      </c>
      <c r="C2" s="46">
        <v>1</v>
      </c>
      <c r="E2" s="59" t="str">
        <f>CONCATENATE("Boque ",B2," - ",I2," ",D2)</f>
        <v xml:space="preserve">Boque 1 - RROO </v>
      </c>
      <c r="F2" s="59" t="str">
        <f>IF(J2&gt;0,CONCATENATE(J2,". ",K2),K2)</f>
        <v>¿Qué definen las RROO?:</v>
      </c>
      <c r="G2" s="59" t="str">
        <f>IF(H2=0,CONCATENATE(E2,". ",F2," (Ref: ",A2,")"),CONCATENATE(H2," - ",E2,". ",F2," (Ref: ",A2,")"))</f>
        <v>FORMACIÓN MILITAR - Boque 1 - RROO . ¿Qué definen las RROO?: (Ref: 1)</v>
      </c>
      <c r="H2" s="42" t="s">
        <v>144</v>
      </c>
      <c r="I2" s="42" t="s">
        <v>146</v>
      </c>
      <c r="K2" s="37" t="s">
        <v>178</v>
      </c>
      <c r="L2" s="37" t="s">
        <v>60</v>
      </c>
      <c r="M2" s="37" t="s">
        <v>61</v>
      </c>
      <c r="N2" s="37" t="s">
        <v>62</v>
      </c>
      <c r="O2" s="37" t="s">
        <v>63</v>
      </c>
      <c r="P2" s="49" t="s">
        <v>2</v>
      </c>
      <c r="Q2" s="69"/>
      <c r="R2" s="49">
        <v>1</v>
      </c>
    </row>
    <row r="3" spans="1:18" x14ac:dyDescent="0.25">
      <c r="A3" s="59">
        <f>+A2+1</f>
        <v>2</v>
      </c>
      <c r="B3" s="47">
        <v>1</v>
      </c>
      <c r="E3" s="59" t="str">
        <f t="shared" ref="E3:E66" si="0">CONCATENATE("Boque ",B3," - ",I3," ",D3)</f>
        <v xml:space="preserve">Boque 1 - RROO </v>
      </c>
      <c r="F3" s="59" t="str">
        <f>IF(J3&gt;0,CONCATENATE(J3,". ",K3),K3)</f>
        <v>¿En qué se inspira el exacto cumplimiento del deber?:</v>
      </c>
      <c r="G3" s="59" t="str">
        <f>IF(H3=0,CONCATENATE(E3,". ",F3," (Ref: ",A3,")"),CONCATENATE(H3," - ",E3,". ",F3," (Ref: ",A3,")"))</f>
        <v>FORMACIÓN MILITAR - Boque 1 - RROO . ¿En qué se inspira el exacto cumplimiento del deber?: (Ref: 2)</v>
      </c>
      <c r="H3" s="42" t="s">
        <v>144</v>
      </c>
      <c r="I3" s="42" t="s">
        <v>146</v>
      </c>
      <c r="K3" s="37" t="s">
        <v>179</v>
      </c>
      <c r="L3" s="37" t="s">
        <v>64</v>
      </c>
      <c r="M3" s="37" t="s">
        <v>65</v>
      </c>
      <c r="N3" s="37" t="s">
        <v>66</v>
      </c>
      <c r="O3" s="37" t="s">
        <v>67</v>
      </c>
      <c r="P3" s="49" t="s">
        <v>2</v>
      </c>
      <c r="Q3" s="69"/>
      <c r="R3" s="49">
        <f>IF(C3=0,R2+1,1)</f>
        <v>2</v>
      </c>
    </row>
    <row r="4" spans="1:18" x14ac:dyDescent="0.25">
      <c r="A4" s="59">
        <f t="shared" ref="A4:A67" si="1">+A3+1</f>
        <v>3</v>
      </c>
      <c r="B4" s="47">
        <v>1</v>
      </c>
      <c r="E4" s="59" t="str">
        <f t="shared" si="0"/>
        <v xml:space="preserve">Boque 1 - RROO </v>
      </c>
      <c r="F4" s="59" t="str">
        <f t="shared" ref="F4:F67" si="2">IF(J4&gt;0,CONCATENATE(J4,". ",K4),K4)</f>
        <v>De los siguientes, diga a quién no le será de aplicación las RROO:</v>
      </c>
      <c r="G4" s="59" t="str">
        <f t="shared" ref="G4:G67" si="3">IF(H4=0,CONCATENATE(E4,". ",F4," (Ref: ",A4,")"),CONCATENATE(H4," - ",E4,". ",F4," (Ref: ",A4,")"))</f>
        <v>FORMACIÓN MILITAR - Boque 1 - RROO . De los siguientes, diga a quién no le será de aplicación las RROO: (Ref: 3)</v>
      </c>
      <c r="H4" s="42" t="s">
        <v>144</v>
      </c>
      <c r="I4" s="42" t="s">
        <v>146</v>
      </c>
      <c r="K4" s="37" t="s">
        <v>180</v>
      </c>
      <c r="L4" s="37" t="s">
        <v>68</v>
      </c>
      <c r="M4" s="37" t="s">
        <v>69</v>
      </c>
      <c r="N4" s="37" t="s">
        <v>70</v>
      </c>
      <c r="O4" s="37" t="s">
        <v>71</v>
      </c>
      <c r="P4" s="49" t="s">
        <v>0</v>
      </c>
      <c r="Q4" s="69"/>
      <c r="R4" s="49">
        <f t="shared" ref="R4:R67" si="4">IF(C4=0,R3+1,1)</f>
        <v>3</v>
      </c>
    </row>
    <row r="5" spans="1:18" x14ac:dyDescent="0.25">
      <c r="A5" s="59">
        <f t="shared" si="1"/>
        <v>4</v>
      </c>
      <c r="B5" s="47">
        <v>1</v>
      </c>
      <c r="E5" s="59" t="str">
        <f t="shared" si="0"/>
        <v xml:space="preserve">Boque 1 - RROO </v>
      </c>
      <c r="F5" s="59" t="str">
        <f t="shared" si="2"/>
        <v>¿Qué constituye el primer y más fundamental deber del militar?:</v>
      </c>
      <c r="G5" s="59" t="str">
        <f t="shared" si="3"/>
        <v>FORMACIÓN MILITAR - Boque 1 - RROO . ¿Qué constituye el primer y más fundamental deber del militar?: (Ref: 4)</v>
      </c>
      <c r="H5" s="42" t="s">
        <v>144</v>
      </c>
      <c r="I5" s="42" t="s">
        <v>146</v>
      </c>
      <c r="K5" s="37" t="s">
        <v>181</v>
      </c>
      <c r="L5" s="37" t="s">
        <v>182</v>
      </c>
      <c r="M5" s="37" t="s">
        <v>50</v>
      </c>
      <c r="N5" s="37" t="s">
        <v>183</v>
      </c>
      <c r="O5" s="37" t="s">
        <v>73</v>
      </c>
      <c r="P5" s="49" t="s">
        <v>1</v>
      </c>
      <c r="Q5" s="69"/>
      <c r="R5" s="49">
        <f t="shared" si="4"/>
        <v>4</v>
      </c>
    </row>
    <row r="6" spans="1:18" x14ac:dyDescent="0.25">
      <c r="A6" s="59">
        <f t="shared" si="1"/>
        <v>5</v>
      </c>
      <c r="B6" s="47">
        <v>1</v>
      </c>
      <c r="E6" s="59" t="str">
        <f t="shared" si="0"/>
        <v xml:space="preserve">Boque 1 - RROO </v>
      </c>
      <c r="F6" s="59" t="str">
        <f t="shared" si="2"/>
        <v>¿El militar deberá actuar con arreglo a qué principios?:</v>
      </c>
      <c r="G6" s="59" t="str">
        <f t="shared" si="3"/>
        <v>FORMACIÓN MILITAR - Boque 1 - RROO . ¿El militar deberá actuar con arreglo a qué principios?: (Ref: 5)</v>
      </c>
      <c r="H6" s="42" t="s">
        <v>144</v>
      </c>
      <c r="I6" s="42" t="s">
        <v>146</v>
      </c>
      <c r="K6" s="37" t="s">
        <v>184</v>
      </c>
      <c r="L6" s="37" t="s">
        <v>74</v>
      </c>
      <c r="M6" s="37" t="s">
        <v>75</v>
      </c>
      <c r="N6" s="37" t="s">
        <v>76</v>
      </c>
      <c r="O6" s="37" t="s">
        <v>77</v>
      </c>
      <c r="P6" s="49" t="s">
        <v>3</v>
      </c>
      <c r="Q6" s="69"/>
      <c r="R6" s="49">
        <f t="shared" si="4"/>
        <v>5</v>
      </c>
    </row>
    <row r="7" spans="1:18" x14ac:dyDescent="0.25">
      <c r="A7" s="59">
        <f t="shared" si="1"/>
        <v>6</v>
      </c>
      <c r="B7" s="47">
        <v>1</v>
      </c>
      <c r="E7" s="59" t="str">
        <f t="shared" si="0"/>
        <v xml:space="preserve">Boque 1 - RROO </v>
      </c>
      <c r="F7" s="59" t="str">
        <f t="shared" si="2"/>
        <v>En las Fuerzas Armadas, será exigida y practicada como norma de actuación:</v>
      </c>
      <c r="G7" s="59" t="str">
        <f t="shared" si="3"/>
        <v>FORMACIÓN MILITAR - Boque 1 - RROO . En las Fuerzas Armadas, será exigida y practicada como norma de actuación: (Ref: 6)</v>
      </c>
      <c r="H7" s="42" t="s">
        <v>144</v>
      </c>
      <c r="I7" s="42" t="s">
        <v>146</v>
      </c>
      <c r="K7" s="37" t="s">
        <v>185</v>
      </c>
      <c r="L7" s="37" t="s">
        <v>186</v>
      </c>
      <c r="M7" s="37" t="s">
        <v>59</v>
      </c>
      <c r="N7" s="37" t="s">
        <v>78</v>
      </c>
      <c r="O7" s="37" t="s">
        <v>79</v>
      </c>
      <c r="P7" s="49" t="s">
        <v>1</v>
      </c>
      <c r="Q7" s="69"/>
      <c r="R7" s="49">
        <f t="shared" si="4"/>
        <v>6</v>
      </c>
    </row>
    <row r="8" spans="1:18" x14ac:dyDescent="0.25">
      <c r="A8" s="59">
        <f t="shared" si="1"/>
        <v>7</v>
      </c>
      <c r="B8" s="47">
        <v>1</v>
      </c>
      <c r="E8" s="59" t="str">
        <f t="shared" si="0"/>
        <v xml:space="preserve">Boque 1 - RROO </v>
      </c>
      <c r="F8" s="59" t="str">
        <f t="shared" si="2"/>
        <v>Qué obliga a mandar con responsabilidad y a obedecer lo mandado:</v>
      </c>
      <c r="G8" s="59" t="str">
        <f t="shared" si="3"/>
        <v>FORMACIÓN MILITAR - Boque 1 - RROO . Qué obliga a mandar con responsabilidad y a obedecer lo mandado: (Ref: 7)</v>
      </c>
      <c r="H8" s="42" t="s">
        <v>144</v>
      </c>
      <c r="I8" s="42" t="s">
        <v>146</v>
      </c>
      <c r="K8" s="37" t="s">
        <v>187</v>
      </c>
      <c r="L8" s="37" t="s">
        <v>80</v>
      </c>
      <c r="M8" s="37" t="s">
        <v>81</v>
      </c>
      <c r="N8" s="37" t="s">
        <v>82</v>
      </c>
      <c r="O8" s="37" t="s">
        <v>83</v>
      </c>
      <c r="P8" s="49" t="s">
        <v>2</v>
      </c>
      <c r="Q8" s="69"/>
      <c r="R8" s="49">
        <f t="shared" si="4"/>
        <v>7</v>
      </c>
    </row>
    <row r="9" spans="1:18" x14ac:dyDescent="0.25">
      <c r="A9" s="59">
        <f t="shared" si="1"/>
        <v>8</v>
      </c>
      <c r="B9" s="47">
        <v>1</v>
      </c>
      <c r="E9" s="59" t="str">
        <f t="shared" si="0"/>
        <v xml:space="preserve">Boque 1 - RROO </v>
      </c>
      <c r="F9" s="59" t="str">
        <f t="shared" si="2"/>
        <v>De acuerdo con las RROO la autoridad implica:</v>
      </c>
      <c r="G9" s="59" t="str">
        <f t="shared" si="3"/>
        <v>FORMACIÓN MILITAR - Boque 1 - RROO . De acuerdo con las RROO la autoridad implica: (Ref: 8)</v>
      </c>
      <c r="H9" s="42" t="s">
        <v>144</v>
      </c>
      <c r="I9" s="42" t="s">
        <v>146</v>
      </c>
      <c r="K9" s="37" t="s">
        <v>188</v>
      </c>
      <c r="L9" s="37" t="s">
        <v>84</v>
      </c>
      <c r="M9" s="37" t="s">
        <v>85</v>
      </c>
      <c r="N9" s="37" t="s">
        <v>86</v>
      </c>
      <c r="O9" s="37" t="s">
        <v>45</v>
      </c>
      <c r="P9" s="49" t="s">
        <v>1</v>
      </c>
      <c r="Q9" s="69"/>
      <c r="R9" s="49">
        <f t="shared" si="4"/>
        <v>8</v>
      </c>
    </row>
    <row r="10" spans="1:18" x14ac:dyDescent="0.25">
      <c r="A10" s="59">
        <f t="shared" si="1"/>
        <v>9</v>
      </c>
      <c r="B10" s="47">
        <v>1</v>
      </c>
      <c r="E10" s="59" t="str">
        <f t="shared" si="0"/>
        <v xml:space="preserve">Boque 1 - RROO </v>
      </c>
      <c r="F10" s="59" t="str">
        <f t="shared" si="2"/>
        <v>El objeto de las RROO, FAS es constituir:</v>
      </c>
      <c r="G10" s="59" t="str">
        <f t="shared" si="3"/>
        <v>FORMACIÓN MILITAR - Boque 1 - RROO . El objeto de las RROO, FAS es constituir: (Ref: 9)</v>
      </c>
      <c r="H10" s="42" t="s">
        <v>144</v>
      </c>
      <c r="I10" s="42" t="s">
        <v>146</v>
      </c>
      <c r="K10" s="37" t="s">
        <v>189</v>
      </c>
      <c r="L10" s="37" t="s">
        <v>87</v>
      </c>
      <c r="M10" s="37" t="s">
        <v>88</v>
      </c>
      <c r="N10" s="37" t="s">
        <v>89</v>
      </c>
      <c r="O10" s="37" t="s">
        <v>90</v>
      </c>
      <c r="P10" s="49" t="s">
        <v>1</v>
      </c>
      <c r="Q10" s="69"/>
      <c r="R10" s="49">
        <f t="shared" si="4"/>
        <v>9</v>
      </c>
    </row>
    <row r="11" spans="1:18" x14ac:dyDescent="0.25">
      <c r="A11" s="59">
        <f t="shared" si="1"/>
        <v>10</v>
      </c>
      <c r="B11" s="47">
        <v>1</v>
      </c>
      <c r="E11" s="59" t="str">
        <f t="shared" si="0"/>
        <v xml:space="preserve">Boque 1 - RROO </v>
      </c>
      <c r="F11" s="59" t="str">
        <f t="shared" si="2"/>
        <v>Las RROO, FAS son de aplicación a:</v>
      </c>
      <c r="G11" s="59" t="str">
        <f t="shared" si="3"/>
        <v>FORMACIÓN MILITAR - Boque 1 - RROO . Las RROO, FAS son de aplicación a: (Ref: 10)</v>
      </c>
      <c r="H11" s="42" t="s">
        <v>144</v>
      </c>
      <c r="I11" s="42" t="s">
        <v>146</v>
      </c>
      <c r="K11" s="37" t="s">
        <v>190</v>
      </c>
      <c r="L11" s="37" t="s">
        <v>91</v>
      </c>
      <c r="M11" s="37" t="s">
        <v>92</v>
      </c>
      <c r="N11" s="37" t="s">
        <v>93</v>
      </c>
      <c r="O11" s="37" t="s">
        <v>48</v>
      </c>
      <c r="P11" s="49" t="s">
        <v>3</v>
      </c>
      <c r="Q11" s="69"/>
      <c r="R11" s="49">
        <f t="shared" si="4"/>
        <v>10</v>
      </c>
    </row>
    <row r="12" spans="1:18" x14ac:dyDescent="0.25">
      <c r="A12" s="59">
        <f t="shared" si="1"/>
        <v>11</v>
      </c>
      <c r="B12" s="47">
        <v>1</v>
      </c>
      <c r="E12" s="59" t="str">
        <f t="shared" si="0"/>
        <v xml:space="preserve">Boque 1 - RROO </v>
      </c>
      <c r="F12" s="59" t="str">
        <f t="shared" si="2"/>
        <v>Referente a la actuación del militar como servidor público. Debe actuar con los principios de (di la incorrecta):</v>
      </c>
      <c r="G12" s="59" t="str">
        <f t="shared" si="3"/>
        <v>FORMACIÓN MILITAR - Boque 1 - RROO . Referente a la actuación del militar como servidor público. Debe actuar con los principios de (di la incorrecta): (Ref: 11)</v>
      </c>
      <c r="H12" s="42" t="s">
        <v>144</v>
      </c>
      <c r="I12" s="42" t="s">
        <v>146</v>
      </c>
      <c r="K12" s="37" t="s">
        <v>191</v>
      </c>
      <c r="L12" s="37" t="s">
        <v>94</v>
      </c>
      <c r="M12" s="37" t="s">
        <v>95</v>
      </c>
      <c r="N12" s="37" t="s">
        <v>96</v>
      </c>
      <c r="O12" s="37" t="s">
        <v>97</v>
      </c>
      <c r="P12" s="49" t="s">
        <v>0</v>
      </c>
      <c r="Q12" s="69"/>
      <c r="R12" s="49">
        <f t="shared" si="4"/>
        <v>11</v>
      </c>
    </row>
    <row r="13" spans="1:18" x14ac:dyDescent="0.25">
      <c r="A13" s="59">
        <f t="shared" si="1"/>
        <v>12</v>
      </c>
      <c r="B13" s="47">
        <v>1</v>
      </c>
      <c r="E13" s="59" t="str">
        <f t="shared" si="0"/>
        <v xml:space="preserve">Boque 1 - RROO </v>
      </c>
      <c r="F13" s="59" t="str">
        <f t="shared" si="2"/>
        <v>Relacionado con el comportamiento del militar, lo ajustara a las características de las FAS de….:</v>
      </c>
      <c r="G13" s="59" t="str">
        <f t="shared" si="3"/>
        <v>FORMACIÓN MILITAR - Boque 1 - RROO . Relacionado con el comportamiento del militar, lo ajustara a las características de las FAS de….: (Ref: 12)</v>
      </c>
      <c r="H13" s="42" t="s">
        <v>144</v>
      </c>
      <c r="I13" s="42" t="s">
        <v>146</v>
      </c>
      <c r="K13" s="37" t="s">
        <v>192</v>
      </c>
      <c r="L13" s="37" t="s">
        <v>98</v>
      </c>
      <c r="M13" s="37" t="s">
        <v>99</v>
      </c>
      <c r="N13" s="37" t="s">
        <v>100</v>
      </c>
      <c r="O13" s="37" t="s">
        <v>101</v>
      </c>
      <c r="P13" s="49" t="s">
        <v>3</v>
      </c>
      <c r="Q13" s="69"/>
      <c r="R13" s="49">
        <f t="shared" si="4"/>
        <v>12</v>
      </c>
    </row>
    <row r="14" spans="1:18" x14ac:dyDescent="0.25">
      <c r="A14" s="59">
        <f t="shared" si="1"/>
        <v>13</v>
      </c>
      <c r="B14" s="47">
        <v>1</v>
      </c>
      <c r="E14" s="59" t="str">
        <f t="shared" si="0"/>
        <v xml:space="preserve">Boque 1 - RROO </v>
      </c>
      <c r="F14" s="59" t="str">
        <f t="shared" si="2"/>
        <v>La mejor forma de contribuir con los demás miembros de las FAS, el militar se comportara en todo momento………:</v>
      </c>
      <c r="G14" s="59" t="str">
        <f t="shared" si="3"/>
        <v>FORMACIÓN MILITAR - Boque 1 - RROO . La mejor forma de contribuir con los demás miembros de las FAS, el militar se comportara en todo momento………: (Ref: 13)</v>
      </c>
      <c r="H14" s="42" t="s">
        <v>144</v>
      </c>
      <c r="I14" s="42" t="s">
        <v>146</v>
      </c>
      <c r="K14" s="37" t="s">
        <v>193</v>
      </c>
      <c r="L14" s="37" t="s">
        <v>102</v>
      </c>
      <c r="M14" s="37" t="s">
        <v>103</v>
      </c>
      <c r="N14" s="37" t="s">
        <v>104</v>
      </c>
      <c r="O14" s="37" t="s">
        <v>105</v>
      </c>
      <c r="P14" s="49" t="s">
        <v>0</v>
      </c>
      <c r="Q14" s="69"/>
      <c r="R14" s="49">
        <f t="shared" si="4"/>
        <v>13</v>
      </c>
    </row>
    <row r="15" spans="1:18" x14ac:dyDescent="0.25">
      <c r="A15" s="59">
        <f t="shared" si="1"/>
        <v>14</v>
      </c>
      <c r="B15" s="47">
        <v>1</v>
      </c>
      <c r="E15" s="59" t="str">
        <f t="shared" si="0"/>
        <v xml:space="preserve">Boque 1 - RROO </v>
      </c>
      <c r="F15" s="59" t="str">
        <f t="shared" si="2"/>
        <v>El militar ajustara su conducta……</v>
      </c>
      <c r="G15" s="59" t="str">
        <f t="shared" si="3"/>
        <v>FORMACIÓN MILITAR - Boque 1 - RROO . El militar ajustara su conducta…… (Ref: 14)</v>
      </c>
      <c r="H15" s="42" t="s">
        <v>144</v>
      </c>
      <c r="I15" s="42" t="s">
        <v>146</v>
      </c>
      <c r="K15" s="37" t="s">
        <v>106</v>
      </c>
      <c r="L15" s="37" t="s">
        <v>107</v>
      </c>
      <c r="M15" s="37" t="s">
        <v>108</v>
      </c>
      <c r="N15" s="37" t="s">
        <v>109</v>
      </c>
      <c r="O15" s="37" t="s">
        <v>48</v>
      </c>
      <c r="P15" s="49" t="s">
        <v>3</v>
      </c>
      <c r="Q15" s="69"/>
      <c r="R15" s="49">
        <f t="shared" si="4"/>
        <v>14</v>
      </c>
    </row>
    <row r="16" spans="1:18" x14ac:dyDescent="0.25">
      <c r="A16" s="59">
        <f t="shared" si="1"/>
        <v>15</v>
      </c>
      <c r="B16" s="47">
        <v>1</v>
      </c>
      <c r="E16" s="59" t="str">
        <f t="shared" si="0"/>
        <v xml:space="preserve">Boque 1 - RROO </v>
      </c>
      <c r="F16" s="59" t="str">
        <f t="shared" si="2"/>
        <v>Cómo cumplirá con sus deberes y obligaciones:</v>
      </c>
      <c r="G16" s="59" t="str">
        <f t="shared" si="3"/>
        <v>FORMACIÓN MILITAR - Boque 1 - RROO . Cómo cumplirá con sus deberes y obligaciones: (Ref: 15)</v>
      </c>
      <c r="H16" s="42" t="s">
        <v>144</v>
      </c>
      <c r="I16" s="42" t="s">
        <v>146</v>
      </c>
      <c r="K16" s="37" t="s">
        <v>194</v>
      </c>
      <c r="L16" s="37" t="s">
        <v>110</v>
      </c>
      <c r="M16" s="37" t="s">
        <v>111</v>
      </c>
      <c r="N16" s="37" t="s">
        <v>195</v>
      </c>
      <c r="O16" s="37" t="s">
        <v>112</v>
      </c>
      <c r="P16" s="49" t="s">
        <v>1</v>
      </c>
      <c r="Q16" s="69"/>
      <c r="R16" s="49">
        <f t="shared" si="4"/>
        <v>15</v>
      </c>
    </row>
    <row r="17" spans="1:18" x14ac:dyDescent="0.25">
      <c r="A17" s="59">
        <f t="shared" si="1"/>
        <v>16</v>
      </c>
      <c r="B17" s="47">
        <v>1</v>
      </c>
      <c r="E17" s="59" t="str">
        <f t="shared" si="0"/>
        <v xml:space="preserve">Boque 1 - RROO </v>
      </c>
      <c r="F17" s="59" t="str">
        <f t="shared" si="2"/>
        <v>Para el cumplimiento de sus obligaciones y deberes, se verá:</v>
      </c>
      <c r="G17" s="59" t="str">
        <f t="shared" si="3"/>
        <v>FORMACIÓN MILITAR - Boque 1 - RROO . Para el cumplimiento de sus obligaciones y deberes, se verá: (Ref: 16)</v>
      </c>
      <c r="H17" s="42" t="s">
        <v>144</v>
      </c>
      <c r="I17" s="42" t="s">
        <v>146</v>
      </c>
      <c r="K17" s="37" t="s">
        <v>196</v>
      </c>
      <c r="L17" s="37" t="s">
        <v>113</v>
      </c>
      <c r="M17" s="37" t="s">
        <v>114</v>
      </c>
      <c r="N17" s="37" t="s">
        <v>197</v>
      </c>
      <c r="O17" s="37" t="s">
        <v>45</v>
      </c>
      <c r="P17" s="49" t="s">
        <v>0</v>
      </c>
      <c r="Q17" s="69"/>
      <c r="R17" s="49">
        <f t="shared" si="4"/>
        <v>16</v>
      </c>
    </row>
    <row r="18" spans="1:18" x14ac:dyDescent="0.25">
      <c r="A18" s="59">
        <f t="shared" si="1"/>
        <v>17</v>
      </c>
      <c r="B18" s="47">
        <v>1</v>
      </c>
      <c r="E18" s="59" t="str">
        <f t="shared" si="0"/>
        <v xml:space="preserve">Boque 1 - RROO </v>
      </c>
      <c r="F18" s="59" t="str">
        <f t="shared" si="2"/>
        <v>El militar, con su actuación, qué propiciará que imperen en las FAS:</v>
      </c>
      <c r="G18" s="59" t="str">
        <f t="shared" si="3"/>
        <v>FORMACIÓN MILITAR - Boque 1 - RROO . El militar, con su actuación, qué propiciará que imperen en las FAS: (Ref: 17)</v>
      </c>
      <c r="H18" s="42" t="s">
        <v>144</v>
      </c>
      <c r="I18" s="42" t="s">
        <v>146</v>
      </c>
      <c r="K18" s="37" t="s">
        <v>198</v>
      </c>
      <c r="L18" s="37" t="s">
        <v>72</v>
      </c>
      <c r="M18" s="37" t="s">
        <v>115</v>
      </c>
      <c r="N18" s="37" t="s">
        <v>59</v>
      </c>
      <c r="O18" s="37" t="s">
        <v>47</v>
      </c>
      <c r="P18" s="49" t="s">
        <v>3</v>
      </c>
      <c r="Q18" s="69"/>
      <c r="R18" s="49">
        <f t="shared" si="4"/>
        <v>17</v>
      </c>
    </row>
    <row r="19" spans="1:18" x14ac:dyDescent="0.25">
      <c r="A19" s="59">
        <f t="shared" si="1"/>
        <v>18</v>
      </c>
      <c r="B19" s="47">
        <v>1</v>
      </c>
      <c r="E19" s="59" t="str">
        <f t="shared" si="0"/>
        <v xml:space="preserve">Boque 1 - RROO </v>
      </c>
      <c r="F19" s="59" t="str">
        <f t="shared" si="2"/>
        <v>Con respecto a la disciplina, di la incorrecta:</v>
      </c>
      <c r="G19" s="59" t="str">
        <f t="shared" si="3"/>
        <v>FORMACIÓN MILITAR - Boque 1 - RROO . Con respecto a la disciplina, di la incorrecta: (Ref: 18)</v>
      </c>
      <c r="H19" s="42" t="s">
        <v>144</v>
      </c>
      <c r="I19" s="42" t="s">
        <v>146</v>
      </c>
      <c r="K19" s="37" t="s">
        <v>199</v>
      </c>
      <c r="L19" s="37" t="s">
        <v>116</v>
      </c>
      <c r="M19" s="37" t="s">
        <v>117</v>
      </c>
      <c r="N19" s="37" t="s">
        <v>118</v>
      </c>
      <c r="O19" s="37" t="s">
        <v>119</v>
      </c>
      <c r="P19" s="49" t="s">
        <v>0</v>
      </c>
      <c r="Q19" s="69"/>
      <c r="R19" s="49">
        <f t="shared" si="4"/>
        <v>18</v>
      </c>
    </row>
    <row r="20" spans="1:18" x14ac:dyDescent="0.25">
      <c r="A20" s="59">
        <f t="shared" si="1"/>
        <v>19</v>
      </c>
      <c r="B20" s="47">
        <v>1</v>
      </c>
      <c r="E20" s="59" t="str">
        <f t="shared" si="0"/>
        <v xml:space="preserve">Boque 1 - RROO </v>
      </c>
      <c r="F20" s="59" t="str">
        <f t="shared" si="2"/>
        <v>En cuanto a la responsabilidad de obediencia:</v>
      </c>
      <c r="G20" s="59" t="str">
        <f t="shared" si="3"/>
        <v>FORMACIÓN MILITAR - Boque 1 - RROO . En cuanto a la responsabilidad de obediencia: (Ref: 19)</v>
      </c>
      <c r="H20" s="42" t="s">
        <v>144</v>
      </c>
      <c r="I20" s="42" t="s">
        <v>146</v>
      </c>
      <c r="K20" s="37" t="s">
        <v>200</v>
      </c>
      <c r="L20" s="37" t="s">
        <v>120</v>
      </c>
      <c r="M20" s="37" t="s">
        <v>121</v>
      </c>
      <c r="N20" s="37" t="s">
        <v>122</v>
      </c>
      <c r="O20" s="37" t="s">
        <v>123</v>
      </c>
      <c r="P20" s="49" t="s">
        <v>1</v>
      </c>
      <c r="Q20" s="69"/>
      <c r="R20" s="49">
        <f t="shared" si="4"/>
        <v>19</v>
      </c>
    </row>
    <row r="21" spans="1:18" x14ac:dyDescent="0.25">
      <c r="A21" s="59">
        <f t="shared" si="1"/>
        <v>20</v>
      </c>
      <c r="B21" s="47">
        <v>1</v>
      </c>
      <c r="E21" s="59" t="str">
        <f t="shared" si="0"/>
        <v xml:space="preserve">Boque 1 - RROO </v>
      </c>
      <c r="F21" s="59">
        <f t="shared" si="2"/>
        <v>0</v>
      </c>
      <c r="G21" s="59" t="str">
        <f t="shared" si="3"/>
        <v>FORMACIÓN MILITAR - Boque 1 - RROO . 0 (Ref: 20)</v>
      </c>
      <c r="H21" s="42" t="s">
        <v>144</v>
      </c>
      <c r="I21" s="42" t="s">
        <v>146</v>
      </c>
      <c r="Q21" s="69"/>
      <c r="R21" s="49">
        <f t="shared" si="4"/>
        <v>20</v>
      </c>
    </row>
    <row r="22" spans="1:18" x14ac:dyDescent="0.25">
      <c r="A22" s="59">
        <f t="shared" si="1"/>
        <v>21</v>
      </c>
      <c r="B22" s="47">
        <v>1</v>
      </c>
      <c r="E22" s="59" t="str">
        <f t="shared" si="0"/>
        <v xml:space="preserve">Boque 1 - RROO </v>
      </c>
      <c r="F22" s="59">
        <f t="shared" si="2"/>
        <v>0</v>
      </c>
      <c r="G22" s="59" t="str">
        <f t="shared" si="3"/>
        <v>FORMACIÓN MILITAR - Boque 1 - RROO . 0 (Ref: 21)</v>
      </c>
      <c r="H22" s="42" t="s">
        <v>144</v>
      </c>
      <c r="I22" s="42" t="s">
        <v>146</v>
      </c>
      <c r="Q22" s="69"/>
      <c r="R22" s="49">
        <f t="shared" si="4"/>
        <v>21</v>
      </c>
    </row>
    <row r="23" spans="1:18" x14ac:dyDescent="0.25">
      <c r="A23" s="59">
        <f t="shared" si="1"/>
        <v>22</v>
      </c>
      <c r="B23" s="47">
        <v>1</v>
      </c>
      <c r="E23" s="59" t="str">
        <f t="shared" si="0"/>
        <v xml:space="preserve">Boque 1 - RROO </v>
      </c>
      <c r="F23" s="59">
        <f t="shared" si="2"/>
        <v>0</v>
      </c>
      <c r="G23" s="59" t="str">
        <f t="shared" si="3"/>
        <v>FORMACIÓN MILITAR - Boque 1 - RROO . 0 (Ref: 22)</v>
      </c>
      <c r="H23" s="42" t="s">
        <v>144</v>
      </c>
      <c r="I23" s="42" t="s">
        <v>146</v>
      </c>
      <c r="Q23" s="69"/>
      <c r="R23" s="49">
        <f t="shared" si="4"/>
        <v>22</v>
      </c>
    </row>
    <row r="24" spans="1:18" x14ac:dyDescent="0.25">
      <c r="A24" s="59">
        <f t="shared" si="1"/>
        <v>23</v>
      </c>
      <c r="B24" s="47">
        <v>1</v>
      </c>
      <c r="E24" s="59" t="str">
        <f t="shared" si="0"/>
        <v xml:space="preserve">Boque 1 - RROO </v>
      </c>
      <c r="F24" s="59">
        <f t="shared" si="2"/>
        <v>0</v>
      </c>
      <c r="G24" s="59" t="str">
        <f t="shared" si="3"/>
        <v>FORMACIÓN MILITAR - Boque 1 - RROO . 0 (Ref: 23)</v>
      </c>
      <c r="H24" s="42" t="s">
        <v>144</v>
      </c>
      <c r="I24" s="42" t="s">
        <v>146</v>
      </c>
      <c r="Q24" s="69"/>
      <c r="R24" s="49">
        <f t="shared" si="4"/>
        <v>23</v>
      </c>
    </row>
    <row r="25" spans="1:18" x14ac:dyDescent="0.25">
      <c r="A25" s="59">
        <f t="shared" si="1"/>
        <v>24</v>
      </c>
      <c r="B25" s="47">
        <v>1</v>
      </c>
      <c r="E25" s="59" t="str">
        <f t="shared" si="0"/>
        <v xml:space="preserve">Boque 1 - RROO </v>
      </c>
      <c r="F25" s="59">
        <f t="shared" si="2"/>
        <v>0</v>
      </c>
      <c r="G25" s="59" t="str">
        <f t="shared" si="3"/>
        <v>FORMACIÓN MILITAR - Boque 1 - RROO . 0 (Ref: 24)</v>
      </c>
      <c r="H25" s="42" t="s">
        <v>144</v>
      </c>
      <c r="I25" s="42" t="s">
        <v>146</v>
      </c>
      <c r="Q25" s="69"/>
      <c r="R25" s="49">
        <f t="shared" si="4"/>
        <v>24</v>
      </c>
    </row>
    <row r="26" spans="1:18" x14ac:dyDescent="0.25">
      <c r="A26" s="59">
        <f t="shared" si="1"/>
        <v>25</v>
      </c>
      <c r="B26" s="47">
        <v>1</v>
      </c>
      <c r="E26" s="59" t="str">
        <f t="shared" si="0"/>
        <v xml:space="preserve">Boque 1 - RROO </v>
      </c>
      <c r="F26" s="59">
        <f t="shared" si="2"/>
        <v>0</v>
      </c>
      <c r="G26" s="59" t="str">
        <f t="shared" si="3"/>
        <v>FORMACIÓN MILITAR - Boque 1 - RROO . 0 (Ref: 25)</v>
      </c>
      <c r="H26" s="42" t="s">
        <v>144</v>
      </c>
      <c r="I26" s="42" t="s">
        <v>146</v>
      </c>
      <c r="Q26" s="69"/>
      <c r="R26" s="49">
        <f t="shared" si="4"/>
        <v>25</v>
      </c>
    </row>
    <row r="27" spans="1:18" x14ac:dyDescent="0.25">
      <c r="A27" s="59">
        <f t="shared" si="1"/>
        <v>26</v>
      </c>
      <c r="B27" s="47">
        <v>1</v>
      </c>
      <c r="E27" s="59" t="str">
        <f t="shared" si="0"/>
        <v xml:space="preserve">Boque 1 - RROO </v>
      </c>
      <c r="F27" s="59">
        <f t="shared" si="2"/>
        <v>0</v>
      </c>
      <c r="G27" s="59" t="str">
        <f t="shared" si="3"/>
        <v>FORMACIÓN MILITAR - Boque 1 - RROO . 0 (Ref: 26)</v>
      </c>
      <c r="H27" s="42" t="s">
        <v>144</v>
      </c>
      <c r="I27" s="42" t="s">
        <v>146</v>
      </c>
      <c r="Q27" s="69"/>
      <c r="R27" s="49">
        <f t="shared" si="4"/>
        <v>26</v>
      </c>
    </row>
    <row r="28" spans="1:18" x14ac:dyDescent="0.25">
      <c r="A28" s="59">
        <f t="shared" si="1"/>
        <v>27</v>
      </c>
      <c r="B28" s="47">
        <v>1</v>
      </c>
      <c r="E28" s="59" t="str">
        <f t="shared" si="0"/>
        <v xml:space="preserve">Boque 1 - RROO </v>
      </c>
      <c r="F28" s="59">
        <f t="shared" si="2"/>
        <v>0</v>
      </c>
      <c r="G28" s="59" t="str">
        <f t="shared" si="3"/>
        <v>FORMACIÓN MILITAR - Boque 1 - RROO . 0 (Ref: 27)</v>
      </c>
      <c r="H28" s="42" t="s">
        <v>144</v>
      </c>
      <c r="I28" s="42" t="s">
        <v>146</v>
      </c>
      <c r="Q28" s="69"/>
      <c r="R28" s="49">
        <f t="shared" si="4"/>
        <v>27</v>
      </c>
    </row>
    <row r="29" spans="1:18" x14ac:dyDescent="0.25">
      <c r="A29" s="59">
        <f t="shared" si="1"/>
        <v>28</v>
      </c>
      <c r="B29" s="47">
        <v>1</v>
      </c>
      <c r="E29" s="59" t="str">
        <f t="shared" si="0"/>
        <v xml:space="preserve">Boque 1 - RROO </v>
      </c>
      <c r="F29" s="59">
        <f t="shared" si="2"/>
        <v>0</v>
      </c>
      <c r="G29" s="59" t="str">
        <f t="shared" si="3"/>
        <v>FORMACIÓN MILITAR - Boque 1 - RROO . 0 (Ref: 28)</v>
      </c>
      <c r="H29" s="42" t="s">
        <v>144</v>
      </c>
      <c r="I29" s="42" t="s">
        <v>146</v>
      </c>
      <c r="Q29" s="69"/>
      <c r="R29" s="49">
        <f t="shared" si="4"/>
        <v>28</v>
      </c>
    </row>
    <row r="30" spans="1:18" x14ac:dyDescent="0.25">
      <c r="A30" s="59">
        <f t="shared" si="1"/>
        <v>29</v>
      </c>
      <c r="B30" s="47">
        <v>1</v>
      </c>
      <c r="E30" s="59" t="str">
        <f t="shared" si="0"/>
        <v xml:space="preserve">Boque 1 - RROO </v>
      </c>
      <c r="F30" s="59">
        <f t="shared" si="2"/>
        <v>0</v>
      </c>
      <c r="G30" s="59" t="str">
        <f t="shared" si="3"/>
        <v>FORMACIÓN MILITAR - Boque 1 - RROO . 0 (Ref: 29)</v>
      </c>
      <c r="H30" s="42" t="s">
        <v>144</v>
      </c>
      <c r="I30" s="42" t="s">
        <v>146</v>
      </c>
      <c r="Q30" s="69"/>
      <c r="R30" s="49">
        <f t="shared" si="4"/>
        <v>29</v>
      </c>
    </row>
    <row r="31" spans="1:18" x14ac:dyDescent="0.25">
      <c r="A31" s="59">
        <f t="shared" si="1"/>
        <v>30</v>
      </c>
      <c r="B31" s="47">
        <v>1</v>
      </c>
      <c r="E31" s="59" t="str">
        <f t="shared" si="0"/>
        <v xml:space="preserve">Boque 1 - RROO </v>
      </c>
      <c r="F31" s="59">
        <f t="shared" si="2"/>
        <v>0</v>
      </c>
      <c r="G31" s="59" t="str">
        <f t="shared" si="3"/>
        <v>FORMACIÓN MILITAR - Boque 1 - RROO . 0 (Ref: 30)</v>
      </c>
      <c r="H31" s="42" t="s">
        <v>144</v>
      </c>
      <c r="I31" s="42" t="s">
        <v>146</v>
      </c>
      <c r="Q31" s="69"/>
      <c r="R31" s="49">
        <f t="shared" si="4"/>
        <v>30</v>
      </c>
    </row>
    <row r="32" spans="1:18" x14ac:dyDescent="0.25">
      <c r="A32" s="59">
        <f t="shared" si="1"/>
        <v>31</v>
      </c>
      <c r="B32" s="47">
        <v>1</v>
      </c>
      <c r="E32" s="59" t="str">
        <f t="shared" si="0"/>
        <v xml:space="preserve">Boque 1 - RROO </v>
      </c>
      <c r="F32" s="59">
        <f t="shared" si="2"/>
        <v>0</v>
      </c>
      <c r="G32" s="59" t="str">
        <f t="shared" si="3"/>
        <v>FORMACIÓN MILITAR - Boque 1 - RROO . 0 (Ref: 31)</v>
      </c>
      <c r="H32" s="42" t="s">
        <v>144</v>
      </c>
      <c r="I32" s="42" t="s">
        <v>146</v>
      </c>
      <c r="Q32" s="69"/>
      <c r="R32" s="49">
        <f t="shared" si="4"/>
        <v>31</v>
      </c>
    </row>
    <row r="33" spans="1:18" x14ac:dyDescent="0.25">
      <c r="A33" s="59">
        <f t="shared" si="1"/>
        <v>32</v>
      </c>
      <c r="B33" s="47">
        <v>1</v>
      </c>
      <c r="E33" s="59" t="str">
        <f t="shared" si="0"/>
        <v xml:space="preserve">Boque 1 - RROO </v>
      </c>
      <c r="F33" s="59">
        <f t="shared" si="2"/>
        <v>0</v>
      </c>
      <c r="G33" s="59" t="str">
        <f t="shared" si="3"/>
        <v>FORMACIÓN MILITAR - Boque 1 - RROO . 0 (Ref: 32)</v>
      </c>
      <c r="H33" s="42" t="s">
        <v>144</v>
      </c>
      <c r="I33" s="42" t="s">
        <v>146</v>
      </c>
      <c r="Q33" s="69"/>
      <c r="R33" s="49">
        <f t="shared" si="4"/>
        <v>32</v>
      </c>
    </row>
    <row r="34" spans="1:18" x14ac:dyDescent="0.25">
      <c r="A34" s="59">
        <f t="shared" si="1"/>
        <v>33</v>
      </c>
      <c r="B34" s="47">
        <v>1</v>
      </c>
      <c r="E34" s="59" t="str">
        <f t="shared" si="0"/>
        <v xml:space="preserve">Boque 1 - RROO </v>
      </c>
      <c r="F34" s="59">
        <f t="shared" si="2"/>
        <v>0</v>
      </c>
      <c r="G34" s="59" t="str">
        <f t="shared" si="3"/>
        <v>FORMACIÓN MILITAR - Boque 1 - RROO . 0 (Ref: 33)</v>
      </c>
      <c r="H34" s="42" t="s">
        <v>144</v>
      </c>
      <c r="I34" s="42" t="s">
        <v>146</v>
      </c>
      <c r="Q34" s="69"/>
      <c r="R34" s="49">
        <f t="shared" si="4"/>
        <v>33</v>
      </c>
    </row>
    <row r="35" spans="1:18" x14ac:dyDescent="0.25">
      <c r="A35" s="59">
        <f t="shared" si="1"/>
        <v>34</v>
      </c>
      <c r="B35" s="47">
        <v>1</v>
      </c>
      <c r="E35" s="59" t="str">
        <f t="shared" si="0"/>
        <v xml:space="preserve">Boque 1 - RROO </v>
      </c>
      <c r="F35" s="59">
        <f t="shared" si="2"/>
        <v>0</v>
      </c>
      <c r="G35" s="59" t="str">
        <f t="shared" si="3"/>
        <v>FORMACIÓN MILITAR - Boque 1 - RROO . 0 (Ref: 34)</v>
      </c>
      <c r="H35" s="42" t="s">
        <v>144</v>
      </c>
      <c r="I35" s="42" t="s">
        <v>146</v>
      </c>
      <c r="Q35" s="69"/>
      <c r="R35" s="49">
        <f t="shared" si="4"/>
        <v>34</v>
      </c>
    </row>
    <row r="36" spans="1:18" x14ac:dyDescent="0.25">
      <c r="A36" s="59">
        <f t="shared" si="1"/>
        <v>35</v>
      </c>
      <c r="B36" s="47">
        <v>1</v>
      </c>
      <c r="E36" s="59" t="str">
        <f t="shared" si="0"/>
        <v xml:space="preserve">Boque 1 - RROO </v>
      </c>
      <c r="F36" s="59">
        <f t="shared" si="2"/>
        <v>0</v>
      </c>
      <c r="G36" s="59" t="str">
        <f t="shared" si="3"/>
        <v>FORMACIÓN MILITAR - Boque 1 - RROO . 0 (Ref: 35)</v>
      </c>
      <c r="H36" s="42" t="s">
        <v>144</v>
      </c>
      <c r="I36" s="42" t="s">
        <v>146</v>
      </c>
      <c r="Q36" s="69"/>
      <c r="R36" s="49">
        <f t="shared" si="4"/>
        <v>35</v>
      </c>
    </row>
    <row r="37" spans="1:18" x14ac:dyDescent="0.25">
      <c r="A37" s="59">
        <f t="shared" si="1"/>
        <v>36</v>
      </c>
      <c r="B37" s="47">
        <v>1</v>
      </c>
      <c r="E37" s="59" t="str">
        <f t="shared" si="0"/>
        <v xml:space="preserve">Boque 1 - RROO </v>
      </c>
      <c r="F37" s="59">
        <f t="shared" si="2"/>
        <v>0</v>
      </c>
      <c r="G37" s="59" t="str">
        <f t="shared" si="3"/>
        <v>FORMACIÓN MILITAR - Boque 1 - RROO . 0 (Ref: 36)</v>
      </c>
      <c r="H37" s="42" t="s">
        <v>144</v>
      </c>
      <c r="I37" s="42" t="s">
        <v>146</v>
      </c>
      <c r="Q37" s="69"/>
      <c r="R37" s="49">
        <f t="shared" si="4"/>
        <v>36</v>
      </c>
    </row>
    <row r="38" spans="1:18" x14ac:dyDescent="0.25">
      <c r="A38" s="59">
        <f t="shared" si="1"/>
        <v>37</v>
      </c>
      <c r="B38" s="47">
        <v>1</v>
      </c>
      <c r="E38" s="59" t="str">
        <f t="shared" si="0"/>
        <v xml:space="preserve">Boque 1 - RROO </v>
      </c>
      <c r="F38" s="59">
        <f t="shared" si="2"/>
        <v>0</v>
      </c>
      <c r="G38" s="59" t="str">
        <f t="shared" si="3"/>
        <v>FORMACIÓN MILITAR - Boque 1 - RROO . 0 (Ref: 37)</v>
      </c>
      <c r="H38" s="42" t="s">
        <v>144</v>
      </c>
      <c r="I38" s="42" t="s">
        <v>146</v>
      </c>
      <c r="Q38" s="69"/>
      <c r="R38" s="49">
        <f t="shared" si="4"/>
        <v>37</v>
      </c>
    </row>
    <row r="39" spans="1:18" x14ac:dyDescent="0.25">
      <c r="A39" s="59">
        <f t="shared" si="1"/>
        <v>38</v>
      </c>
      <c r="B39" s="47">
        <v>1</v>
      </c>
      <c r="E39" s="59" t="str">
        <f t="shared" si="0"/>
        <v xml:space="preserve">Boque 1 - RROO </v>
      </c>
      <c r="F39" s="59">
        <f t="shared" si="2"/>
        <v>0</v>
      </c>
      <c r="G39" s="59" t="str">
        <f t="shared" si="3"/>
        <v>FORMACIÓN MILITAR - Boque 1 - RROO . 0 (Ref: 38)</v>
      </c>
      <c r="H39" s="42" t="s">
        <v>144</v>
      </c>
      <c r="I39" s="42" t="s">
        <v>146</v>
      </c>
      <c r="Q39" s="69"/>
      <c r="R39" s="49">
        <f t="shared" si="4"/>
        <v>38</v>
      </c>
    </row>
    <row r="40" spans="1:18" x14ac:dyDescent="0.25">
      <c r="A40" s="59">
        <f t="shared" si="1"/>
        <v>39</v>
      </c>
      <c r="B40" s="47">
        <v>1</v>
      </c>
      <c r="E40" s="59" t="str">
        <f t="shared" si="0"/>
        <v xml:space="preserve">Boque 1 - RROO </v>
      </c>
      <c r="F40" s="59">
        <f t="shared" si="2"/>
        <v>0</v>
      </c>
      <c r="G40" s="59" t="str">
        <f t="shared" si="3"/>
        <v>FORMACIÓN MILITAR - Boque 1 - RROO . 0 (Ref: 39)</v>
      </c>
      <c r="H40" s="42" t="s">
        <v>144</v>
      </c>
      <c r="I40" s="42" t="s">
        <v>146</v>
      </c>
      <c r="Q40" s="69"/>
      <c r="R40" s="49">
        <f t="shared" si="4"/>
        <v>39</v>
      </c>
    </row>
    <row r="41" spans="1:18" x14ac:dyDescent="0.25">
      <c r="A41" s="59">
        <f t="shared" si="1"/>
        <v>40</v>
      </c>
      <c r="B41" s="47">
        <v>1</v>
      </c>
      <c r="E41" s="59" t="str">
        <f t="shared" si="0"/>
        <v xml:space="preserve">Boque 1 - RROO </v>
      </c>
      <c r="F41" s="59">
        <f t="shared" si="2"/>
        <v>0</v>
      </c>
      <c r="G41" s="59" t="str">
        <f t="shared" si="3"/>
        <v>FORMACIÓN MILITAR - Boque 1 - RROO . 0 (Ref: 40)</v>
      </c>
      <c r="H41" s="42" t="s">
        <v>144</v>
      </c>
      <c r="I41" s="42" t="s">
        <v>146</v>
      </c>
      <c r="Q41" s="69"/>
      <c r="R41" s="49">
        <f t="shared" si="4"/>
        <v>40</v>
      </c>
    </row>
    <row r="42" spans="1:18" x14ac:dyDescent="0.25">
      <c r="A42" s="59">
        <f t="shared" si="1"/>
        <v>41</v>
      </c>
      <c r="B42" s="47">
        <v>1</v>
      </c>
      <c r="E42" s="59" t="str">
        <f t="shared" si="0"/>
        <v xml:space="preserve">Boque 1 - RROO </v>
      </c>
      <c r="F42" s="59">
        <f t="shared" si="2"/>
        <v>0</v>
      </c>
      <c r="G42" s="59" t="str">
        <f t="shared" si="3"/>
        <v>FORMACIÓN MILITAR - Boque 1 - RROO . 0 (Ref: 41)</v>
      </c>
      <c r="H42" s="42" t="s">
        <v>144</v>
      </c>
      <c r="I42" s="42" t="s">
        <v>146</v>
      </c>
      <c r="Q42" s="69"/>
      <c r="R42" s="49">
        <f t="shared" si="4"/>
        <v>41</v>
      </c>
    </row>
    <row r="43" spans="1:18" ht="14.4" x14ac:dyDescent="0.3">
      <c r="A43" s="59">
        <f t="shared" si="1"/>
        <v>42</v>
      </c>
      <c r="B43" s="47">
        <v>1</v>
      </c>
      <c r="E43" s="59" t="str">
        <f t="shared" si="0"/>
        <v xml:space="preserve">Boque 1 - RROO </v>
      </c>
      <c r="F43" s="59">
        <f t="shared" si="2"/>
        <v>0</v>
      </c>
      <c r="G43" s="59" t="str">
        <f t="shared" si="3"/>
        <v>FORMACIÓN MILITAR - Boque 1 - RROO . 0 (Ref: 42)</v>
      </c>
      <c r="H43" s="42" t="s">
        <v>144</v>
      </c>
      <c r="I43" s="42" t="s">
        <v>146</v>
      </c>
      <c r="K43" s="71"/>
      <c r="L43" s="71"/>
      <c r="M43" s="71"/>
      <c r="N43" s="71"/>
      <c r="O43" s="71"/>
      <c r="Q43" s="69"/>
      <c r="R43" s="49">
        <f t="shared" si="4"/>
        <v>42</v>
      </c>
    </row>
    <row r="44" spans="1:18" x14ac:dyDescent="0.25">
      <c r="A44" s="59">
        <f t="shared" si="1"/>
        <v>43</v>
      </c>
      <c r="B44" s="47">
        <v>1</v>
      </c>
      <c r="E44" s="59" t="str">
        <f t="shared" si="0"/>
        <v xml:space="preserve">Boque 1 - RROO </v>
      </c>
      <c r="F44" s="59">
        <f t="shared" si="2"/>
        <v>0</v>
      </c>
      <c r="G44" s="59" t="str">
        <f t="shared" si="3"/>
        <v>FORMACIÓN MILITAR - Boque 1 - RROO . 0 (Ref: 43)</v>
      </c>
      <c r="H44" s="42" t="s">
        <v>144</v>
      </c>
      <c r="I44" s="42" t="s">
        <v>146</v>
      </c>
      <c r="Q44" s="69"/>
      <c r="R44" s="49">
        <f t="shared" si="4"/>
        <v>43</v>
      </c>
    </row>
    <row r="45" spans="1:18" x14ac:dyDescent="0.25">
      <c r="A45" s="59">
        <f t="shared" si="1"/>
        <v>44</v>
      </c>
      <c r="B45" s="47">
        <v>1</v>
      </c>
      <c r="E45" s="59" t="str">
        <f t="shared" si="0"/>
        <v xml:space="preserve">Boque 1 - RROO </v>
      </c>
      <c r="F45" s="59">
        <f t="shared" si="2"/>
        <v>0</v>
      </c>
      <c r="G45" s="59" t="str">
        <f t="shared" si="3"/>
        <v>FORMACIÓN MILITAR - Boque 1 - RROO . 0 (Ref: 44)</v>
      </c>
      <c r="H45" s="42" t="s">
        <v>144</v>
      </c>
      <c r="I45" s="42" t="s">
        <v>146</v>
      </c>
      <c r="Q45" s="69"/>
      <c r="R45" s="49">
        <f t="shared" si="4"/>
        <v>44</v>
      </c>
    </row>
    <row r="46" spans="1:18" x14ac:dyDescent="0.25">
      <c r="A46" s="59">
        <f t="shared" si="1"/>
        <v>45</v>
      </c>
      <c r="B46" s="47">
        <v>1</v>
      </c>
      <c r="E46" s="59" t="str">
        <f t="shared" si="0"/>
        <v xml:space="preserve">Boque 1 - RROO </v>
      </c>
      <c r="F46" s="59">
        <f t="shared" si="2"/>
        <v>0</v>
      </c>
      <c r="G46" s="59" t="str">
        <f t="shared" si="3"/>
        <v>FORMACIÓN MILITAR - Boque 1 - RROO . 0 (Ref: 45)</v>
      </c>
      <c r="H46" s="42" t="s">
        <v>144</v>
      </c>
      <c r="I46" s="42" t="s">
        <v>146</v>
      </c>
      <c r="Q46" s="69"/>
      <c r="R46" s="49">
        <f t="shared" si="4"/>
        <v>45</v>
      </c>
    </row>
    <row r="47" spans="1:18" x14ac:dyDescent="0.25">
      <c r="A47" s="59">
        <f t="shared" si="1"/>
        <v>46</v>
      </c>
      <c r="B47" s="47">
        <v>1</v>
      </c>
      <c r="E47" s="59" t="str">
        <f t="shared" si="0"/>
        <v xml:space="preserve">Boque 1 - RROO </v>
      </c>
      <c r="F47" s="59">
        <f t="shared" si="2"/>
        <v>0</v>
      </c>
      <c r="G47" s="59" t="str">
        <f t="shared" si="3"/>
        <v>FORMACIÓN MILITAR - Boque 1 - RROO . 0 (Ref: 46)</v>
      </c>
      <c r="H47" s="42" t="s">
        <v>144</v>
      </c>
      <c r="I47" s="42" t="s">
        <v>146</v>
      </c>
      <c r="Q47" s="69"/>
      <c r="R47" s="49">
        <f t="shared" si="4"/>
        <v>46</v>
      </c>
    </row>
    <row r="48" spans="1:18" x14ac:dyDescent="0.25">
      <c r="A48" s="59">
        <f t="shared" si="1"/>
        <v>47</v>
      </c>
      <c r="B48" s="47">
        <v>1</v>
      </c>
      <c r="E48" s="59" t="str">
        <f t="shared" si="0"/>
        <v xml:space="preserve">Boque 1 - RROO </v>
      </c>
      <c r="F48" s="59">
        <f t="shared" si="2"/>
        <v>0</v>
      </c>
      <c r="G48" s="59" t="str">
        <f t="shared" si="3"/>
        <v>FORMACIÓN MILITAR - Boque 1 - RROO . 0 (Ref: 47)</v>
      </c>
      <c r="H48" s="42" t="s">
        <v>144</v>
      </c>
      <c r="I48" s="42" t="s">
        <v>146</v>
      </c>
      <c r="Q48" s="69"/>
      <c r="R48" s="49">
        <f t="shared" si="4"/>
        <v>47</v>
      </c>
    </row>
    <row r="49" spans="1:18" x14ac:dyDescent="0.25">
      <c r="A49" s="59">
        <f t="shared" si="1"/>
        <v>48</v>
      </c>
      <c r="B49" s="47">
        <v>1</v>
      </c>
      <c r="E49" s="59" t="str">
        <f t="shared" si="0"/>
        <v xml:space="preserve">Boque 1 - RROO </v>
      </c>
      <c r="F49" s="59">
        <f t="shared" si="2"/>
        <v>0</v>
      </c>
      <c r="G49" s="59" t="str">
        <f t="shared" si="3"/>
        <v>FORMACIÓN MILITAR - Boque 1 - RROO . 0 (Ref: 48)</v>
      </c>
      <c r="H49" s="42" t="s">
        <v>144</v>
      </c>
      <c r="I49" s="42" t="s">
        <v>146</v>
      </c>
      <c r="Q49" s="69"/>
      <c r="R49" s="49">
        <f t="shared" si="4"/>
        <v>48</v>
      </c>
    </row>
    <row r="50" spans="1:18" x14ac:dyDescent="0.25">
      <c r="A50" s="59">
        <f t="shared" si="1"/>
        <v>49</v>
      </c>
      <c r="B50" s="47">
        <v>1</v>
      </c>
      <c r="E50" s="59" t="str">
        <f t="shared" si="0"/>
        <v xml:space="preserve">Boque 1 - RROO </v>
      </c>
      <c r="F50" s="59">
        <f t="shared" si="2"/>
        <v>0</v>
      </c>
      <c r="G50" s="59" t="str">
        <f t="shared" si="3"/>
        <v>FORMACIÓN MILITAR - Boque 1 - RROO . 0 (Ref: 49)</v>
      </c>
      <c r="H50" s="42" t="s">
        <v>144</v>
      </c>
      <c r="I50" s="42" t="s">
        <v>146</v>
      </c>
      <c r="Q50" s="69"/>
      <c r="R50" s="49">
        <f t="shared" si="4"/>
        <v>49</v>
      </c>
    </row>
    <row r="51" spans="1:18" x14ac:dyDescent="0.25">
      <c r="A51" s="59">
        <f t="shared" si="1"/>
        <v>50</v>
      </c>
      <c r="B51" s="47">
        <v>1</v>
      </c>
      <c r="E51" s="59" t="str">
        <f t="shared" si="0"/>
        <v xml:space="preserve">Boque 1 - RROO </v>
      </c>
      <c r="F51" s="59">
        <f t="shared" si="2"/>
        <v>0</v>
      </c>
      <c r="G51" s="59" t="str">
        <f t="shared" si="3"/>
        <v>FORMACIÓN MILITAR - Boque 1 - RROO . 0 (Ref: 50)</v>
      </c>
      <c r="H51" s="42" t="s">
        <v>144</v>
      </c>
      <c r="I51" s="42" t="s">
        <v>146</v>
      </c>
      <c r="Q51" s="69"/>
      <c r="R51" s="49">
        <f t="shared" si="4"/>
        <v>50</v>
      </c>
    </row>
    <row r="52" spans="1:18" x14ac:dyDescent="0.25">
      <c r="A52" s="59">
        <f t="shared" si="1"/>
        <v>51</v>
      </c>
      <c r="B52" s="47">
        <v>1</v>
      </c>
      <c r="E52" s="59" t="str">
        <f t="shared" si="0"/>
        <v xml:space="preserve">Boque 1 - RROO </v>
      </c>
      <c r="F52" s="59">
        <f t="shared" si="2"/>
        <v>0</v>
      </c>
      <c r="G52" s="59" t="str">
        <f t="shared" si="3"/>
        <v>FORMACIÓN MILITAR - Boque 1 - RROO . 0 (Ref: 51)</v>
      </c>
      <c r="H52" s="42" t="s">
        <v>144</v>
      </c>
      <c r="I52" s="42" t="s">
        <v>146</v>
      </c>
      <c r="Q52" s="69"/>
      <c r="R52" s="49">
        <f t="shared" si="4"/>
        <v>51</v>
      </c>
    </row>
    <row r="53" spans="1:18" ht="14.4" x14ac:dyDescent="0.3">
      <c r="A53" s="59">
        <f t="shared" si="1"/>
        <v>52</v>
      </c>
      <c r="B53" s="47">
        <v>1</v>
      </c>
      <c r="E53" s="59" t="str">
        <f t="shared" si="0"/>
        <v xml:space="preserve">Boque 1 - RROO </v>
      </c>
      <c r="F53" s="59">
        <f t="shared" si="2"/>
        <v>0</v>
      </c>
      <c r="G53" s="59" t="str">
        <f t="shared" si="3"/>
        <v>FORMACIÓN MILITAR - Boque 1 - RROO . 0 (Ref: 52)</v>
      </c>
      <c r="H53" s="42" t="s">
        <v>144</v>
      </c>
      <c r="I53" s="42" t="s">
        <v>146</v>
      </c>
      <c r="K53" s="71"/>
      <c r="L53" s="71"/>
      <c r="M53" s="71"/>
      <c r="N53" s="71"/>
      <c r="O53" s="71"/>
      <c r="Q53" s="69"/>
      <c r="R53" s="49">
        <f t="shared" si="4"/>
        <v>52</v>
      </c>
    </row>
    <row r="54" spans="1:18" x14ac:dyDescent="0.25">
      <c r="A54" s="59">
        <f t="shared" si="1"/>
        <v>53</v>
      </c>
      <c r="B54" s="47">
        <v>1</v>
      </c>
      <c r="E54" s="59" t="str">
        <f t="shared" si="0"/>
        <v xml:space="preserve">Boque 1 - RROO </v>
      </c>
      <c r="F54" s="59">
        <f t="shared" si="2"/>
        <v>0</v>
      </c>
      <c r="G54" s="59" t="str">
        <f t="shared" si="3"/>
        <v>FORMACIÓN MILITAR - Boque 1 - RROO . 0 (Ref: 53)</v>
      </c>
      <c r="H54" s="42" t="s">
        <v>144</v>
      </c>
      <c r="I54" s="42" t="s">
        <v>146</v>
      </c>
      <c r="Q54" s="69"/>
      <c r="R54" s="49">
        <f t="shared" si="4"/>
        <v>53</v>
      </c>
    </row>
    <row r="55" spans="1:18" x14ac:dyDescent="0.25">
      <c r="A55" s="59">
        <f t="shared" si="1"/>
        <v>54</v>
      </c>
      <c r="B55" s="47">
        <v>1</v>
      </c>
      <c r="E55" s="59" t="str">
        <f t="shared" si="0"/>
        <v xml:space="preserve">Boque 1 - RROO </v>
      </c>
      <c r="F55" s="59">
        <f t="shared" si="2"/>
        <v>0</v>
      </c>
      <c r="G55" s="59" t="str">
        <f t="shared" si="3"/>
        <v>FORMACIÓN MILITAR - Boque 1 - RROO . 0 (Ref: 54)</v>
      </c>
      <c r="H55" s="42" t="s">
        <v>144</v>
      </c>
      <c r="I55" s="42" t="s">
        <v>146</v>
      </c>
      <c r="Q55" s="69"/>
      <c r="R55" s="49">
        <f t="shared" si="4"/>
        <v>54</v>
      </c>
    </row>
    <row r="56" spans="1:18" x14ac:dyDescent="0.25">
      <c r="A56" s="59">
        <f t="shared" si="1"/>
        <v>55</v>
      </c>
      <c r="B56" s="47">
        <v>1</v>
      </c>
      <c r="E56" s="59" t="str">
        <f t="shared" si="0"/>
        <v xml:space="preserve">Boque 1 - RROO </v>
      </c>
      <c r="F56" s="59">
        <f t="shared" si="2"/>
        <v>0</v>
      </c>
      <c r="G56" s="59" t="str">
        <f t="shared" si="3"/>
        <v>FORMACIÓN MILITAR - Boque 1 - RROO . 0 (Ref: 55)</v>
      </c>
      <c r="H56" s="42" t="s">
        <v>144</v>
      </c>
      <c r="I56" s="42" t="s">
        <v>146</v>
      </c>
      <c r="Q56" s="69"/>
      <c r="R56" s="49">
        <f t="shared" si="4"/>
        <v>55</v>
      </c>
    </row>
    <row r="57" spans="1:18" x14ac:dyDescent="0.25">
      <c r="A57" s="59">
        <f t="shared" si="1"/>
        <v>56</v>
      </c>
      <c r="B57" s="47">
        <v>1</v>
      </c>
      <c r="E57" s="59" t="str">
        <f t="shared" si="0"/>
        <v xml:space="preserve">Boque 1 - RROO </v>
      </c>
      <c r="F57" s="59">
        <f t="shared" si="2"/>
        <v>0</v>
      </c>
      <c r="G57" s="59" t="str">
        <f t="shared" si="3"/>
        <v>FORMACIÓN MILITAR - Boque 1 - RROO . 0 (Ref: 56)</v>
      </c>
      <c r="H57" s="42" t="s">
        <v>144</v>
      </c>
      <c r="I57" s="42" t="s">
        <v>146</v>
      </c>
      <c r="Q57" s="69"/>
      <c r="R57" s="49">
        <f t="shared" si="4"/>
        <v>56</v>
      </c>
    </row>
    <row r="58" spans="1:18" ht="14.4" x14ac:dyDescent="0.3">
      <c r="A58" s="59">
        <f t="shared" si="1"/>
        <v>57</v>
      </c>
      <c r="B58" s="47">
        <v>1</v>
      </c>
      <c r="E58" s="59" t="str">
        <f t="shared" si="0"/>
        <v xml:space="preserve">Boque 1 - RROO </v>
      </c>
      <c r="F58" s="59">
        <f t="shared" si="2"/>
        <v>0</v>
      </c>
      <c r="G58" s="59" t="str">
        <f t="shared" si="3"/>
        <v>FORMACIÓN MILITAR - Boque 1 - RROO . 0 (Ref: 57)</v>
      </c>
      <c r="H58" s="42" t="s">
        <v>144</v>
      </c>
      <c r="I58" s="42" t="s">
        <v>146</v>
      </c>
      <c r="K58" s="71"/>
      <c r="L58" s="71"/>
      <c r="M58" s="71"/>
      <c r="N58" s="71"/>
      <c r="O58" s="71"/>
      <c r="Q58" s="69"/>
      <c r="R58" s="49">
        <f t="shared" si="4"/>
        <v>57</v>
      </c>
    </row>
    <row r="59" spans="1:18" ht="14.4" x14ac:dyDescent="0.3">
      <c r="A59" s="59">
        <f t="shared" si="1"/>
        <v>58</v>
      </c>
      <c r="B59" s="47">
        <v>1</v>
      </c>
      <c r="E59" s="59" t="str">
        <f t="shared" si="0"/>
        <v xml:space="preserve">Boque 1 - RROO </v>
      </c>
      <c r="F59" s="59">
        <f t="shared" si="2"/>
        <v>0</v>
      </c>
      <c r="G59" s="59" t="str">
        <f t="shared" si="3"/>
        <v>FORMACIÓN MILITAR - Boque 1 - RROO . 0 (Ref: 58)</v>
      </c>
      <c r="H59" s="42" t="s">
        <v>144</v>
      </c>
      <c r="I59" s="42" t="s">
        <v>146</v>
      </c>
      <c r="K59" s="71"/>
      <c r="L59" s="71"/>
      <c r="M59" s="71"/>
      <c r="N59" s="71"/>
      <c r="O59" s="71"/>
      <c r="Q59" s="69"/>
      <c r="R59" s="49">
        <f t="shared" si="4"/>
        <v>58</v>
      </c>
    </row>
    <row r="60" spans="1:18" ht="14.4" x14ac:dyDescent="0.3">
      <c r="A60" s="59">
        <f t="shared" si="1"/>
        <v>59</v>
      </c>
      <c r="B60" s="47">
        <v>1</v>
      </c>
      <c r="E60" s="59" t="str">
        <f t="shared" si="0"/>
        <v xml:space="preserve">Boque 1 - RROO </v>
      </c>
      <c r="F60" s="59">
        <f t="shared" si="2"/>
        <v>0</v>
      </c>
      <c r="G60" s="59" t="str">
        <f t="shared" si="3"/>
        <v>FORMACIÓN MILITAR - Boque 1 - RROO . 0 (Ref: 59)</v>
      </c>
      <c r="H60" s="42" t="s">
        <v>144</v>
      </c>
      <c r="I60" s="42" t="s">
        <v>146</v>
      </c>
      <c r="K60" s="71"/>
      <c r="L60" s="71"/>
      <c r="M60" s="71"/>
      <c r="N60" s="71"/>
      <c r="Q60" s="69"/>
      <c r="R60" s="49">
        <f t="shared" si="4"/>
        <v>59</v>
      </c>
    </row>
    <row r="61" spans="1:18" x14ac:dyDescent="0.25">
      <c r="A61" s="59">
        <f t="shared" si="1"/>
        <v>60</v>
      </c>
      <c r="B61" s="47">
        <v>1</v>
      </c>
      <c r="E61" s="59" t="str">
        <f t="shared" si="0"/>
        <v xml:space="preserve">Boque 1 - RROO </v>
      </c>
      <c r="F61" s="59">
        <f t="shared" si="2"/>
        <v>0</v>
      </c>
      <c r="G61" s="59" t="str">
        <f t="shared" si="3"/>
        <v>FORMACIÓN MILITAR - Boque 1 - RROO . 0 (Ref: 60)</v>
      </c>
      <c r="H61" s="42" t="s">
        <v>144</v>
      </c>
      <c r="I61" s="42" t="s">
        <v>146</v>
      </c>
      <c r="Q61" s="69"/>
      <c r="R61" s="49">
        <f t="shared" si="4"/>
        <v>60</v>
      </c>
    </row>
    <row r="62" spans="1:18" x14ac:dyDescent="0.25">
      <c r="A62" s="59">
        <f t="shared" si="1"/>
        <v>61</v>
      </c>
      <c r="B62" s="47">
        <v>1</v>
      </c>
      <c r="E62" s="59" t="str">
        <f t="shared" si="0"/>
        <v xml:space="preserve">Boque 1 - RROO </v>
      </c>
      <c r="F62" s="59">
        <f t="shared" si="2"/>
        <v>0</v>
      </c>
      <c r="G62" s="59" t="str">
        <f t="shared" si="3"/>
        <v>FORMACIÓN MILITAR - Boque 1 - RROO . 0 (Ref: 61)</v>
      </c>
      <c r="H62" s="42" t="s">
        <v>144</v>
      </c>
      <c r="I62" s="42" t="s">
        <v>146</v>
      </c>
      <c r="Q62" s="69"/>
      <c r="R62" s="49">
        <f t="shared" si="4"/>
        <v>61</v>
      </c>
    </row>
    <row r="63" spans="1:18" x14ac:dyDescent="0.25">
      <c r="A63" s="59">
        <f t="shared" si="1"/>
        <v>62</v>
      </c>
      <c r="B63" s="47">
        <v>1</v>
      </c>
      <c r="E63" s="59" t="str">
        <f t="shared" si="0"/>
        <v xml:space="preserve">Boque 1 - RROO </v>
      </c>
      <c r="F63" s="59">
        <f t="shared" si="2"/>
        <v>0</v>
      </c>
      <c r="G63" s="59" t="str">
        <f t="shared" si="3"/>
        <v>FORMACIÓN MILITAR - Boque 1 - RROO . 0 (Ref: 62)</v>
      </c>
      <c r="H63" s="42" t="s">
        <v>144</v>
      </c>
      <c r="I63" s="42" t="s">
        <v>146</v>
      </c>
      <c r="Q63" s="69"/>
      <c r="R63" s="49">
        <f t="shared" si="4"/>
        <v>62</v>
      </c>
    </row>
    <row r="64" spans="1:18" x14ac:dyDescent="0.25">
      <c r="A64" s="59">
        <f t="shared" si="1"/>
        <v>63</v>
      </c>
      <c r="B64" s="47">
        <v>1</v>
      </c>
      <c r="E64" s="59" t="str">
        <f t="shared" si="0"/>
        <v xml:space="preserve">Boque 1 - RROO </v>
      </c>
      <c r="F64" s="59">
        <f t="shared" si="2"/>
        <v>0</v>
      </c>
      <c r="G64" s="59" t="str">
        <f t="shared" si="3"/>
        <v>FORMACIÓN MILITAR - Boque 1 - RROO . 0 (Ref: 63)</v>
      </c>
      <c r="H64" s="42" t="s">
        <v>144</v>
      </c>
      <c r="I64" s="42" t="s">
        <v>146</v>
      </c>
      <c r="Q64" s="69"/>
      <c r="R64" s="49">
        <f t="shared" si="4"/>
        <v>63</v>
      </c>
    </row>
    <row r="65" spans="1:18" x14ac:dyDescent="0.25">
      <c r="A65" s="59">
        <f t="shared" si="1"/>
        <v>64</v>
      </c>
      <c r="B65" s="47">
        <v>1</v>
      </c>
      <c r="E65" s="59" t="str">
        <f t="shared" si="0"/>
        <v xml:space="preserve">Boque 1 - RROO </v>
      </c>
      <c r="F65" s="59">
        <f t="shared" si="2"/>
        <v>0</v>
      </c>
      <c r="G65" s="59" t="str">
        <f t="shared" si="3"/>
        <v>FORMACIÓN MILITAR - Boque 1 - RROO . 0 (Ref: 64)</v>
      </c>
      <c r="H65" s="42" t="s">
        <v>144</v>
      </c>
      <c r="I65" s="42" t="s">
        <v>146</v>
      </c>
      <c r="Q65" s="69"/>
      <c r="R65" s="49">
        <f t="shared" si="4"/>
        <v>64</v>
      </c>
    </row>
    <row r="66" spans="1:18" ht="14.4" x14ac:dyDescent="0.3">
      <c r="A66" s="59">
        <f t="shared" si="1"/>
        <v>65</v>
      </c>
      <c r="B66" s="47">
        <v>1</v>
      </c>
      <c r="E66" s="59" t="str">
        <f t="shared" si="0"/>
        <v xml:space="preserve">Boque 1 - RROO </v>
      </c>
      <c r="F66" s="59">
        <f t="shared" si="2"/>
        <v>0</v>
      </c>
      <c r="G66" s="59" t="str">
        <f t="shared" si="3"/>
        <v>FORMACIÓN MILITAR - Boque 1 - RROO . 0 (Ref: 65)</v>
      </c>
      <c r="H66" s="42" t="s">
        <v>144</v>
      </c>
      <c r="I66" s="42" t="s">
        <v>146</v>
      </c>
      <c r="K66" s="71"/>
      <c r="L66" s="71"/>
      <c r="M66" s="71"/>
      <c r="N66" s="71"/>
      <c r="O66" s="71"/>
      <c r="Q66" s="69"/>
      <c r="R66" s="49">
        <f t="shared" si="4"/>
        <v>65</v>
      </c>
    </row>
    <row r="67" spans="1:18" ht="14.4" x14ac:dyDescent="0.3">
      <c r="A67" s="59">
        <f t="shared" si="1"/>
        <v>66</v>
      </c>
      <c r="B67" s="47">
        <v>1</v>
      </c>
      <c r="E67" s="59" t="str">
        <f t="shared" ref="E67:E130" si="5">CONCATENATE("Boque ",B67," - ",I67," ",D67)</f>
        <v xml:space="preserve">Boque 1 - RROO </v>
      </c>
      <c r="F67" s="59">
        <f t="shared" si="2"/>
        <v>0</v>
      </c>
      <c r="G67" s="59" t="str">
        <f t="shared" si="3"/>
        <v>FORMACIÓN MILITAR - Boque 1 - RROO . 0 (Ref: 66)</v>
      </c>
      <c r="H67" s="42" t="s">
        <v>144</v>
      </c>
      <c r="I67" s="42" t="s">
        <v>146</v>
      </c>
      <c r="K67" s="71"/>
      <c r="L67" s="71"/>
      <c r="M67" s="71"/>
      <c r="N67" s="71"/>
      <c r="O67" s="71"/>
      <c r="Q67" s="69"/>
      <c r="R67" s="49">
        <f t="shared" si="4"/>
        <v>66</v>
      </c>
    </row>
    <row r="68" spans="1:18" x14ac:dyDescent="0.25">
      <c r="A68" s="59">
        <f t="shared" ref="A68:A131" si="6">+A67+1</f>
        <v>67</v>
      </c>
      <c r="B68" s="47">
        <v>1</v>
      </c>
      <c r="E68" s="59" t="str">
        <f t="shared" si="5"/>
        <v xml:space="preserve">Boque 1 - RROO </v>
      </c>
      <c r="F68" s="59">
        <f t="shared" ref="F68:F131" si="7">IF(J68&gt;0,CONCATENATE(J68,". ",K68),K68)</f>
        <v>0</v>
      </c>
      <c r="G68" s="59" t="str">
        <f t="shared" ref="G68:G131" si="8">IF(H68=0,CONCATENATE(E68,". ",F68," (Ref: ",A68,")"),CONCATENATE(H68," - ",E68,". ",F68," (Ref: ",A68,")"))</f>
        <v>FORMACIÓN MILITAR - Boque 1 - RROO . 0 (Ref: 67)</v>
      </c>
      <c r="H68" s="42" t="s">
        <v>144</v>
      </c>
      <c r="I68" s="42" t="s">
        <v>146</v>
      </c>
      <c r="Q68" s="69"/>
      <c r="R68" s="49">
        <f t="shared" ref="R68:R131" si="9">IF(C68=0,R67+1,1)</f>
        <v>67</v>
      </c>
    </row>
    <row r="69" spans="1:18" x14ac:dyDescent="0.25">
      <c r="A69" s="59">
        <f t="shared" si="6"/>
        <v>68</v>
      </c>
      <c r="B69" s="47">
        <v>1</v>
      </c>
      <c r="E69" s="59" t="str">
        <f t="shared" si="5"/>
        <v xml:space="preserve">Boque 1 - RROO </v>
      </c>
      <c r="F69" s="59">
        <f t="shared" si="7"/>
        <v>0</v>
      </c>
      <c r="G69" s="59" t="str">
        <f t="shared" si="8"/>
        <v>FORMACIÓN MILITAR - Boque 1 - RROO . 0 (Ref: 68)</v>
      </c>
      <c r="H69" s="42" t="s">
        <v>144</v>
      </c>
      <c r="I69" s="42" t="s">
        <v>146</v>
      </c>
      <c r="Q69" s="69"/>
      <c r="R69" s="49">
        <f t="shared" si="9"/>
        <v>68</v>
      </c>
    </row>
    <row r="70" spans="1:18" ht="14.4" x14ac:dyDescent="0.3">
      <c r="A70" s="59">
        <f t="shared" si="6"/>
        <v>69</v>
      </c>
      <c r="B70" s="47">
        <v>1</v>
      </c>
      <c r="E70" s="59" t="str">
        <f t="shared" si="5"/>
        <v xml:space="preserve">Boque 1 - RROO </v>
      </c>
      <c r="F70" s="59">
        <f t="shared" si="7"/>
        <v>0</v>
      </c>
      <c r="G70" s="59" t="str">
        <f t="shared" si="8"/>
        <v>FORMACIÓN MILITAR - Boque 1 - RROO . 0 (Ref: 69)</v>
      </c>
      <c r="H70" s="42" t="s">
        <v>144</v>
      </c>
      <c r="I70" s="42" t="s">
        <v>146</v>
      </c>
      <c r="K70" s="71"/>
      <c r="L70" s="71"/>
      <c r="M70" s="71"/>
      <c r="N70" s="71"/>
      <c r="O70" s="71"/>
      <c r="Q70" s="69"/>
      <c r="R70" s="49">
        <f t="shared" si="9"/>
        <v>69</v>
      </c>
    </row>
    <row r="71" spans="1:18" x14ac:dyDescent="0.25">
      <c r="A71" s="59">
        <f t="shared" si="6"/>
        <v>70</v>
      </c>
      <c r="B71" s="47">
        <v>1</v>
      </c>
      <c r="E71" s="59" t="str">
        <f t="shared" si="5"/>
        <v xml:space="preserve">Boque 1 - RROO </v>
      </c>
      <c r="F71" s="59">
        <f t="shared" si="7"/>
        <v>0</v>
      </c>
      <c r="G71" s="59" t="str">
        <f t="shared" si="8"/>
        <v>FORMACIÓN MILITAR - Boque 1 - RROO . 0 (Ref: 70)</v>
      </c>
      <c r="H71" s="42" t="s">
        <v>144</v>
      </c>
      <c r="I71" s="42" t="s">
        <v>146</v>
      </c>
      <c r="Q71" s="69"/>
      <c r="R71" s="49">
        <f t="shared" si="9"/>
        <v>70</v>
      </c>
    </row>
    <row r="72" spans="1:18" x14ac:dyDescent="0.25">
      <c r="A72" s="59">
        <f t="shared" si="6"/>
        <v>71</v>
      </c>
      <c r="B72" s="47">
        <v>1</v>
      </c>
      <c r="E72" s="59" t="str">
        <f t="shared" si="5"/>
        <v xml:space="preserve">Boque 1 - RROO </v>
      </c>
      <c r="F72" s="59">
        <f t="shared" si="7"/>
        <v>0</v>
      </c>
      <c r="G72" s="59" t="str">
        <f t="shared" si="8"/>
        <v>FORMACIÓN MILITAR - Boque 1 - RROO . 0 (Ref: 71)</v>
      </c>
      <c r="H72" s="42" t="s">
        <v>144</v>
      </c>
      <c r="I72" s="42" t="s">
        <v>146</v>
      </c>
      <c r="Q72" s="69"/>
      <c r="R72" s="49">
        <f t="shared" si="9"/>
        <v>71</v>
      </c>
    </row>
    <row r="73" spans="1:18" x14ac:dyDescent="0.25">
      <c r="A73" s="59">
        <f t="shared" si="6"/>
        <v>72</v>
      </c>
      <c r="B73" s="47">
        <v>1</v>
      </c>
      <c r="E73" s="59" t="str">
        <f t="shared" si="5"/>
        <v xml:space="preserve">Boque 1 - RROO </v>
      </c>
      <c r="F73" s="59">
        <f t="shared" si="7"/>
        <v>0</v>
      </c>
      <c r="G73" s="59" t="str">
        <f t="shared" si="8"/>
        <v>FORMACIÓN MILITAR - Boque 1 - RROO . 0 (Ref: 72)</v>
      </c>
      <c r="H73" s="42" t="s">
        <v>144</v>
      </c>
      <c r="I73" s="42" t="s">
        <v>146</v>
      </c>
      <c r="Q73" s="69"/>
      <c r="R73" s="49">
        <f t="shared" si="9"/>
        <v>72</v>
      </c>
    </row>
    <row r="74" spans="1:18" x14ac:dyDescent="0.25">
      <c r="A74" s="59">
        <f t="shared" si="6"/>
        <v>73</v>
      </c>
      <c r="B74" s="47">
        <v>1</v>
      </c>
      <c r="E74" s="59" t="str">
        <f t="shared" si="5"/>
        <v xml:space="preserve">Boque 1 - RROO </v>
      </c>
      <c r="F74" s="59">
        <f t="shared" si="7"/>
        <v>0</v>
      </c>
      <c r="G74" s="59" t="str">
        <f t="shared" si="8"/>
        <v>FORMACIÓN MILITAR - Boque 1 - RROO . 0 (Ref: 73)</v>
      </c>
      <c r="H74" s="42" t="s">
        <v>144</v>
      </c>
      <c r="I74" s="42" t="s">
        <v>146</v>
      </c>
      <c r="Q74" s="69"/>
      <c r="R74" s="49">
        <f t="shared" si="9"/>
        <v>73</v>
      </c>
    </row>
    <row r="75" spans="1:18" x14ac:dyDescent="0.25">
      <c r="A75" s="59">
        <f t="shared" si="6"/>
        <v>74</v>
      </c>
      <c r="B75" s="47">
        <v>1</v>
      </c>
      <c r="E75" s="59" t="str">
        <f t="shared" si="5"/>
        <v xml:space="preserve">Boque 1 - RROO </v>
      </c>
      <c r="F75" s="59">
        <f t="shared" si="7"/>
        <v>0</v>
      </c>
      <c r="G75" s="59" t="str">
        <f t="shared" si="8"/>
        <v>FORMACIÓN MILITAR - Boque 1 - RROO . 0 (Ref: 74)</v>
      </c>
      <c r="H75" s="42" t="s">
        <v>144</v>
      </c>
      <c r="I75" s="42" t="s">
        <v>146</v>
      </c>
      <c r="Q75" s="69"/>
      <c r="R75" s="49">
        <f t="shared" si="9"/>
        <v>74</v>
      </c>
    </row>
    <row r="76" spans="1:18" x14ac:dyDescent="0.25">
      <c r="A76" s="59">
        <f t="shared" si="6"/>
        <v>75</v>
      </c>
      <c r="B76" s="47">
        <v>1</v>
      </c>
      <c r="E76" s="59" t="str">
        <f t="shared" si="5"/>
        <v xml:space="preserve">Boque 1 - RROO </v>
      </c>
      <c r="F76" s="59">
        <f t="shared" si="7"/>
        <v>0</v>
      </c>
      <c r="G76" s="59" t="str">
        <f t="shared" si="8"/>
        <v>FORMACIÓN MILITAR - Boque 1 - RROO . 0 (Ref: 75)</v>
      </c>
      <c r="H76" s="42" t="s">
        <v>144</v>
      </c>
      <c r="I76" s="42" t="s">
        <v>146</v>
      </c>
      <c r="Q76" s="69"/>
      <c r="R76" s="49">
        <f t="shared" si="9"/>
        <v>75</v>
      </c>
    </row>
    <row r="77" spans="1:18" x14ac:dyDescent="0.25">
      <c r="A77" s="59">
        <f t="shared" si="6"/>
        <v>76</v>
      </c>
      <c r="B77" s="47">
        <v>1</v>
      </c>
      <c r="E77" s="59" t="str">
        <f t="shared" si="5"/>
        <v xml:space="preserve">Boque 1 - RROO </v>
      </c>
      <c r="F77" s="59">
        <f t="shared" si="7"/>
        <v>0</v>
      </c>
      <c r="G77" s="59" t="str">
        <f t="shared" si="8"/>
        <v>FORMACIÓN MILITAR - Boque 1 - RROO . 0 (Ref: 76)</v>
      </c>
      <c r="H77" s="42" t="s">
        <v>144</v>
      </c>
      <c r="I77" s="42" t="s">
        <v>146</v>
      </c>
      <c r="Q77" s="69"/>
      <c r="R77" s="49">
        <f t="shared" si="9"/>
        <v>76</v>
      </c>
    </row>
    <row r="78" spans="1:18" x14ac:dyDescent="0.25">
      <c r="A78" s="59">
        <f t="shared" si="6"/>
        <v>77</v>
      </c>
      <c r="B78" s="47">
        <v>1</v>
      </c>
      <c r="E78" s="59" t="str">
        <f t="shared" si="5"/>
        <v xml:space="preserve">Boque 1 - RROO </v>
      </c>
      <c r="F78" s="59">
        <f t="shared" si="7"/>
        <v>0</v>
      </c>
      <c r="G78" s="59" t="str">
        <f t="shared" si="8"/>
        <v>FORMACIÓN MILITAR - Boque 1 - RROO . 0 (Ref: 77)</v>
      </c>
      <c r="H78" s="42" t="s">
        <v>144</v>
      </c>
      <c r="I78" s="42" t="s">
        <v>146</v>
      </c>
      <c r="Q78" s="69"/>
      <c r="R78" s="49">
        <f t="shared" si="9"/>
        <v>77</v>
      </c>
    </row>
    <row r="79" spans="1:18" x14ac:dyDescent="0.25">
      <c r="A79" s="59">
        <f t="shared" si="6"/>
        <v>78</v>
      </c>
      <c r="B79" s="47">
        <v>1</v>
      </c>
      <c r="E79" s="59" t="str">
        <f t="shared" si="5"/>
        <v xml:space="preserve">Boque 1 - RROO </v>
      </c>
      <c r="F79" s="59">
        <f t="shared" si="7"/>
        <v>0</v>
      </c>
      <c r="G79" s="59" t="str">
        <f t="shared" si="8"/>
        <v>FORMACIÓN MILITAR - Boque 1 - RROO . 0 (Ref: 78)</v>
      </c>
      <c r="H79" s="42" t="s">
        <v>144</v>
      </c>
      <c r="I79" s="42" t="s">
        <v>146</v>
      </c>
      <c r="Q79" s="69"/>
      <c r="R79" s="49">
        <f t="shared" si="9"/>
        <v>78</v>
      </c>
    </row>
    <row r="80" spans="1:18" x14ac:dyDescent="0.25">
      <c r="A80" s="59">
        <f t="shared" si="6"/>
        <v>79</v>
      </c>
      <c r="B80" s="47">
        <v>1</v>
      </c>
      <c r="E80" s="59" t="str">
        <f t="shared" si="5"/>
        <v xml:space="preserve">Boque 1 - RROO </v>
      </c>
      <c r="F80" s="59">
        <f t="shared" si="7"/>
        <v>0</v>
      </c>
      <c r="G80" s="59" t="str">
        <f t="shared" si="8"/>
        <v>FORMACIÓN MILITAR - Boque 1 - RROO . 0 (Ref: 79)</v>
      </c>
      <c r="H80" s="42" t="s">
        <v>144</v>
      </c>
      <c r="I80" s="42" t="s">
        <v>146</v>
      </c>
      <c r="Q80" s="69"/>
      <c r="R80" s="49">
        <f t="shared" si="9"/>
        <v>79</v>
      </c>
    </row>
    <row r="81" spans="1:18" x14ac:dyDescent="0.25">
      <c r="A81" s="59">
        <f t="shared" si="6"/>
        <v>80</v>
      </c>
      <c r="B81" s="47">
        <v>1</v>
      </c>
      <c r="E81" s="59" t="str">
        <f t="shared" si="5"/>
        <v xml:space="preserve">Boque 1 - RROO </v>
      </c>
      <c r="F81" s="59">
        <f t="shared" si="7"/>
        <v>0</v>
      </c>
      <c r="G81" s="59" t="str">
        <f t="shared" si="8"/>
        <v>FORMACIÓN MILITAR - Boque 1 - RROO . 0 (Ref: 80)</v>
      </c>
      <c r="H81" s="42" t="s">
        <v>144</v>
      </c>
      <c r="I81" s="42" t="s">
        <v>146</v>
      </c>
      <c r="Q81" s="69"/>
      <c r="R81" s="49">
        <f t="shared" si="9"/>
        <v>80</v>
      </c>
    </row>
    <row r="82" spans="1:18" x14ac:dyDescent="0.25">
      <c r="A82" s="59">
        <f t="shared" si="6"/>
        <v>81</v>
      </c>
      <c r="B82" s="47">
        <v>1</v>
      </c>
      <c r="E82" s="59" t="str">
        <f t="shared" si="5"/>
        <v xml:space="preserve">Boque 1 - RROO </v>
      </c>
      <c r="F82" s="59">
        <f t="shared" si="7"/>
        <v>0</v>
      </c>
      <c r="G82" s="59" t="str">
        <f t="shared" si="8"/>
        <v>FORMACIÓN MILITAR - Boque 1 - RROO . 0 (Ref: 81)</v>
      </c>
      <c r="H82" s="42" t="s">
        <v>144</v>
      </c>
      <c r="I82" s="42" t="s">
        <v>146</v>
      </c>
      <c r="Q82" s="69"/>
      <c r="R82" s="49">
        <f t="shared" si="9"/>
        <v>81</v>
      </c>
    </row>
    <row r="83" spans="1:18" x14ac:dyDescent="0.25">
      <c r="A83" s="59">
        <f t="shared" si="6"/>
        <v>82</v>
      </c>
      <c r="B83" s="47">
        <v>1</v>
      </c>
      <c r="E83" s="59" t="str">
        <f t="shared" si="5"/>
        <v xml:space="preserve">Boque 1 - RROO </v>
      </c>
      <c r="F83" s="59">
        <f t="shared" si="7"/>
        <v>0</v>
      </c>
      <c r="G83" s="59" t="str">
        <f t="shared" si="8"/>
        <v>FORMACIÓN MILITAR - Boque 1 - RROO . 0 (Ref: 82)</v>
      </c>
      <c r="H83" s="42" t="s">
        <v>144</v>
      </c>
      <c r="I83" s="42" t="s">
        <v>146</v>
      </c>
      <c r="Q83" s="69"/>
      <c r="R83" s="49">
        <f t="shared" si="9"/>
        <v>82</v>
      </c>
    </row>
    <row r="84" spans="1:18" x14ac:dyDescent="0.25">
      <c r="A84" s="59">
        <f t="shared" si="6"/>
        <v>83</v>
      </c>
      <c r="B84" s="47">
        <v>1</v>
      </c>
      <c r="E84" s="59" t="str">
        <f t="shared" si="5"/>
        <v xml:space="preserve">Boque 1 - RROO </v>
      </c>
      <c r="F84" s="59">
        <f t="shared" si="7"/>
        <v>0</v>
      </c>
      <c r="G84" s="59" t="str">
        <f t="shared" si="8"/>
        <v>FORMACIÓN MILITAR - Boque 1 - RROO . 0 (Ref: 83)</v>
      </c>
      <c r="H84" s="42" t="s">
        <v>144</v>
      </c>
      <c r="I84" s="42" t="s">
        <v>146</v>
      </c>
      <c r="Q84" s="69"/>
      <c r="R84" s="49">
        <f t="shared" si="9"/>
        <v>83</v>
      </c>
    </row>
    <row r="85" spans="1:18" x14ac:dyDescent="0.25">
      <c r="A85" s="59">
        <f t="shared" si="6"/>
        <v>84</v>
      </c>
      <c r="B85" s="47">
        <v>1</v>
      </c>
      <c r="E85" s="59" t="str">
        <f t="shared" si="5"/>
        <v xml:space="preserve">Boque 1 - RROO </v>
      </c>
      <c r="F85" s="59">
        <f t="shared" si="7"/>
        <v>0</v>
      </c>
      <c r="G85" s="59" t="str">
        <f t="shared" si="8"/>
        <v>FORMACIÓN MILITAR - Boque 1 - RROO . 0 (Ref: 84)</v>
      </c>
      <c r="H85" s="42" t="s">
        <v>144</v>
      </c>
      <c r="I85" s="42" t="s">
        <v>146</v>
      </c>
      <c r="Q85" s="69"/>
      <c r="R85" s="49">
        <f t="shared" si="9"/>
        <v>84</v>
      </c>
    </row>
    <row r="86" spans="1:18" x14ac:dyDescent="0.25">
      <c r="A86" s="59">
        <f t="shared" si="6"/>
        <v>85</v>
      </c>
      <c r="B86" s="47" t="s">
        <v>142</v>
      </c>
      <c r="C86" s="46">
        <v>2</v>
      </c>
      <c r="E86" s="59" t="str">
        <f t="shared" si="5"/>
        <v xml:space="preserve">Boque 2 y 3 - SEGURIDAD EN LAS FAS y MANDO Y RÉGIMEN INTERIOR </v>
      </c>
      <c r="F86" s="59" t="str">
        <f t="shared" si="7"/>
        <v xml:space="preserve">SEGURIDAD EN LAS FAS. </v>
      </c>
      <c r="G86" s="59" t="str">
        <f t="shared" si="8"/>
        <v>FORMACIÓN MILITAR - Boque 2 y 3 - SEGURIDAD EN LAS FAS y MANDO Y RÉGIMEN INTERIOR . SEGURIDAD EN LAS FAS.  (Ref: 85)</v>
      </c>
      <c r="H86" s="42" t="s">
        <v>144</v>
      </c>
      <c r="I86" s="42" t="s">
        <v>147</v>
      </c>
      <c r="J86" s="37" t="s">
        <v>148</v>
      </c>
      <c r="Q86" s="69"/>
      <c r="R86" s="49">
        <f t="shared" si="9"/>
        <v>1</v>
      </c>
    </row>
    <row r="87" spans="1:18" x14ac:dyDescent="0.25">
      <c r="A87" s="59">
        <f t="shared" si="6"/>
        <v>86</v>
      </c>
      <c r="B87" s="47" t="s">
        <v>142</v>
      </c>
      <c r="E87" s="59" t="str">
        <f t="shared" si="5"/>
        <v xml:space="preserve">Boque 2 y 3 - SEGURIDAD EN LAS FAS y MANDO Y RÉGIMEN INTERIOR </v>
      </c>
      <c r="F87" s="59" t="str">
        <f t="shared" si="7"/>
        <v xml:space="preserve">SEGURIDAD EN LAS FAS. </v>
      </c>
      <c r="G87" s="59" t="str">
        <f t="shared" si="8"/>
        <v>FORMACIÓN MILITAR - Boque 2 y 3 - SEGURIDAD EN LAS FAS y MANDO Y RÉGIMEN INTERIOR . SEGURIDAD EN LAS FAS.  (Ref: 86)</v>
      </c>
      <c r="H87" s="42" t="s">
        <v>144</v>
      </c>
      <c r="I87" s="42" t="s">
        <v>147</v>
      </c>
      <c r="J87" s="37" t="s">
        <v>148</v>
      </c>
      <c r="Q87" s="69"/>
      <c r="R87" s="49">
        <f t="shared" si="9"/>
        <v>2</v>
      </c>
    </row>
    <row r="88" spans="1:18" x14ac:dyDescent="0.25">
      <c r="A88" s="59">
        <f t="shared" si="6"/>
        <v>87</v>
      </c>
      <c r="B88" s="47" t="s">
        <v>142</v>
      </c>
      <c r="E88" s="59" t="str">
        <f t="shared" si="5"/>
        <v xml:space="preserve">Boque 2 y 3 - SEGURIDAD EN LAS FAS y MANDO Y RÉGIMEN INTERIOR </v>
      </c>
      <c r="F88" s="59" t="str">
        <f t="shared" si="7"/>
        <v xml:space="preserve">SEGURIDAD EN LAS FAS. </v>
      </c>
      <c r="G88" s="59" t="str">
        <f t="shared" si="8"/>
        <v>FORMACIÓN MILITAR - Boque 2 y 3 - SEGURIDAD EN LAS FAS y MANDO Y RÉGIMEN INTERIOR . SEGURIDAD EN LAS FAS.  (Ref: 87)</v>
      </c>
      <c r="H88" s="42" t="s">
        <v>144</v>
      </c>
      <c r="I88" s="42" t="s">
        <v>147</v>
      </c>
      <c r="J88" s="37" t="s">
        <v>148</v>
      </c>
      <c r="Q88" s="69"/>
      <c r="R88" s="49">
        <f t="shared" si="9"/>
        <v>3</v>
      </c>
    </row>
    <row r="89" spans="1:18" x14ac:dyDescent="0.25">
      <c r="A89" s="59">
        <f t="shared" si="6"/>
        <v>88</v>
      </c>
      <c r="B89" s="47" t="s">
        <v>142</v>
      </c>
      <c r="E89" s="59" t="str">
        <f t="shared" si="5"/>
        <v xml:space="preserve">Boque 2 y 3 - SEGURIDAD EN LAS FAS y MANDO Y RÉGIMEN INTERIOR </v>
      </c>
      <c r="F89" s="59" t="str">
        <f t="shared" si="7"/>
        <v xml:space="preserve">SEGURIDAD EN LAS FAS. </v>
      </c>
      <c r="G89" s="59" t="str">
        <f t="shared" si="8"/>
        <v>FORMACIÓN MILITAR - Boque 2 y 3 - SEGURIDAD EN LAS FAS y MANDO Y RÉGIMEN INTERIOR . SEGURIDAD EN LAS FAS.  (Ref: 88)</v>
      </c>
      <c r="H89" s="42" t="s">
        <v>144</v>
      </c>
      <c r="I89" s="42" t="s">
        <v>147</v>
      </c>
      <c r="J89" s="37" t="s">
        <v>148</v>
      </c>
      <c r="Q89" s="69"/>
      <c r="R89" s="49">
        <f t="shared" si="9"/>
        <v>4</v>
      </c>
    </row>
    <row r="90" spans="1:18" x14ac:dyDescent="0.25">
      <c r="A90" s="59">
        <f t="shared" si="6"/>
        <v>89</v>
      </c>
      <c r="B90" s="47" t="s">
        <v>142</v>
      </c>
      <c r="E90" s="59" t="str">
        <f t="shared" si="5"/>
        <v xml:space="preserve">Boque 2 y 3 - SEGURIDAD EN LAS FAS y MANDO Y RÉGIMEN INTERIOR </v>
      </c>
      <c r="F90" s="59" t="str">
        <f t="shared" si="7"/>
        <v xml:space="preserve">SEGURIDAD EN LAS FAS. </v>
      </c>
      <c r="G90" s="59" t="str">
        <f t="shared" si="8"/>
        <v>FORMACIÓN MILITAR - Boque 2 y 3 - SEGURIDAD EN LAS FAS y MANDO Y RÉGIMEN INTERIOR . SEGURIDAD EN LAS FAS.  (Ref: 89)</v>
      </c>
      <c r="H90" s="42" t="s">
        <v>144</v>
      </c>
      <c r="I90" s="42" t="s">
        <v>147</v>
      </c>
      <c r="J90" s="37" t="s">
        <v>148</v>
      </c>
      <c r="Q90" s="69"/>
      <c r="R90" s="49">
        <f t="shared" si="9"/>
        <v>5</v>
      </c>
    </row>
    <row r="91" spans="1:18" x14ac:dyDescent="0.25">
      <c r="A91" s="59">
        <f t="shared" si="6"/>
        <v>90</v>
      </c>
      <c r="B91" s="47" t="s">
        <v>142</v>
      </c>
      <c r="E91" s="59" t="str">
        <f t="shared" si="5"/>
        <v xml:space="preserve">Boque 2 y 3 - SEGURIDAD EN LAS FAS y MANDO Y RÉGIMEN INTERIOR </v>
      </c>
      <c r="F91" s="59" t="str">
        <f t="shared" si="7"/>
        <v xml:space="preserve">SEGURIDAD EN LAS FAS. </v>
      </c>
      <c r="G91" s="59" t="str">
        <f t="shared" si="8"/>
        <v>FORMACIÓN MILITAR - Boque 2 y 3 - SEGURIDAD EN LAS FAS y MANDO Y RÉGIMEN INTERIOR . SEGURIDAD EN LAS FAS.  (Ref: 90)</v>
      </c>
      <c r="H91" s="42" t="s">
        <v>144</v>
      </c>
      <c r="I91" s="42" t="s">
        <v>147</v>
      </c>
      <c r="J91" s="37" t="s">
        <v>148</v>
      </c>
      <c r="Q91" s="69"/>
      <c r="R91" s="49">
        <f t="shared" si="9"/>
        <v>6</v>
      </c>
    </row>
    <row r="92" spans="1:18" x14ac:dyDescent="0.25">
      <c r="A92" s="59">
        <f t="shared" si="6"/>
        <v>91</v>
      </c>
      <c r="B92" s="47" t="s">
        <v>142</v>
      </c>
      <c r="E92" s="59" t="str">
        <f t="shared" si="5"/>
        <v xml:space="preserve">Boque 2 y 3 - SEGURIDAD EN LAS FAS y MANDO Y RÉGIMEN INTERIOR </v>
      </c>
      <c r="F92" s="59" t="str">
        <f t="shared" si="7"/>
        <v xml:space="preserve">SEGURIDAD EN LAS FAS. </v>
      </c>
      <c r="G92" s="59" t="str">
        <f t="shared" si="8"/>
        <v>FORMACIÓN MILITAR - Boque 2 y 3 - SEGURIDAD EN LAS FAS y MANDO Y RÉGIMEN INTERIOR . SEGURIDAD EN LAS FAS.  (Ref: 91)</v>
      </c>
      <c r="H92" s="42" t="s">
        <v>144</v>
      </c>
      <c r="I92" s="42" t="s">
        <v>147</v>
      </c>
      <c r="J92" s="37" t="s">
        <v>148</v>
      </c>
      <c r="Q92" s="69"/>
      <c r="R92" s="49">
        <f t="shared" si="9"/>
        <v>7</v>
      </c>
    </row>
    <row r="93" spans="1:18" ht="14.4" x14ac:dyDescent="0.3">
      <c r="A93" s="59">
        <f t="shared" si="6"/>
        <v>92</v>
      </c>
      <c r="B93" s="47" t="s">
        <v>142</v>
      </c>
      <c r="E93" s="59" t="str">
        <f t="shared" si="5"/>
        <v xml:space="preserve">Boque 2 y 3 - SEGURIDAD EN LAS FAS y MANDO Y RÉGIMEN INTERIOR </v>
      </c>
      <c r="F93" s="59" t="str">
        <f t="shared" si="7"/>
        <v xml:space="preserve">SEGURIDAD EN LAS FAS. </v>
      </c>
      <c r="G93" s="59" t="str">
        <f t="shared" si="8"/>
        <v>FORMACIÓN MILITAR - Boque 2 y 3 - SEGURIDAD EN LAS FAS y MANDO Y RÉGIMEN INTERIOR . SEGURIDAD EN LAS FAS.  (Ref: 92)</v>
      </c>
      <c r="H93" s="42" t="s">
        <v>144</v>
      </c>
      <c r="I93" s="42" t="s">
        <v>147</v>
      </c>
      <c r="J93" s="37" t="s">
        <v>148</v>
      </c>
      <c r="L93" s="67"/>
      <c r="M93" s="67"/>
      <c r="N93" s="67"/>
      <c r="O93" s="67"/>
      <c r="Q93" s="69"/>
      <c r="R93" s="49">
        <f t="shared" si="9"/>
        <v>8</v>
      </c>
    </row>
    <row r="94" spans="1:18" x14ac:dyDescent="0.25">
      <c r="A94" s="59">
        <f t="shared" si="6"/>
        <v>93</v>
      </c>
      <c r="B94" s="47" t="s">
        <v>142</v>
      </c>
      <c r="E94" s="59" t="str">
        <f t="shared" si="5"/>
        <v xml:space="preserve">Boque 2 y 3 - SEGURIDAD EN LAS FAS y MANDO Y RÉGIMEN INTERIOR </v>
      </c>
      <c r="F94" s="59" t="str">
        <f t="shared" si="7"/>
        <v xml:space="preserve">SEGURIDAD EN LAS FAS. </v>
      </c>
      <c r="G94" s="59" t="str">
        <f t="shared" si="8"/>
        <v>FORMACIÓN MILITAR - Boque 2 y 3 - SEGURIDAD EN LAS FAS y MANDO Y RÉGIMEN INTERIOR . SEGURIDAD EN LAS FAS.  (Ref: 93)</v>
      </c>
      <c r="H94" s="42" t="s">
        <v>144</v>
      </c>
      <c r="I94" s="42" t="s">
        <v>147</v>
      </c>
      <c r="J94" s="37" t="s">
        <v>148</v>
      </c>
      <c r="Q94" s="69"/>
      <c r="R94" s="49">
        <f t="shared" si="9"/>
        <v>9</v>
      </c>
    </row>
    <row r="95" spans="1:18" x14ac:dyDescent="0.25">
      <c r="A95" s="59">
        <f t="shared" si="6"/>
        <v>94</v>
      </c>
      <c r="B95" s="47" t="s">
        <v>142</v>
      </c>
      <c r="E95" s="59" t="str">
        <f t="shared" si="5"/>
        <v xml:space="preserve">Boque 2 y 3 - SEGURIDAD EN LAS FAS y MANDO Y RÉGIMEN INTERIOR </v>
      </c>
      <c r="F95" s="59" t="str">
        <f t="shared" si="7"/>
        <v xml:space="preserve">SEGURIDAD EN LAS FAS. </v>
      </c>
      <c r="G95" s="59" t="str">
        <f t="shared" si="8"/>
        <v>FORMACIÓN MILITAR - Boque 2 y 3 - SEGURIDAD EN LAS FAS y MANDO Y RÉGIMEN INTERIOR . SEGURIDAD EN LAS FAS.  (Ref: 94)</v>
      </c>
      <c r="H95" s="42" t="s">
        <v>144</v>
      </c>
      <c r="I95" s="42" t="s">
        <v>147</v>
      </c>
      <c r="J95" s="37" t="s">
        <v>148</v>
      </c>
      <c r="Q95" s="69"/>
      <c r="R95" s="49">
        <f t="shared" si="9"/>
        <v>10</v>
      </c>
    </row>
    <row r="96" spans="1:18" x14ac:dyDescent="0.25">
      <c r="A96" s="59">
        <f t="shared" si="6"/>
        <v>95</v>
      </c>
      <c r="B96" s="47" t="s">
        <v>142</v>
      </c>
      <c r="E96" s="59" t="str">
        <f t="shared" si="5"/>
        <v xml:space="preserve">Boque 2 y 3 - SEGURIDAD EN LAS FAS y MANDO Y RÉGIMEN INTERIOR </v>
      </c>
      <c r="F96" s="59" t="str">
        <f t="shared" si="7"/>
        <v xml:space="preserve">SEGURIDAD EN LAS FAS. </v>
      </c>
      <c r="G96" s="59" t="str">
        <f t="shared" si="8"/>
        <v>FORMACIÓN MILITAR - Boque 2 y 3 - SEGURIDAD EN LAS FAS y MANDO Y RÉGIMEN INTERIOR . SEGURIDAD EN LAS FAS.  (Ref: 95)</v>
      </c>
      <c r="H96" s="42" t="s">
        <v>144</v>
      </c>
      <c r="I96" s="42" t="s">
        <v>147</v>
      </c>
      <c r="J96" s="37" t="s">
        <v>148</v>
      </c>
      <c r="Q96" s="69"/>
      <c r="R96" s="49">
        <f t="shared" si="9"/>
        <v>11</v>
      </c>
    </row>
    <row r="97" spans="1:18" x14ac:dyDescent="0.25">
      <c r="A97" s="59">
        <f t="shared" si="6"/>
        <v>96</v>
      </c>
      <c r="B97" s="47" t="s">
        <v>142</v>
      </c>
      <c r="E97" s="59" t="str">
        <f t="shared" si="5"/>
        <v xml:space="preserve">Boque 2 y 3 - SEGURIDAD EN LAS FAS y MANDO Y RÉGIMEN INTERIOR </v>
      </c>
      <c r="F97" s="59" t="str">
        <f t="shared" si="7"/>
        <v xml:space="preserve">SEGURIDAD EN LAS FAS. </v>
      </c>
      <c r="G97" s="59" t="str">
        <f t="shared" si="8"/>
        <v>FORMACIÓN MILITAR - Boque 2 y 3 - SEGURIDAD EN LAS FAS y MANDO Y RÉGIMEN INTERIOR . SEGURIDAD EN LAS FAS.  (Ref: 96)</v>
      </c>
      <c r="H97" s="42" t="s">
        <v>144</v>
      </c>
      <c r="I97" s="42" t="s">
        <v>147</v>
      </c>
      <c r="J97" s="37" t="s">
        <v>148</v>
      </c>
      <c r="Q97" s="69"/>
      <c r="R97" s="49">
        <f t="shared" si="9"/>
        <v>12</v>
      </c>
    </row>
    <row r="98" spans="1:18" x14ac:dyDescent="0.25">
      <c r="A98" s="59">
        <f t="shared" si="6"/>
        <v>97</v>
      </c>
      <c r="B98" s="47" t="s">
        <v>142</v>
      </c>
      <c r="E98" s="59" t="str">
        <f t="shared" si="5"/>
        <v xml:space="preserve">Boque 2 y 3 - SEGURIDAD EN LAS FAS y MANDO Y RÉGIMEN INTERIOR </v>
      </c>
      <c r="F98" s="59" t="str">
        <f t="shared" si="7"/>
        <v xml:space="preserve">SEGURIDAD EN LAS FAS. </v>
      </c>
      <c r="G98" s="59" t="str">
        <f t="shared" si="8"/>
        <v>FORMACIÓN MILITAR - Boque 2 y 3 - SEGURIDAD EN LAS FAS y MANDO Y RÉGIMEN INTERIOR . SEGURIDAD EN LAS FAS.  (Ref: 97)</v>
      </c>
      <c r="H98" s="42" t="s">
        <v>144</v>
      </c>
      <c r="I98" s="42" t="s">
        <v>147</v>
      </c>
      <c r="J98" s="37" t="s">
        <v>148</v>
      </c>
      <c r="Q98" s="69"/>
      <c r="R98" s="49">
        <f t="shared" si="9"/>
        <v>13</v>
      </c>
    </row>
    <row r="99" spans="1:18" x14ac:dyDescent="0.25">
      <c r="A99" s="59">
        <f t="shared" si="6"/>
        <v>98</v>
      </c>
      <c r="B99" s="47" t="s">
        <v>142</v>
      </c>
      <c r="E99" s="59" t="str">
        <f t="shared" si="5"/>
        <v xml:space="preserve">Boque 2 y 3 - SEGURIDAD EN LAS FAS y MANDO Y RÉGIMEN INTERIOR </v>
      </c>
      <c r="F99" s="59" t="str">
        <f t="shared" si="7"/>
        <v xml:space="preserve">SEGURIDAD EN LAS FAS. </v>
      </c>
      <c r="G99" s="59" t="str">
        <f t="shared" si="8"/>
        <v>FORMACIÓN MILITAR - Boque 2 y 3 - SEGURIDAD EN LAS FAS y MANDO Y RÉGIMEN INTERIOR . SEGURIDAD EN LAS FAS.  (Ref: 98)</v>
      </c>
      <c r="H99" s="42" t="s">
        <v>144</v>
      </c>
      <c r="I99" s="42" t="s">
        <v>147</v>
      </c>
      <c r="J99" s="37" t="s">
        <v>148</v>
      </c>
      <c r="Q99" s="69"/>
      <c r="R99" s="49">
        <f t="shared" si="9"/>
        <v>14</v>
      </c>
    </row>
    <row r="100" spans="1:18" x14ac:dyDescent="0.25">
      <c r="A100" s="59">
        <f t="shared" si="6"/>
        <v>99</v>
      </c>
      <c r="B100" s="47" t="s">
        <v>142</v>
      </c>
      <c r="E100" s="59" t="str">
        <f t="shared" si="5"/>
        <v xml:space="preserve">Boque 2 y 3 - SEGURIDAD EN LAS FAS y MANDO Y RÉGIMEN INTERIOR </v>
      </c>
      <c r="F100" s="59" t="str">
        <f t="shared" si="7"/>
        <v xml:space="preserve">SEGURIDAD EN LAS FAS. </v>
      </c>
      <c r="G100" s="59" t="str">
        <f t="shared" si="8"/>
        <v>FORMACIÓN MILITAR - Boque 2 y 3 - SEGURIDAD EN LAS FAS y MANDO Y RÉGIMEN INTERIOR . SEGURIDAD EN LAS FAS.  (Ref: 99)</v>
      </c>
      <c r="H100" s="42" t="s">
        <v>144</v>
      </c>
      <c r="I100" s="42" t="s">
        <v>147</v>
      </c>
      <c r="J100" s="37" t="s">
        <v>148</v>
      </c>
      <c r="Q100" s="69"/>
      <c r="R100" s="49">
        <f t="shared" si="9"/>
        <v>15</v>
      </c>
    </row>
    <row r="101" spans="1:18" x14ac:dyDescent="0.25">
      <c r="A101" s="59">
        <f t="shared" si="6"/>
        <v>100</v>
      </c>
      <c r="B101" s="47" t="s">
        <v>142</v>
      </c>
      <c r="E101" s="59" t="str">
        <f t="shared" si="5"/>
        <v xml:space="preserve">Boque 2 y 3 - SEGURIDAD EN LAS FAS y MANDO Y RÉGIMEN INTERIOR </v>
      </c>
      <c r="F101" s="59" t="str">
        <f t="shared" si="7"/>
        <v xml:space="preserve">SEGURIDAD EN LAS FAS. </v>
      </c>
      <c r="G101" s="59" t="str">
        <f t="shared" si="8"/>
        <v>FORMACIÓN MILITAR - Boque 2 y 3 - SEGURIDAD EN LAS FAS y MANDO Y RÉGIMEN INTERIOR . SEGURIDAD EN LAS FAS.  (Ref: 100)</v>
      </c>
      <c r="H101" s="42" t="s">
        <v>144</v>
      </c>
      <c r="I101" s="42" t="s">
        <v>147</v>
      </c>
      <c r="J101" s="37" t="s">
        <v>148</v>
      </c>
      <c r="Q101" s="69"/>
      <c r="R101" s="49">
        <f t="shared" si="9"/>
        <v>16</v>
      </c>
    </row>
    <row r="102" spans="1:18" x14ac:dyDescent="0.25">
      <c r="A102" s="59">
        <f t="shared" si="6"/>
        <v>101</v>
      </c>
      <c r="B102" s="47" t="s">
        <v>142</v>
      </c>
      <c r="E102" s="59" t="str">
        <f t="shared" si="5"/>
        <v xml:space="preserve">Boque 2 y 3 - SEGURIDAD EN LAS FAS y MANDO Y RÉGIMEN INTERIOR </v>
      </c>
      <c r="F102" s="59" t="str">
        <f t="shared" si="7"/>
        <v xml:space="preserve">SEGURIDAD EN LAS FAS. </v>
      </c>
      <c r="G102" s="59" t="str">
        <f t="shared" si="8"/>
        <v>FORMACIÓN MILITAR - Boque 2 y 3 - SEGURIDAD EN LAS FAS y MANDO Y RÉGIMEN INTERIOR . SEGURIDAD EN LAS FAS.  (Ref: 101)</v>
      </c>
      <c r="H102" s="42" t="s">
        <v>144</v>
      </c>
      <c r="I102" s="42" t="s">
        <v>147</v>
      </c>
      <c r="J102" s="37" t="s">
        <v>148</v>
      </c>
      <c r="Q102" s="69"/>
      <c r="R102" s="49">
        <f t="shared" si="9"/>
        <v>17</v>
      </c>
    </row>
    <row r="103" spans="1:18" x14ac:dyDescent="0.25">
      <c r="A103" s="59">
        <f t="shared" si="6"/>
        <v>102</v>
      </c>
      <c r="B103" s="47" t="s">
        <v>142</v>
      </c>
      <c r="E103" s="59" t="str">
        <f t="shared" si="5"/>
        <v xml:space="preserve">Boque 2 y 3 - SEGURIDAD EN LAS FAS y MANDO Y RÉGIMEN INTERIOR </v>
      </c>
      <c r="F103" s="59" t="str">
        <f t="shared" si="7"/>
        <v xml:space="preserve">SEGURIDAD EN LAS FAS. </v>
      </c>
      <c r="G103" s="59" t="str">
        <f t="shared" si="8"/>
        <v>FORMACIÓN MILITAR - Boque 2 y 3 - SEGURIDAD EN LAS FAS y MANDO Y RÉGIMEN INTERIOR . SEGURIDAD EN LAS FAS.  (Ref: 102)</v>
      </c>
      <c r="H103" s="42" t="s">
        <v>144</v>
      </c>
      <c r="I103" s="42" t="s">
        <v>147</v>
      </c>
      <c r="J103" s="37" t="s">
        <v>148</v>
      </c>
      <c r="Q103" s="69"/>
      <c r="R103" s="49">
        <f t="shared" si="9"/>
        <v>18</v>
      </c>
    </row>
    <row r="104" spans="1:18" x14ac:dyDescent="0.25">
      <c r="A104" s="59">
        <f t="shared" si="6"/>
        <v>103</v>
      </c>
      <c r="B104" s="47" t="s">
        <v>142</v>
      </c>
      <c r="E104" s="59" t="str">
        <f t="shared" si="5"/>
        <v xml:space="preserve">Boque 2 y 3 - SEGURIDAD EN LAS FAS y MANDO Y RÉGIMEN INTERIOR </v>
      </c>
      <c r="F104" s="59" t="str">
        <f t="shared" si="7"/>
        <v xml:space="preserve">SEGURIDAD EN LAS FAS. </v>
      </c>
      <c r="G104" s="59" t="str">
        <f t="shared" si="8"/>
        <v>FORMACIÓN MILITAR - Boque 2 y 3 - SEGURIDAD EN LAS FAS y MANDO Y RÉGIMEN INTERIOR . SEGURIDAD EN LAS FAS.  (Ref: 103)</v>
      </c>
      <c r="H104" s="42" t="s">
        <v>144</v>
      </c>
      <c r="I104" s="42" t="s">
        <v>147</v>
      </c>
      <c r="J104" s="37" t="s">
        <v>148</v>
      </c>
      <c r="Q104" s="69"/>
      <c r="R104" s="49">
        <f t="shared" si="9"/>
        <v>19</v>
      </c>
    </row>
    <row r="105" spans="1:18" x14ac:dyDescent="0.25">
      <c r="A105" s="59">
        <f t="shared" si="6"/>
        <v>104</v>
      </c>
      <c r="B105" s="47" t="s">
        <v>142</v>
      </c>
      <c r="E105" s="59" t="str">
        <f t="shared" si="5"/>
        <v xml:space="preserve">Boque 2 y 3 - SEGURIDAD EN LAS FAS y MANDO Y RÉGIMEN INTERIOR </v>
      </c>
      <c r="F105" s="59" t="str">
        <f t="shared" si="7"/>
        <v xml:space="preserve">SEGURIDAD EN LAS FAS. </v>
      </c>
      <c r="G105" s="59" t="str">
        <f t="shared" si="8"/>
        <v>FORMACIÓN MILITAR - Boque 2 y 3 - SEGURIDAD EN LAS FAS y MANDO Y RÉGIMEN INTERIOR . SEGURIDAD EN LAS FAS.  (Ref: 104)</v>
      </c>
      <c r="H105" s="42" t="s">
        <v>144</v>
      </c>
      <c r="I105" s="42" t="s">
        <v>147</v>
      </c>
      <c r="J105" s="37" t="s">
        <v>148</v>
      </c>
      <c r="Q105" s="69"/>
      <c r="R105" s="49">
        <f t="shared" si="9"/>
        <v>20</v>
      </c>
    </row>
    <row r="106" spans="1:18" x14ac:dyDescent="0.25">
      <c r="A106" s="59">
        <f t="shared" si="6"/>
        <v>105</v>
      </c>
      <c r="B106" s="47" t="s">
        <v>142</v>
      </c>
      <c r="E106" s="59" t="str">
        <f t="shared" si="5"/>
        <v xml:space="preserve">Boque 2 y 3 - SEGURIDAD EN LAS FAS y MANDO Y RÉGIMEN INTERIOR </v>
      </c>
      <c r="F106" s="59" t="str">
        <f t="shared" si="7"/>
        <v xml:space="preserve">SEGURIDAD EN LAS FAS. </v>
      </c>
      <c r="G106" s="59" t="str">
        <f t="shared" si="8"/>
        <v>FORMACIÓN MILITAR - Boque 2 y 3 - SEGURIDAD EN LAS FAS y MANDO Y RÉGIMEN INTERIOR . SEGURIDAD EN LAS FAS.  (Ref: 105)</v>
      </c>
      <c r="H106" s="42" t="s">
        <v>144</v>
      </c>
      <c r="I106" s="42" t="s">
        <v>147</v>
      </c>
      <c r="J106" s="37" t="s">
        <v>148</v>
      </c>
      <c r="Q106" s="69"/>
      <c r="R106" s="49">
        <f t="shared" si="9"/>
        <v>21</v>
      </c>
    </row>
    <row r="107" spans="1:18" x14ac:dyDescent="0.25">
      <c r="A107" s="59">
        <f t="shared" si="6"/>
        <v>106</v>
      </c>
      <c r="B107" s="47" t="s">
        <v>142</v>
      </c>
      <c r="E107" s="59" t="str">
        <f t="shared" si="5"/>
        <v xml:space="preserve">Boque 2 y 3 - SEGURIDAD EN LAS FAS y MANDO Y RÉGIMEN INTERIOR </v>
      </c>
      <c r="F107" s="59" t="str">
        <f t="shared" si="7"/>
        <v xml:space="preserve">SEGURIDAD EN LAS FAS. </v>
      </c>
      <c r="G107" s="59" t="str">
        <f t="shared" si="8"/>
        <v>FORMACIÓN MILITAR - Boque 2 y 3 - SEGURIDAD EN LAS FAS y MANDO Y RÉGIMEN INTERIOR . SEGURIDAD EN LAS FAS.  (Ref: 106)</v>
      </c>
      <c r="H107" s="42" t="s">
        <v>144</v>
      </c>
      <c r="I107" s="42" t="s">
        <v>147</v>
      </c>
      <c r="J107" s="37" t="s">
        <v>148</v>
      </c>
      <c r="Q107" s="69"/>
      <c r="R107" s="49">
        <f t="shared" si="9"/>
        <v>22</v>
      </c>
    </row>
    <row r="108" spans="1:18" x14ac:dyDescent="0.25">
      <c r="A108" s="59">
        <f t="shared" si="6"/>
        <v>107</v>
      </c>
      <c r="B108" s="47" t="s">
        <v>142</v>
      </c>
      <c r="E108" s="59" t="str">
        <f t="shared" si="5"/>
        <v xml:space="preserve">Boque 2 y 3 - SEGURIDAD EN LAS FAS y MANDO Y RÉGIMEN INTERIOR </v>
      </c>
      <c r="F108" s="59" t="str">
        <f t="shared" si="7"/>
        <v xml:space="preserve">SEGURIDAD EN LAS FAS. </v>
      </c>
      <c r="G108" s="59" t="str">
        <f t="shared" si="8"/>
        <v>FORMACIÓN MILITAR - Boque 2 y 3 - SEGURIDAD EN LAS FAS y MANDO Y RÉGIMEN INTERIOR . SEGURIDAD EN LAS FAS.  (Ref: 107)</v>
      </c>
      <c r="H108" s="42" t="s">
        <v>144</v>
      </c>
      <c r="I108" s="42" t="s">
        <v>147</v>
      </c>
      <c r="J108" s="37" t="s">
        <v>148</v>
      </c>
      <c r="Q108" s="69"/>
      <c r="R108" s="49">
        <f t="shared" si="9"/>
        <v>23</v>
      </c>
    </row>
    <row r="109" spans="1:18" x14ac:dyDescent="0.25">
      <c r="A109" s="59">
        <f t="shared" si="6"/>
        <v>108</v>
      </c>
      <c r="B109" s="47" t="s">
        <v>142</v>
      </c>
      <c r="E109" s="59" t="str">
        <f t="shared" si="5"/>
        <v xml:space="preserve">Boque 2 y 3 - SEGURIDAD EN LAS FAS y MANDO Y RÉGIMEN INTERIOR </v>
      </c>
      <c r="F109" s="59" t="str">
        <f t="shared" si="7"/>
        <v xml:space="preserve">MANDO Y RÉGIMEN INTERIOR. </v>
      </c>
      <c r="G109" s="59" t="str">
        <f t="shared" si="8"/>
        <v>FORMACIÓN MILITAR - Boque 2 y 3 - SEGURIDAD EN LAS FAS y MANDO Y RÉGIMEN INTERIOR . MANDO Y RÉGIMEN INTERIOR.  (Ref: 108)</v>
      </c>
      <c r="H109" s="42" t="s">
        <v>144</v>
      </c>
      <c r="I109" s="42" t="s">
        <v>147</v>
      </c>
      <c r="J109" s="37" t="s">
        <v>149</v>
      </c>
      <c r="Q109" s="69"/>
      <c r="R109" s="49">
        <f t="shared" si="9"/>
        <v>24</v>
      </c>
    </row>
    <row r="110" spans="1:18" x14ac:dyDescent="0.25">
      <c r="A110" s="59">
        <f t="shared" si="6"/>
        <v>109</v>
      </c>
      <c r="B110" s="47" t="s">
        <v>142</v>
      </c>
      <c r="E110" s="59" t="str">
        <f t="shared" si="5"/>
        <v xml:space="preserve">Boque 2 y 3 - SEGURIDAD EN LAS FAS y MANDO Y RÉGIMEN INTERIOR </v>
      </c>
      <c r="F110" s="59" t="str">
        <f t="shared" si="7"/>
        <v xml:space="preserve">MANDO Y RÉGIMEN INTERIOR. </v>
      </c>
      <c r="G110" s="59" t="str">
        <f t="shared" si="8"/>
        <v>FORMACIÓN MILITAR - Boque 2 y 3 - SEGURIDAD EN LAS FAS y MANDO Y RÉGIMEN INTERIOR . MANDO Y RÉGIMEN INTERIOR.  (Ref: 109)</v>
      </c>
      <c r="H110" s="42" t="s">
        <v>144</v>
      </c>
      <c r="I110" s="42" t="s">
        <v>147</v>
      </c>
      <c r="J110" s="37" t="s">
        <v>149</v>
      </c>
      <c r="Q110" s="69"/>
      <c r="R110" s="49">
        <f t="shared" si="9"/>
        <v>25</v>
      </c>
    </row>
    <row r="111" spans="1:18" x14ac:dyDescent="0.25">
      <c r="A111" s="59">
        <f t="shared" si="6"/>
        <v>110</v>
      </c>
      <c r="B111" s="47" t="s">
        <v>142</v>
      </c>
      <c r="E111" s="59" t="str">
        <f t="shared" si="5"/>
        <v xml:space="preserve">Boque 2 y 3 - SEGURIDAD EN LAS FAS y MANDO Y RÉGIMEN INTERIOR </v>
      </c>
      <c r="F111" s="59" t="str">
        <f t="shared" si="7"/>
        <v xml:space="preserve">MANDO Y RÉGIMEN INTERIOR. </v>
      </c>
      <c r="G111" s="59" t="str">
        <f t="shared" si="8"/>
        <v>FORMACIÓN MILITAR - Boque 2 y 3 - SEGURIDAD EN LAS FAS y MANDO Y RÉGIMEN INTERIOR . MANDO Y RÉGIMEN INTERIOR.  (Ref: 110)</v>
      </c>
      <c r="H111" s="42" t="s">
        <v>144</v>
      </c>
      <c r="I111" s="42" t="s">
        <v>147</v>
      </c>
      <c r="J111" s="37" t="s">
        <v>149</v>
      </c>
      <c r="Q111" s="69"/>
      <c r="R111" s="49">
        <f t="shared" si="9"/>
        <v>26</v>
      </c>
    </row>
    <row r="112" spans="1:18" x14ac:dyDescent="0.25">
      <c r="A112" s="59">
        <f t="shared" si="6"/>
        <v>111</v>
      </c>
      <c r="B112" s="47" t="s">
        <v>142</v>
      </c>
      <c r="E112" s="59" t="str">
        <f t="shared" si="5"/>
        <v xml:space="preserve">Boque 2 y 3 - SEGURIDAD EN LAS FAS y MANDO Y RÉGIMEN INTERIOR </v>
      </c>
      <c r="F112" s="59" t="str">
        <f t="shared" si="7"/>
        <v xml:space="preserve">MANDO Y RÉGIMEN INTERIOR. </v>
      </c>
      <c r="G112" s="59" t="str">
        <f t="shared" si="8"/>
        <v>FORMACIÓN MILITAR - Boque 2 y 3 - SEGURIDAD EN LAS FAS y MANDO Y RÉGIMEN INTERIOR . MANDO Y RÉGIMEN INTERIOR.  (Ref: 111)</v>
      </c>
      <c r="H112" s="42" t="s">
        <v>144</v>
      </c>
      <c r="I112" s="42" t="s">
        <v>147</v>
      </c>
      <c r="J112" s="37" t="s">
        <v>149</v>
      </c>
      <c r="Q112" s="69"/>
      <c r="R112" s="49">
        <f t="shared" si="9"/>
        <v>27</v>
      </c>
    </row>
    <row r="113" spans="1:18" x14ac:dyDescent="0.25">
      <c r="A113" s="59">
        <f t="shared" si="6"/>
        <v>112</v>
      </c>
      <c r="B113" s="47" t="s">
        <v>142</v>
      </c>
      <c r="E113" s="59" t="str">
        <f t="shared" si="5"/>
        <v xml:space="preserve">Boque 2 y 3 - SEGURIDAD EN LAS FAS y MANDO Y RÉGIMEN INTERIOR </v>
      </c>
      <c r="F113" s="59" t="str">
        <f t="shared" si="7"/>
        <v xml:space="preserve">MANDO Y RÉGIMEN INTERIOR. </v>
      </c>
      <c r="G113" s="59" t="str">
        <f t="shared" si="8"/>
        <v>FORMACIÓN MILITAR - Boque 2 y 3 - SEGURIDAD EN LAS FAS y MANDO Y RÉGIMEN INTERIOR . MANDO Y RÉGIMEN INTERIOR.  (Ref: 112)</v>
      </c>
      <c r="H113" s="42" t="s">
        <v>144</v>
      </c>
      <c r="I113" s="42" t="s">
        <v>147</v>
      </c>
      <c r="J113" s="37" t="s">
        <v>149</v>
      </c>
      <c r="Q113" s="69"/>
      <c r="R113" s="49">
        <f t="shared" si="9"/>
        <v>28</v>
      </c>
    </row>
    <row r="114" spans="1:18" x14ac:dyDescent="0.25">
      <c r="A114" s="59">
        <f t="shared" si="6"/>
        <v>113</v>
      </c>
      <c r="B114" s="47" t="s">
        <v>142</v>
      </c>
      <c r="E114" s="59" t="str">
        <f t="shared" si="5"/>
        <v xml:space="preserve">Boque 2 y 3 - SEGURIDAD EN LAS FAS y MANDO Y RÉGIMEN INTERIOR </v>
      </c>
      <c r="F114" s="59" t="str">
        <f t="shared" si="7"/>
        <v xml:space="preserve">MANDO Y RÉGIMEN INTERIOR. </v>
      </c>
      <c r="G114" s="59" t="str">
        <f t="shared" si="8"/>
        <v>FORMACIÓN MILITAR - Boque 2 y 3 - SEGURIDAD EN LAS FAS y MANDO Y RÉGIMEN INTERIOR . MANDO Y RÉGIMEN INTERIOR.  (Ref: 113)</v>
      </c>
      <c r="H114" s="42" t="s">
        <v>144</v>
      </c>
      <c r="I114" s="42" t="s">
        <v>147</v>
      </c>
      <c r="J114" s="37" t="s">
        <v>149</v>
      </c>
      <c r="Q114" s="69"/>
      <c r="R114" s="49">
        <f t="shared" si="9"/>
        <v>29</v>
      </c>
    </row>
    <row r="115" spans="1:18" x14ac:dyDescent="0.25">
      <c r="A115" s="59">
        <f t="shared" si="6"/>
        <v>114</v>
      </c>
      <c r="B115" s="47" t="s">
        <v>142</v>
      </c>
      <c r="E115" s="59" t="str">
        <f t="shared" si="5"/>
        <v xml:space="preserve">Boque 2 y 3 - SEGURIDAD EN LAS FAS y MANDO Y RÉGIMEN INTERIOR </v>
      </c>
      <c r="F115" s="59" t="str">
        <f t="shared" si="7"/>
        <v xml:space="preserve">MANDO Y RÉGIMEN INTERIOR. </v>
      </c>
      <c r="G115" s="59" t="str">
        <f t="shared" si="8"/>
        <v>FORMACIÓN MILITAR - Boque 2 y 3 - SEGURIDAD EN LAS FAS y MANDO Y RÉGIMEN INTERIOR . MANDO Y RÉGIMEN INTERIOR.  (Ref: 114)</v>
      </c>
      <c r="H115" s="42" t="s">
        <v>144</v>
      </c>
      <c r="I115" s="42" t="s">
        <v>147</v>
      </c>
      <c r="J115" s="37" t="s">
        <v>149</v>
      </c>
      <c r="Q115" s="69"/>
      <c r="R115" s="49">
        <f t="shared" si="9"/>
        <v>30</v>
      </c>
    </row>
    <row r="116" spans="1:18" x14ac:dyDescent="0.25">
      <c r="A116" s="59">
        <f t="shared" si="6"/>
        <v>115</v>
      </c>
      <c r="B116" s="47" t="s">
        <v>142</v>
      </c>
      <c r="E116" s="59" t="str">
        <f t="shared" si="5"/>
        <v xml:space="preserve">Boque 2 y 3 - SEGURIDAD EN LAS FAS y MANDO Y RÉGIMEN INTERIOR </v>
      </c>
      <c r="F116" s="59" t="str">
        <f t="shared" si="7"/>
        <v xml:space="preserve">MANDO Y RÉGIMEN INTERIOR. </v>
      </c>
      <c r="G116" s="59" t="str">
        <f t="shared" si="8"/>
        <v>FORMACIÓN MILITAR - Boque 2 y 3 - SEGURIDAD EN LAS FAS y MANDO Y RÉGIMEN INTERIOR . MANDO Y RÉGIMEN INTERIOR.  (Ref: 115)</v>
      </c>
      <c r="H116" s="42" t="s">
        <v>144</v>
      </c>
      <c r="I116" s="42" t="s">
        <v>147</v>
      </c>
      <c r="J116" s="37" t="s">
        <v>149</v>
      </c>
      <c r="Q116" s="69"/>
      <c r="R116" s="49">
        <f t="shared" si="9"/>
        <v>31</v>
      </c>
    </row>
    <row r="117" spans="1:18" x14ac:dyDescent="0.25">
      <c r="A117" s="59">
        <f t="shared" si="6"/>
        <v>116</v>
      </c>
      <c r="B117" s="47" t="s">
        <v>142</v>
      </c>
      <c r="E117" s="59" t="str">
        <f t="shared" si="5"/>
        <v xml:space="preserve">Boque 2 y 3 - SEGURIDAD EN LAS FAS y MANDO Y RÉGIMEN INTERIOR </v>
      </c>
      <c r="F117" s="59" t="str">
        <f t="shared" si="7"/>
        <v xml:space="preserve">MANDO Y RÉGIMEN INTERIOR. </v>
      </c>
      <c r="G117" s="59" t="str">
        <f t="shared" si="8"/>
        <v>FORMACIÓN MILITAR - Boque 2 y 3 - SEGURIDAD EN LAS FAS y MANDO Y RÉGIMEN INTERIOR . MANDO Y RÉGIMEN INTERIOR.  (Ref: 116)</v>
      </c>
      <c r="H117" s="42" t="s">
        <v>144</v>
      </c>
      <c r="I117" s="42" t="s">
        <v>147</v>
      </c>
      <c r="J117" s="37" t="s">
        <v>149</v>
      </c>
      <c r="Q117" s="69"/>
      <c r="R117" s="49">
        <f t="shared" si="9"/>
        <v>32</v>
      </c>
    </row>
    <row r="118" spans="1:18" x14ac:dyDescent="0.25">
      <c r="A118" s="59">
        <f t="shared" si="6"/>
        <v>117</v>
      </c>
      <c r="B118" s="47" t="s">
        <v>142</v>
      </c>
      <c r="E118" s="59" t="str">
        <f t="shared" si="5"/>
        <v xml:space="preserve">Boque 2 y 3 - SEGURIDAD EN LAS FAS y MANDO Y RÉGIMEN INTERIOR </v>
      </c>
      <c r="F118" s="59" t="str">
        <f t="shared" si="7"/>
        <v xml:space="preserve">MANDO Y RÉGIMEN INTERIOR. </v>
      </c>
      <c r="G118" s="59" t="str">
        <f t="shared" si="8"/>
        <v>FORMACIÓN MILITAR - Boque 2 y 3 - SEGURIDAD EN LAS FAS y MANDO Y RÉGIMEN INTERIOR . MANDO Y RÉGIMEN INTERIOR.  (Ref: 117)</v>
      </c>
      <c r="H118" s="42" t="s">
        <v>144</v>
      </c>
      <c r="I118" s="42" t="s">
        <v>147</v>
      </c>
      <c r="J118" s="37" t="s">
        <v>149</v>
      </c>
      <c r="Q118" s="69"/>
      <c r="R118" s="49">
        <f t="shared" si="9"/>
        <v>33</v>
      </c>
    </row>
    <row r="119" spans="1:18" x14ac:dyDescent="0.25">
      <c r="A119" s="59">
        <f t="shared" si="6"/>
        <v>118</v>
      </c>
      <c r="B119" s="47" t="s">
        <v>142</v>
      </c>
      <c r="E119" s="59" t="str">
        <f t="shared" si="5"/>
        <v xml:space="preserve">Boque 2 y 3 - SEGURIDAD EN LAS FAS y MANDO Y RÉGIMEN INTERIOR </v>
      </c>
      <c r="F119" s="59" t="str">
        <f t="shared" si="7"/>
        <v xml:space="preserve">MANDO Y RÉGIMEN INTERIOR. </v>
      </c>
      <c r="G119" s="59" t="str">
        <f t="shared" si="8"/>
        <v>FORMACIÓN MILITAR - Boque 2 y 3 - SEGURIDAD EN LAS FAS y MANDO Y RÉGIMEN INTERIOR . MANDO Y RÉGIMEN INTERIOR.  (Ref: 118)</v>
      </c>
      <c r="H119" s="42" t="s">
        <v>144</v>
      </c>
      <c r="I119" s="42" t="s">
        <v>147</v>
      </c>
      <c r="J119" s="37" t="s">
        <v>149</v>
      </c>
      <c r="Q119" s="69"/>
      <c r="R119" s="49">
        <f t="shared" si="9"/>
        <v>34</v>
      </c>
    </row>
    <row r="120" spans="1:18" x14ac:dyDescent="0.25">
      <c r="A120" s="59">
        <f t="shared" si="6"/>
        <v>119</v>
      </c>
      <c r="B120" s="47" t="s">
        <v>142</v>
      </c>
      <c r="E120" s="59" t="str">
        <f t="shared" si="5"/>
        <v xml:space="preserve">Boque 2 y 3 - SEGURIDAD EN LAS FAS y MANDO Y RÉGIMEN INTERIOR </v>
      </c>
      <c r="F120" s="59" t="str">
        <f t="shared" si="7"/>
        <v xml:space="preserve">MANDO Y RÉGIMEN INTERIOR. </v>
      </c>
      <c r="G120" s="59" t="str">
        <f t="shared" si="8"/>
        <v>FORMACIÓN MILITAR - Boque 2 y 3 - SEGURIDAD EN LAS FAS y MANDO Y RÉGIMEN INTERIOR . MANDO Y RÉGIMEN INTERIOR.  (Ref: 119)</v>
      </c>
      <c r="H120" s="42" t="s">
        <v>144</v>
      </c>
      <c r="I120" s="42" t="s">
        <v>147</v>
      </c>
      <c r="J120" s="37" t="s">
        <v>149</v>
      </c>
      <c r="Q120" s="69"/>
      <c r="R120" s="49">
        <f t="shared" si="9"/>
        <v>35</v>
      </c>
    </row>
    <row r="121" spans="1:18" x14ac:dyDescent="0.25">
      <c r="A121" s="59">
        <f t="shared" si="6"/>
        <v>120</v>
      </c>
      <c r="B121" s="47" t="s">
        <v>142</v>
      </c>
      <c r="E121" s="59" t="str">
        <f t="shared" si="5"/>
        <v xml:space="preserve">Boque 2 y 3 - SEGURIDAD EN LAS FAS y MANDO Y RÉGIMEN INTERIOR </v>
      </c>
      <c r="F121" s="59" t="str">
        <f t="shared" si="7"/>
        <v xml:space="preserve">MANDO Y RÉGIMEN INTERIOR. </v>
      </c>
      <c r="G121" s="59" t="str">
        <f t="shared" si="8"/>
        <v>FORMACIÓN MILITAR - Boque 2 y 3 - SEGURIDAD EN LAS FAS y MANDO Y RÉGIMEN INTERIOR . MANDO Y RÉGIMEN INTERIOR.  (Ref: 120)</v>
      </c>
      <c r="H121" s="42" t="s">
        <v>144</v>
      </c>
      <c r="I121" s="42" t="s">
        <v>147</v>
      </c>
      <c r="J121" s="37" t="s">
        <v>149</v>
      </c>
      <c r="Q121" s="69"/>
      <c r="R121" s="49">
        <f t="shared" si="9"/>
        <v>36</v>
      </c>
    </row>
    <row r="122" spans="1:18" x14ac:dyDescent="0.25">
      <c r="A122" s="59">
        <f t="shared" si="6"/>
        <v>121</v>
      </c>
      <c r="B122" s="47" t="s">
        <v>142</v>
      </c>
      <c r="E122" s="59" t="str">
        <f t="shared" si="5"/>
        <v xml:space="preserve">Boque 2 y 3 - SEGURIDAD EN LAS FAS y MANDO Y RÉGIMEN INTERIOR </v>
      </c>
      <c r="F122" s="59" t="str">
        <f t="shared" si="7"/>
        <v xml:space="preserve">MANDO Y RÉGIMEN INTERIOR. </v>
      </c>
      <c r="G122" s="59" t="str">
        <f t="shared" si="8"/>
        <v>FORMACIÓN MILITAR - Boque 2 y 3 - SEGURIDAD EN LAS FAS y MANDO Y RÉGIMEN INTERIOR . MANDO Y RÉGIMEN INTERIOR.  (Ref: 121)</v>
      </c>
      <c r="H122" s="42" t="s">
        <v>144</v>
      </c>
      <c r="I122" s="42" t="s">
        <v>147</v>
      </c>
      <c r="J122" s="37" t="s">
        <v>149</v>
      </c>
      <c r="Q122" s="69" t="s">
        <v>216</v>
      </c>
      <c r="R122" s="49">
        <f t="shared" si="9"/>
        <v>37</v>
      </c>
    </row>
    <row r="123" spans="1:18" x14ac:dyDescent="0.25">
      <c r="A123" s="59">
        <f t="shared" si="6"/>
        <v>122</v>
      </c>
      <c r="B123" s="47" t="s">
        <v>142</v>
      </c>
      <c r="E123" s="59" t="str">
        <f t="shared" si="5"/>
        <v xml:space="preserve">Boque 2 y 3 - SEGURIDAD EN LAS FAS y MANDO Y RÉGIMEN INTERIOR </v>
      </c>
      <c r="F123" s="59" t="str">
        <f t="shared" si="7"/>
        <v xml:space="preserve">MANDO Y RÉGIMEN INTERIOR. </v>
      </c>
      <c r="G123" s="59" t="str">
        <f t="shared" si="8"/>
        <v>FORMACIÓN MILITAR - Boque 2 y 3 - SEGURIDAD EN LAS FAS y MANDO Y RÉGIMEN INTERIOR . MANDO Y RÉGIMEN INTERIOR.  (Ref: 122)</v>
      </c>
      <c r="H123" s="42" t="s">
        <v>144</v>
      </c>
      <c r="I123" s="42" t="s">
        <v>147</v>
      </c>
      <c r="J123" s="37" t="s">
        <v>149</v>
      </c>
      <c r="Q123" s="69"/>
      <c r="R123" s="49">
        <f t="shared" si="9"/>
        <v>38</v>
      </c>
    </row>
    <row r="124" spans="1:18" x14ac:dyDescent="0.25">
      <c r="A124" s="59">
        <f t="shared" si="6"/>
        <v>123</v>
      </c>
      <c r="B124" s="47" t="s">
        <v>142</v>
      </c>
      <c r="E124" s="59" t="str">
        <f t="shared" si="5"/>
        <v xml:space="preserve">Boque 2 y 3 - SEGURIDAD EN LAS FAS y MANDO Y RÉGIMEN INTERIOR </v>
      </c>
      <c r="F124" s="59" t="str">
        <f t="shared" si="7"/>
        <v xml:space="preserve">MANDO Y RÉGIMEN INTERIOR. </v>
      </c>
      <c r="G124" s="59" t="str">
        <f t="shared" si="8"/>
        <v>FORMACIÓN MILITAR - Boque 2 y 3 - SEGURIDAD EN LAS FAS y MANDO Y RÉGIMEN INTERIOR . MANDO Y RÉGIMEN INTERIOR.  (Ref: 123)</v>
      </c>
      <c r="H124" s="42" t="s">
        <v>144</v>
      </c>
      <c r="I124" s="42" t="s">
        <v>147</v>
      </c>
      <c r="J124" s="37" t="s">
        <v>149</v>
      </c>
      <c r="Q124" s="69" t="s">
        <v>210</v>
      </c>
      <c r="R124" s="49">
        <f t="shared" si="9"/>
        <v>39</v>
      </c>
    </row>
    <row r="125" spans="1:18" x14ac:dyDescent="0.25">
      <c r="A125" s="59">
        <f t="shared" si="6"/>
        <v>124</v>
      </c>
      <c r="B125" s="47" t="s">
        <v>142</v>
      </c>
      <c r="E125" s="59" t="str">
        <f t="shared" si="5"/>
        <v xml:space="preserve">Boque 2 y 3 - SEGURIDAD EN LAS FAS y MANDO Y RÉGIMEN INTERIOR </v>
      </c>
      <c r="F125" s="59" t="str">
        <f t="shared" si="7"/>
        <v xml:space="preserve">MANDO Y RÉGIMEN INTERIOR. </v>
      </c>
      <c r="G125" s="59" t="str">
        <f t="shared" si="8"/>
        <v>FORMACIÓN MILITAR - Boque 2 y 3 - SEGURIDAD EN LAS FAS y MANDO Y RÉGIMEN INTERIOR . MANDO Y RÉGIMEN INTERIOR.  (Ref: 124)</v>
      </c>
      <c r="H125" s="42" t="s">
        <v>144</v>
      </c>
      <c r="I125" s="42" t="s">
        <v>147</v>
      </c>
      <c r="J125" s="37" t="s">
        <v>149</v>
      </c>
      <c r="Q125" s="69" t="s">
        <v>211</v>
      </c>
      <c r="R125" s="49">
        <f t="shared" si="9"/>
        <v>40</v>
      </c>
    </row>
    <row r="126" spans="1:18" x14ac:dyDescent="0.25">
      <c r="A126" s="59">
        <f t="shared" si="6"/>
        <v>125</v>
      </c>
      <c r="B126" s="47" t="s">
        <v>142</v>
      </c>
      <c r="E126" s="59" t="str">
        <f t="shared" si="5"/>
        <v xml:space="preserve">Boque 2 y 3 - SEGURIDAD EN LAS FAS y MANDO Y RÉGIMEN INTERIOR </v>
      </c>
      <c r="F126" s="59" t="str">
        <f t="shared" si="7"/>
        <v xml:space="preserve">MANDO Y RÉGIMEN INTERIOR. </v>
      </c>
      <c r="G126" s="59" t="str">
        <f t="shared" si="8"/>
        <v>FORMACIÓN MILITAR - Boque 2 y 3 - SEGURIDAD EN LAS FAS y MANDO Y RÉGIMEN INTERIOR . MANDO Y RÉGIMEN INTERIOR.  (Ref: 125)</v>
      </c>
      <c r="H126" s="42" t="s">
        <v>144</v>
      </c>
      <c r="I126" s="42" t="s">
        <v>147</v>
      </c>
      <c r="J126" s="37" t="s">
        <v>149</v>
      </c>
      <c r="Q126" s="69"/>
      <c r="R126" s="49">
        <f t="shared" si="9"/>
        <v>41</v>
      </c>
    </row>
    <row r="127" spans="1:18" x14ac:dyDescent="0.25">
      <c r="A127" s="59">
        <f t="shared" si="6"/>
        <v>126</v>
      </c>
      <c r="B127" s="47" t="s">
        <v>142</v>
      </c>
      <c r="E127" s="59" t="str">
        <f t="shared" si="5"/>
        <v xml:space="preserve">Boque 2 y 3 - SEGURIDAD EN LAS FAS y MANDO Y RÉGIMEN INTERIOR </v>
      </c>
      <c r="F127" s="59" t="str">
        <f t="shared" si="7"/>
        <v xml:space="preserve">MANDO Y RÉGIMEN INTERIOR. </v>
      </c>
      <c r="G127" s="59" t="str">
        <f t="shared" si="8"/>
        <v>FORMACIÓN MILITAR - Boque 2 y 3 - SEGURIDAD EN LAS FAS y MANDO Y RÉGIMEN INTERIOR . MANDO Y RÉGIMEN INTERIOR.  (Ref: 126)</v>
      </c>
      <c r="H127" s="42" t="s">
        <v>144</v>
      </c>
      <c r="I127" s="42" t="s">
        <v>147</v>
      </c>
      <c r="J127" s="37" t="s">
        <v>149</v>
      </c>
      <c r="Q127" s="69"/>
      <c r="R127" s="49">
        <f t="shared" si="9"/>
        <v>42</v>
      </c>
    </row>
    <row r="128" spans="1:18" x14ac:dyDescent="0.25">
      <c r="A128" s="59">
        <f t="shared" si="6"/>
        <v>127</v>
      </c>
      <c r="B128" s="47" t="s">
        <v>142</v>
      </c>
      <c r="E128" s="59" t="str">
        <f t="shared" si="5"/>
        <v xml:space="preserve">Boque 2 y 3 - SEGURIDAD EN LAS FAS y MANDO Y RÉGIMEN INTERIOR </v>
      </c>
      <c r="F128" s="59" t="str">
        <f t="shared" si="7"/>
        <v xml:space="preserve">MANDO Y RÉGIMEN INTERIOR. </v>
      </c>
      <c r="G128" s="59" t="str">
        <f t="shared" si="8"/>
        <v>FORMACIÓN MILITAR - Boque 2 y 3 - SEGURIDAD EN LAS FAS y MANDO Y RÉGIMEN INTERIOR . MANDO Y RÉGIMEN INTERIOR.  (Ref: 127)</v>
      </c>
      <c r="H128" s="42" t="s">
        <v>144</v>
      </c>
      <c r="I128" s="42" t="s">
        <v>147</v>
      </c>
      <c r="J128" s="37" t="s">
        <v>149</v>
      </c>
      <c r="Q128" s="69"/>
      <c r="R128" s="49">
        <f t="shared" si="9"/>
        <v>43</v>
      </c>
    </row>
    <row r="129" spans="1:18" x14ac:dyDescent="0.25">
      <c r="A129" s="59">
        <f t="shared" si="6"/>
        <v>128</v>
      </c>
      <c r="B129" s="47" t="s">
        <v>142</v>
      </c>
      <c r="E129" s="59" t="str">
        <f t="shared" si="5"/>
        <v xml:space="preserve">Boque 2 y 3 - SEGURIDAD EN LAS FAS y MANDO Y RÉGIMEN INTERIOR </v>
      </c>
      <c r="F129" s="59" t="str">
        <f t="shared" si="7"/>
        <v xml:space="preserve">MANDO Y RÉGIMEN INTERIOR. </v>
      </c>
      <c r="G129" s="59" t="str">
        <f t="shared" si="8"/>
        <v>FORMACIÓN MILITAR - Boque 2 y 3 - SEGURIDAD EN LAS FAS y MANDO Y RÉGIMEN INTERIOR . MANDO Y RÉGIMEN INTERIOR.  (Ref: 128)</v>
      </c>
      <c r="H129" s="42" t="s">
        <v>144</v>
      </c>
      <c r="I129" s="42" t="s">
        <v>147</v>
      </c>
      <c r="J129" s="37" t="s">
        <v>149</v>
      </c>
      <c r="Q129" s="69"/>
      <c r="R129" s="49">
        <f t="shared" si="9"/>
        <v>44</v>
      </c>
    </row>
    <row r="130" spans="1:18" x14ac:dyDescent="0.25">
      <c r="A130" s="59">
        <f t="shared" si="6"/>
        <v>129</v>
      </c>
      <c r="B130" s="47" t="s">
        <v>142</v>
      </c>
      <c r="E130" s="59" t="str">
        <f t="shared" si="5"/>
        <v xml:space="preserve">Boque 2 y 3 - SEGURIDAD EN LAS FAS y MANDO Y RÉGIMEN INTERIOR </v>
      </c>
      <c r="F130" s="59" t="str">
        <f t="shared" si="7"/>
        <v xml:space="preserve">MANDO Y RÉGIMEN INTERIOR. </v>
      </c>
      <c r="G130" s="59" t="str">
        <f t="shared" si="8"/>
        <v>FORMACIÓN MILITAR - Boque 2 y 3 - SEGURIDAD EN LAS FAS y MANDO Y RÉGIMEN INTERIOR . MANDO Y RÉGIMEN INTERIOR.  (Ref: 129)</v>
      </c>
      <c r="H130" s="42" t="s">
        <v>144</v>
      </c>
      <c r="I130" s="42" t="s">
        <v>147</v>
      </c>
      <c r="J130" s="37" t="s">
        <v>149</v>
      </c>
      <c r="Q130" s="69"/>
      <c r="R130" s="49">
        <f t="shared" si="9"/>
        <v>45</v>
      </c>
    </row>
    <row r="131" spans="1:18" x14ac:dyDescent="0.25">
      <c r="A131" s="59">
        <f t="shared" si="6"/>
        <v>130</v>
      </c>
      <c r="B131" s="47" t="s">
        <v>142</v>
      </c>
      <c r="E131" s="59" t="str">
        <f t="shared" ref="E131:E194" si="10">CONCATENATE("Boque ",B131," - ",I131," ",D131)</f>
        <v xml:space="preserve">Boque 2 y 3 - SEGURIDAD EN LAS FAS y MANDO Y RÉGIMEN INTERIOR </v>
      </c>
      <c r="F131" s="59" t="str">
        <f t="shared" si="7"/>
        <v xml:space="preserve">MANDO Y RÉGIMEN INTERIOR. </v>
      </c>
      <c r="G131" s="59" t="str">
        <f t="shared" si="8"/>
        <v>FORMACIÓN MILITAR - Boque 2 y 3 - SEGURIDAD EN LAS FAS y MANDO Y RÉGIMEN INTERIOR . MANDO Y RÉGIMEN INTERIOR.  (Ref: 130)</v>
      </c>
      <c r="H131" s="42" t="s">
        <v>144</v>
      </c>
      <c r="I131" s="42" t="s">
        <v>147</v>
      </c>
      <c r="J131" s="37" t="s">
        <v>149</v>
      </c>
      <c r="Q131" s="69"/>
      <c r="R131" s="49">
        <f t="shared" si="9"/>
        <v>46</v>
      </c>
    </row>
    <row r="132" spans="1:18" x14ac:dyDescent="0.25">
      <c r="A132" s="59">
        <f t="shared" ref="A132:A195" si="11">+A131+1</f>
        <v>131</v>
      </c>
      <c r="B132" s="47" t="s">
        <v>142</v>
      </c>
      <c r="E132" s="59" t="str">
        <f t="shared" si="10"/>
        <v xml:space="preserve">Boque 2 y 3 - SEGURIDAD EN LAS FAS y MANDO Y RÉGIMEN INTERIOR </v>
      </c>
      <c r="F132" s="59" t="str">
        <f t="shared" ref="F132:F195" si="12">IF(J132&gt;0,CONCATENATE(J132,". ",K132),K132)</f>
        <v xml:space="preserve">MANDO Y RÉGIMEN INTERIOR. </v>
      </c>
      <c r="G132" s="59" t="str">
        <f t="shared" ref="G132:G195" si="13">IF(H132=0,CONCATENATE(E132,". ",F132," (Ref: ",A132,")"),CONCATENATE(H132," - ",E132,". ",F132," (Ref: ",A132,")"))</f>
        <v>FORMACIÓN MILITAR - Boque 2 y 3 - SEGURIDAD EN LAS FAS y MANDO Y RÉGIMEN INTERIOR . MANDO Y RÉGIMEN INTERIOR.  (Ref: 131)</v>
      </c>
      <c r="H132" s="42" t="s">
        <v>144</v>
      </c>
      <c r="I132" s="42" t="s">
        <v>147</v>
      </c>
      <c r="J132" s="37" t="s">
        <v>149</v>
      </c>
      <c r="Q132" s="69"/>
      <c r="R132" s="49">
        <f t="shared" ref="R132:R195" si="14">IF(C132=0,R131+1,1)</f>
        <v>47</v>
      </c>
    </row>
    <row r="133" spans="1:18" x14ac:dyDescent="0.25">
      <c r="A133" s="59">
        <f t="shared" si="11"/>
        <v>132</v>
      </c>
      <c r="B133" s="47" t="s">
        <v>142</v>
      </c>
      <c r="E133" s="59" t="str">
        <f t="shared" si="10"/>
        <v xml:space="preserve">Boque 2 y 3 - SEGURIDAD EN LAS FAS y MANDO Y RÉGIMEN INTERIOR </v>
      </c>
      <c r="F133" s="59" t="str">
        <f t="shared" si="12"/>
        <v xml:space="preserve">MANDO Y RÉGIMEN INTERIOR. </v>
      </c>
      <c r="G133" s="59" t="str">
        <f t="shared" si="13"/>
        <v>FORMACIÓN MILITAR - Boque 2 y 3 - SEGURIDAD EN LAS FAS y MANDO Y RÉGIMEN INTERIOR . MANDO Y RÉGIMEN INTERIOR.  (Ref: 132)</v>
      </c>
      <c r="H133" s="42" t="s">
        <v>144</v>
      </c>
      <c r="I133" s="42" t="s">
        <v>147</v>
      </c>
      <c r="J133" s="37" t="s">
        <v>149</v>
      </c>
      <c r="Q133" s="69" t="s">
        <v>217</v>
      </c>
      <c r="R133" s="49">
        <f t="shared" si="14"/>
        <v>48</v>
      </c>
    </row>
    <row r="134" spans="1:18" x14ac:dyDescent="0.25">
      <c r="A134" s="59">
        <f t="shared" si="11"/>
        <v>133</v>
      </c>
      <c r="B134" s="47" t="s">
        <v>142</v>
      </c>
      <c r="E134" s="59" t="str">
        <f t="shared" si="10"/>
        <v xml:space="preserve">Boque 2 y 3 - SEGURIDAD EN LAS FAS y MANDO Y RÉGIMEN INTERIOR </v>
      </c>
      <c r="F134" s="59" t="str">
        <f t="shared" si="12"/>
        <v xml:space="preserve">MANDO Y RÉGIMEN INTERIOR. </v>
      </c>
      <c r="G134" s="59" t="str">
        <f t="shared" si="13"/>
        <v>FORMACIÓN MILITAR - Boque 2 y 3 - SEGURIDAD EN LAS FAS y MANDO Y RÉGIMEN INTERIOR . MANDO Y RÉGIMEN INTERIOR.  (Ref: 133)</v>
      </c>
      <c r="H134" s="42" t="s">
        <v>144</v>
      </c>
      <c r="I134" s="42" t="s">
        <v>147</v>
      </c>
      <c r="J134" s="37" t="s">
        <v>149</v>
      </c>
      <c r="Q134" s="69"/>
      <c r="R134" s="49">
        <f t="shared" si="14"/>
        <v>49</v>
      </c>
    </row>
    <row r="135" spans="1:18" x14ac:dyDescent="0.25">
      <c r="A135" s="59">
        <f t="shared" si="11"/>
        <v>134</v>
      </c>
      <c r="B135" s="47" t="s">
        <v>142</v>
      </c>
      <c r="E135" s="59" t="str">
        <f t="shared" si="10"/>
        <v xml:space="preserve">Boque 2 y 3 - SEGURIDAD EN LAS FAS y MANDO Y RÉGIMEN INTERIOR </v>
      </c>
      <c r="F135" s="59" t="str">
        <f t="shared" si="12"/>
        <v xml:space="preserve">MANDO Y RÉGIMEN INTERIOR. </v>
      </c>
      <c r="G135" s="59" t="str">
        <f t="shared" si="13"/>
        <v>FORMACIÓN MILITAR - Boque 2 y 3 - SEGURIDAD EN LAS FAS y MANDO Y RÉGIMEN INTERIOR . MANDO Y RÉGIMEN INTERIOR.  (Ref: 134)</v>
      </c>
      <c r="H135" s="42" t="s">
        <v>144</v>
      </c>
      <c r="I135" s="42" t="s">
        <v>147</v>
      </c>
      <c r="J135" s="37" t="s">
        <v>149</v>
      </c>
      <c r="Q135" s="69"/>
      <c r="R135" s="49">
        <f t="shared" si="14"/>
        <v>50</v>
      </c>
    </row>
    <row r="136" spans="1:18" x14ac:dyDescent="0.25">
      <c r="A136" s="59">
        <f t="shared" si="11"/>
        <v>135</v>
      </c>
      <c r="B136" s="47" t="s">
        <v>142</v>
      </c>
      <c r="E136" s="59" t="str">
        <f t="shared" si="10"/>
        <v xml:space="preserve">Boque 2 y 3 - SEGURIDAD EN LAS FAS y MANDO Y RÉGIMEN INTERIOR </v>
      </c>
      <c r="F136" s="59" t="str">
        <f t="shared" si="12"/>
        <v xml:space="preserve">MANDO Y RÉGIMEN INTERIOR. </v>
      </c>
      <c r="G136" s="59" t="str">
        <f t="shared" si="13"/>
        <v>FORMACIÓN MILITAR - Boque 2 y 3 - SEGURIDAD EN LAS FAS y MANDO Y RÉGIMEN INTERIOR . MANDO Y RÉGIMEN INTERIOR.  (Ref: 135)</v>
      </c>
      <c r="H136" s="42" t="s">
        <v>144</v>
      </c>
      <c r="I136" s="42" t="s">
        <v>147</v>
      </c>
      <c r="J136" s="37" t="s">
        <v>149</v>
      </c>
      <c r="Q136" s="69"/>
      <c r="R136" s="49">
        <f t="shared" si="14"/>
        <v>51</v>
      </c>
    </row>
    <row r="137" spans="1:18" x14ac:dyDescent="0.25">
      <c r="A137" s="59">
        <f t="shared" si="11"/>
        <v>136</v>
      </c>
      <c r="B137" s="47" t="s">
        <v>142</v>
      </c>
      <c r="E137" s="59" t="str">
        <f t="shared" si="10"/>
        <v xml:space="preserve">Boque 2 y 3 - SEGURIDAD EN LAS FAS y MANDO Y RÉGIMEN INTERIOR </v>
      </c>
      <c r="F137" s="59" t="str">
        <f t="shared" si="12"/>
        <v xml:space="preserve">MANDO Y RÉGIMEN INTERIOR. </v>
      </c>
      <c r="G137" s="59" t="str">
        <f t="shared" si="13"/>
        <v>FORMACIÓN MILITAR - Boque 2 y 3 - SEGURIDAD EN LAS FAS y MANDO Y RÉGIMEN INTERIOR . MANDO Y RÉGIMEN INTERIOR.  (Ref: 136)</v>
      </c>
      <c r="H137" s="42" t="s">
        <v>144</v>
      </c>
      <c r="I137" s="42" t="s">
        <v>147</v>
      </c>
      <c r="J137" s="37" t="s">
        <v>149</v>
      </c>
      <c r="Q137" s="69"/>
      <c r="R137" s="49">
        <f t="shared" si="14"/>
        <v>52</v>
      </c>
    </row>
    <row r="138" spans="1:18" x14ac:dyDescent="0.25">
      <c r="A138" s="59">
        <f t="shared" si="11"/>
        <v>137</v>
      </c>
      <c r="B138" s="47" t="s">
        <v>142</v>
      </c>
      <c r="E138" s="59" t="str">
        <f t="shared" si="10"/>
        <v xml:space="preserve">Boque 2 y 3 - SEGURIDAD EN LAS FAS y MANDO Y RÉGIMEN INTERIOR </v>
      </c>
      <c r="F138" s="59" t="str">
        <f t="shared" si="12"/>
        <v xml:space="preserve">MANDO Y RÉGIMEN INTERIOR. </v>
      </c>
      <c r="G138" s="59" t="str">
        <f t="shared" si="13"/>
        <v>FORMACIÓN MILITAR - Boque 2 y 3 - SEGURIDAD EN LAS FAS y MANDO Y RÉGIMEN INTERIOR . MANDO Y RÉGIMEN INTERIOR.  (Ref: 137)</v>
      </c>
      <c r="H138" s="42" t="s">
        <v>144</v>
      </c>
      <c r="I138" s="42" t="s">
        <v>147</v>
      </c>
      <c r="J138" s="37" t="s">
        <v>149</v>
      </c>
      <c r="Q138" s="69"/>
      <c r="R138" s="49">
        <f t="shared" si="14"/>
        <v>53</v>
      </c>
    </row>
    <row r="139" spans="1:18" x14ac:dyDescent="0.25">
      <c r="A139" s="59">
        <f t="shared" si="11"/>
        <v>138</v>
      </c>
      <c r="B139" s="47" t="s">
        <v>142</v>
      </c>
      <c r="E139" s="59" t="str">
        <f t="shared" si="10"/>
        <v xml:space="preserve">Boque 2 y 3 - SEGURIDAD EN LAS FAS y MANDO Y RÉGIMEN INTERIOR </v>
      </c>
      <c r="F139" s="59" t="str">
        <f t="shared" si="12"/>
        <v xml:space="preserve">MANDO Y RÉGIMEN INTERIOR. </v>
      </c>
      <c r="G139" s="59" t="str">
        <f t="shared" si="13"/>
        <v>FORMACIÓN MILITAR - Boque 2 y 3 - SEGURIDAD EN LAS FAS y MANDO Y RÉGIMEN INTERIOR . MANDO Y RÉGIMEN INTERIOR.  (Ref: 138)</v>
      </c>
      <c r="H139" s="42" t="s">
        <v>144</v>
      </c>
      <c r="I139" s="42" t="s">
        <v>147</v>
      </c>
      <c r="J139" s="37" t="s">
        <v>149</v>
      </c>
      <c r="Q139" s="69"/>
      <c r="R139" s="49">
        <f t="shared" si="14"/>
        <v>54</v>
      </c>
    </row>
    <row r="140" spans="1:18" x14ac:dyDescent="0.25">
      <c r="A140" s="59">
        <f t="shared" si="11"/>
        <v>139</v>
      </c>
      <c r="B140" s="47" t="s">
        <v>142</v>
      </c>
      <c r="E140" s="59" t="str">
        <f t="shared" si="10"/>
        <v xml:space="preserve">Boque 2 y 3 - SEGURIDAD EN LAS FAS y MANDO Y RÉGIMEN INTERIOR </v>
      </c>
      <c r="F140" s="59" t="str">
        <f t="shared" si="12"/>
        <v xml:space="preserve">MANDO Y RÉGIMEN INTERIOR. </v>
      </c>
      <c r="G140" s="59" t="str">
        <f t="shared" si="13"/>
        <v>FORMACIÓN MILITAR - Boque 2 y 3 - SEGURIDAD EN LAS FAS y MANDO Y RÉGIMEN INTERIOR . MANDO Y RÉGIMEN INTERIOR.  (Ref: 139)</v>
      </c>
      <c r="H140" s="42" t="s">
        <v>144</v>
      </c>
      <c r="I140" s="42" t="s">
        <v>147</v>
      </c>
      <c r="J140" s="37" t="s">
        <v>149</v>
      </c>
      <c r="Q140" s="69"/>
      <c r="R140" s="49">
        <f t="shared" si="14"/>
        <v>55</v>
      </c>
    </row>
    <row r="141" spans="1:18" x14ac:dyDescent="0.25">
      <c r="A141" s="59">
        <f t="shared" si="11"/>
        <v>140</v>
      </c>
      <c r="B141" s="47" t="s">
        <v>142</v>
      </c>
      <c r="E141" s="59" t="str">
        <f t="shared" si="10"/>
        <v xml:space="preserve">Boque 2 y 3 - SEGURIDAD EN LAS FAS y MANDO Y RÉGIMEN INTERIOR </v>
      </c>
      <c r="F141" s="59" t="str">
        <f t="shared" si="12"/>
        <v xml:space="preserve">MANDO Y RÉGIMEN INTERIOR. </v>
      </c>
      <c r="G141" s="59" t="str">
        <f t="shared" si="13"/>
        <v>FORMACIÓN MILITAR - Boque 2 y 3 - SEGURIDAD EN LAS FAS y MANDO Y RÉGIMEN INTERIOR . MANDO Y RÉGIMEN INTERIOR.  (Ref: 140)</v>
      </c>
      <c r="H141" s="42" t="s">
        <v>144</v>
      </c>
      <c r="I141" s="42" t="s">
        <v>147</v>
      </c>
      <c r="J141" s="37" t="s">
        <v>149</v>
      </c>
      <c r="Q141" s="69"/>
      <c r="R141" s="49">
        <f t="shared" si="14"/>
        <v>56</v>
      </c>
    </row>
    <row r="142" spans="1:18" x14ac:dyDescent="0.25">
      <c r="A142" s="59">
        <f t="shared" si="11"/>
        <v>141</v>
      </c>
      <c r="B142" s="47">
        <v>4</v>
      </c>
      <c r="C142" s="46">
        <v>3</v>
      </c>
      <c r="D142" s="46" t="s">
        <v>138</v>
      </c>
      <c r="E142" s="59" t="str">
        <f t="shared" si="10"/>
        <v>Boque 4 - LEY DE CARRERA MILITAR Y LEY TROPA Y MARINERÍA I</v>
      </c>
      <c r="F142" s="59">
        <f t="shared" si="12"/>
        <v>0</v>
      </c>
      <c r="G142" s="59" t="str">
        <f t="shared" si="13"/>
        <v>FORMACIÓN MILITAR - Boque 4 - LEY DE CARRERA MILITAR Y LEY TROPA Y MARINERÍA I. 0 (Ref: 141)</v>
      </c>
      <c r="H142" s="42" t="s">
        <v>144</v>
      </c>
      <c r="I142" s="42" t="s">
        <v>150</v>
      </c>
      <c r="Q142" s="69"/>
      <c r="R142" s="49">
        <f t="shared" si="14"/>
        <v>1</v>
      </c>
    </row>
    <row r="143" spans="1:18" x14ac:dyDescent="0.25">
      <c r="A143" s="59">
        <f t="shared" si="11"/>
        <v>142</v>
      </c>
      <c r="B143" s="47">
        <v>4</v>
      </c>
      <c r="D143" s="46" t="s">
        <v>138</v>
      </c>
      <c r="E143" s="59" t="str">
        <f t="shared" si="10"/>
        <v>Boque 4 - LEY DE CARRERA MILITAR Y LEY TROPA Y MARINERÍA I</v>
      </c>
      <c r="F143" s="59">
        <f t="shared" si="12"/>
        <v>0</v>
      </c>
      <c r="G143" s="59" t="str">
        <f t="shared" si="13"/>
        <v>FORMACIÓN MILITAR - Boque 4 - LEY DE CARRERA MILITAR Y LEY TROPA Y MARINERÍA I. 0 (Ref: 142)</v>
      </c>
      <c r="H143" s="42" t="s">
        <v>144</v>
      </c>
      <c r="I143" s="42" t="s">
        <v>150</v>
      </c>
      <c r="Q143" s="69"/>
      <c r="R143" s="49">
        <f t="shared" si="14"/>
        <v>2</v>
      </c>
    </row>
    <row r="144" spans="1:18" x14ac:dyDescent="0.25">
      <c r="A144" s="59">
        <f t="shared" si="11"/>
        <v>143</v>
      </c>
      <c r="B144" s="47">
        <v>4</v>
      </c>
      <c r="D144" s="46" t="s">
        <v>138</v>
      </c>
      <c r="E144" s="59" t="str">
        <f t="shared" si="10"/>
        <v>Boque 4 - LEY DE CARRERA MILITAR Y LEY TROPA Y MARINERÍA I</v>
      </c>
      <c r="F144" s="59">
        <f t="shared" si="12"/>
        <v>0</v>
      </c>
      <c r="G144" s="59" t="str">
        <f t="shared" si="13"/>
        <v>FORMACIÓN MILITAR - Boque 4 - LEY DE CARRERA MILITAR Y LEY TROPA Y MARINERÍA I. 0 (Ref: 143)</v>
      </c>
      <c r="H144" s="42" t="s">
        <v>144</v>
      </c>
      <c r="I144" s="42" t="s">
        <v>150</v>
      </c>
      <c r="Q144" s="69"/>
      <c r="R144" s="49">
        <f t="shared" si="14"/>
        <v>3</v>
      </c>
    </row>
    <row r="145" spans="1:18" x14ac:dyDescent="0.25">
      <c r="A145" s="59">
        <f t="shared" si="11"/>
        <v>144</v>
      </c>
      <c r="B145" s="47">
        <v>4</v>
      </c>
      <c r="D145" s="46" t="s">
        <v>138</v>
      </c>
      <c r="E145" s="59" t="str">
        <f t="shared" si="10"/>
        <v>Boque 4 - LEY DE CARRERA MILITAR Y LEY TROPA Y MARINERÍA I</v>
      </c>
      <c r="F145" s="59">
        <f t="shared" si="12"/>
        <v>0</v>
      </c>
      <c r="G145" s="59" t="str">
        <f t="shared" si="13"/>
        <v>FORMACIÓN MILITAR - Boque 4 - LEY DE CARRERA MILITAR Y LEY TROPA Y MARINERÍA I. 0 (Ref: 144)</v>
      </c>
      <c r="H145" s="42" t="s">
        <v>144</v>
      </c>
      <c r="I145" s="42" t="s">
        <v>150</v>
      </c>
      <c r="Q145" s="69"/>
      <c r="R145" s="49">
        <f t="shared" si="14"/>
        <v>4</v>
      </c>
    </row>
    <row r="146" spans="1:18" x14ac:dyDescent="0.25">
      <c r="A146" s="59">
        <f t="shared" si="11"/>
        <v>145</v>
      </c>
      <c r="B146" s="47">
        <v>4</v>
      </c>
      <c r="D146" s="46" t="s">
        <v>138</v>
      </c>
      <c r="E146" s="59" t="str">
        <f t="shared" si="10"/>
        <v>Boque 4 - LEY DE CARRERA MILITAR Y LEY TROPA Y MARINERÍA I</v>
      </c>
      <c r="F146" s="59">
        <f t="shared" si="12"/>
        <v>0</v>
      </c>
      <c r="G146" s="59" t="str">
        <f t="shared" si="13"/>
        <v>FORMACIÓN MILITAR - Boque 4 - LEY DE CARRERA MILITAR Y LEY TROPA Y MARINERÍA I. 0 (Ref: 145)</v>
      </c>
      <c r="H146" s="42" t="s">
        <v>144</v>
      </c>
      <c r="I146" s="42" t="s">
        <v>150</v>
      </c>
      <c r="Q146" s="69"/>
      <c r="R146" s="49">
        <f t="shared" si="14"/>
        <v>5</v>
      </c>
    </row>
    <row r="147" spans="1:18" x14ac:dyDescent="0.25">
      <c r="A147" s="59">
        <f t="shared" si="11"/>
        <v>146</v>
      </c>
      <c r="B147" s="47">
        <v>4</v>
      </c>
      <c r="D147" s="46" t="s">
        <v>138</v>
      </c>
      <c r="E147" s="59" t="str">
        <f t="shared" si="10"/>
        <v>Boque 4 - LEY DE CARRERA MILITAR Y LEY TROPA Y MARINERÍA I</v>
      </c>
      <c r="F147" s="59">
        <f t="shared" si="12"/>
        <v>0</v>
      </c>
      <c r="G147" s="59" t="str">
        <f t="shared" si="13"/>
        <v>FORMACIÓN MILITAR - Boque 4 - LEY DE CARRERA MILITAR Y LEY TROPA Y MARINERÍA I. 0 (Ref: 146)</v>
      </c>
      <c r="H147" s="42" t="s">
        <v>144</v>
      </c>
      <c r="I147" s="42" t="s">
        <v>150</v>
      </c>
      <c r="Q147" s="69"/>
      <c r="R147" s="49">
        <f t="shared" si="14"/>
        <v>6</v>
      </c>
    </row>
    <row r="148" spans="1:18" x14ac:dyDescent="0.25">
      <c r="A148" s="59">
        <f t="shared" si="11"/>
        <v>147</v>
      </c>
      <c r="B148" s="47">
        <v>4</v>
      </c>
      <c r="D148" s="46" t="s">
        <v>138</v>
      </c>
      <c r="E148" s="59" t="str">
        <f t="shared" si="10"/>
        <v>Boque 4 - LEY DE CARRERA MILITAR Y LEY TROPA Y MARINERÍA I</v>
      </c>
      <c r="F148" s="59">
        <f t="shared" si="12"/>
        <v>0</v>
      </c>
      <c r="G148" s="59" t="str">
        <f t="shared" si="13"/>
        <v>FORMACIÓN MILITAR - Boque 4 - LEY DE CARRERA MILITAR Y LEY TROPA Y MARINERÍA I. 0 (Ref: 147)</v>
      </c>
      <c r="H148" s="42" t="s">
        <v>144</v>
      </c>
      <c r="I148" s="42" t="s">
        <v>150</v>
      </c>
      <c r="Q148" s="69"/>
      <c r="R148" s="49">
        <f t="shared" si="14"/>
        <v>7</v>
      </c>
    </row>
    <row r="149" spans="1:18" x14ac:dyDescent="0.25">
      <c r="A149" s="59">
        <f t="shared" si="11"/>
        <v>148</v>
      </c>
      <c r="B149" s="47">
        <v>4</v>
      </c>
      <c r="D149" s="46" t="s">
        <v>138</v>
      </c>
      <c r="E149" s="59" t="str">
        <f t="shared" si="10"/>
        <v>Boque 4 - LEY DE CARRERA MILITAR Y LEY TROPA Y MARINERÍA I</v>
      </c>
      <c r="F149" s="59">
        <f t="shared" si="12"/>
        <v>0</v>
      </c>
      <c r="G149" s="59" t="str">
        <f t="shared" si="13"/>
        <v>FORMACIÓN MILITAR - Boque 4 - LEY DE CARRERA MILITAR Y LEY TROPA Y MARINERÍA I. 0 (Ref: 148)</v>
      </c>
      <c r="H149" s="42" t="s">
        <v>144</v>
      </c>
      <c r="I149" s="42" t="s">
        <v>150</v>
      </c>
      <c r="Q149" s="69"/>
      <c r="R149" s="49">
        <f t="shared" si="14"/>
        <v>8</v>
      </c>
    </row>
    <row r="150" spans="1:18" x14ac:dyDescent="0.25">
      <c r="A150" s="59">
        <f t="shared" si="11"/>
        <v>149</v>
      </c>
      <c r="B150" s="47">
        <v>4</v>
      </c>
      <c r="D150" s="46" t="s">
        <v>138</v>
      </c>
      <c r="E150" s="59" t="str">
        <f t="shared" si="10"/>
        <v>Boque 4 - LEY DE CARRERA MILITAR Y LEY TROPA Y MARINERÍA I</v>
      </c>
      <c r="F150" s="59">
        <f t="shared" si="12"/>
        <v>0</v>
      </c>
      <c r="G150" s="59" t="str">
        <f t="shared" si="13"/>
        <v>FORMACIÓN MILITAR - Boque 4 - LEY DE CARRERA MILITAR Y LEY TROPA Y MARINERÍA I. 0 (Ref: 149)</v>
      </c>
      <c r="H150" s="42" t="s">
        <v>144</v>
      </c>
      <c r="I150" s="42" t="s">
        <v>150</v>
      </c>
      <c r="Q150" s="69"/>
      <c r="R150" s="49">
        <f t="shared" si="14"/>
        <v>9</v>
      </c>
    </row>
    <row r="151" spans="1:18" x14ac:dyDescent="0.25">
      <c r="A151" s="59">
        <f t="shared" si="11"/>
        <v>150</v>
      </c>
      <c r="B151" s="47">
        <v>4</v>
      </c>
      <c r="D151" s="46" t="s">
        <v>138</v>
      </c>
      <c r="E151" s="59" t="str">
        <f t="shared" si="10"/>
        <v>Boque 4 - LEY DE CARRERA MILITAR Y LEY TROPA Y MARINERÍA I</v>
      </c>
      <c r="F151" s="59">
        <f t="shared" si="12"/>
        <v>0</v>
      </c>
      <c r="G151" s="59" t="str">
        <f t="shared" si="13"/>
        <v>FORMACIÓN MILITAR - Boque 4 - LEY DE CARRERA MILITAR Y LEY TROPA Y MARINERÍA I. 0 (Ref: 150)</v>
      </c>
      <c r="H151" s="42" t="s">
        <v>144</v>
      </c>
      <c r="I151" s="42" t="s">
        <v>150</v>
      </c>
      <c r="Q151" s="69"/>
      <c r="R151" s="49">
        <f t="shared" si="14"/>
        <v>10</v>
      </c>
    </row>
    <row r="152" spans="1:18" x14ac:dyDescent="0.25">
      <c r="A152" s="59">
        <f t="shared" si="11"/>
        <v>151</v>
      </c>
      <c r="B152" s="47">
        <v>4</v>
      </c>
      <c r="D152" s="46" t="s">
        <v>138</v>
      </c>
      <c r="E152" s="59" t="str">
        <f t="shared" si="10"/>
        <v>Boque 4 - LEY DE CARRERA MILITAR Y LEY TROPA Y MARINERÍA I</v>
      </c>
      <c r="F152" s="59">
        <f t="shared" si="12"/>
        <v>0</v>
      </c>
      <c r="G152" s="59" t="str">
        <f t="shared" si="13"/>
        <v>FORMACIÓN MILITAR - Boque 4 - LEY DE CARRERA MILITAR Y LEY TROPA Y MARINERÍA I. 0 (Ref: 151)</v>
      </c>
      <c r="H152" s="42" t="s">
        <v>144</v>
      </c>
      <c r="I152" s="42" t="s">
        <v>150</v>
      </c>
      <c r="Q152" s="70"/>
      <c r="R152" s="49">
        <f t="shared" si="14"/>
        <v>11</v>
      </c>
    </row>
    <row r="153" spans="1:18" x14ac:dyDescent="0.25">
      <c r="A153" s="59">
        <f t="shared" si="11"/>
        <v>152</v>
      </c>
      <c r="B153" s="47">
        <v>4</v>
      </c>
      <c r="D153" s="46" t="s">
        <v>138</v>
      </c>
      <c r="E153" s="59" t="str">
        <f t="shared" si="10"/>
        <v>Boque 4 - LEY DE CARRERA MILITAR Y LEY TROPA Y MARINERÍA I</v>
      </c>
      <c r="F153" s="59">
        <f t="shared" si="12"/>
        <v>0</v>
      </c>
      <c r="G153" s="59" t="str">
        <f t="shared" si="13"/>
        <v>FORMACIÓN MILITAR - Boque 4 - LEY DE CARRERA MILITAR Y LEY TROPA Y MARINERÍA I. 0 (Ref: 152)</v>
      </c>
      <c r="H153" s="42" t="s">
        <v>144</v>
      </c>
      <c r="I153" s="42" t="s">
        <v>150</v>
      </c>
      <c r="Q153" s="69"/>
      <c r="R153" s="49">
        <f t="shared" si="14"/>
        <v>12</v>
      </c>
    </row>
    <row r="154" spans="1:18" x14ac:dyDescent="0.25">
      <c r="A154" s="59">
        <f t="shared" si="11"/>
        <v>153</v>
      </c>
      <c r="B154" s="47">
        <v>4</v>
      </c>
      <c r="D154" s="46" t="s">
        <v>138</v>
      </c>
      <c r="E154" s="59" t="str">
        <f t="shared" si="10"/>
        <v>Boque 4 - LEY DE CARRERA MILITAR Y LEY TROPA Y MARINERÍA I</v>
      </c>
      <c r="F154" s="59">
        <f t="shared" si="12"/>
        <v>0</v>
      </c>
      <c r="G154" s="59" t="str">
        <f t="shared" si="13"/>
        <v>FORMACIÓN MILITAR - Boque 4 - LEY DE CARRERA MILITAR Y LEY TROPA Y MARINERÍA I. 0 (Ref: 153)</v>
      </c>
      <c r="H154" s="42" t="s">
        <v>144</v>
      </c>
      <c r="I154" s="42" t="s">
        <v>150</v>
      </c>
      <c r="Q154" s="69"/>
      <c r="R154" s="49">
        <f t="shared" si="14"/>
        <v>13</v>
      </c>
    </row>
    <row r="155" spans="1:18" x14ac:dyDescent="0.25">
      <c r="A155" s="59">
        <f t="shared" si="11"/>
        <v>154</v>
      </c>
      <c r="B155" s="47">
        <v>4</v>
      </c>
      <c r="D155" s="46" t="s">
        <v>138</v>
      </c>
      <c r="E155" s="59" t="str">
        <f t="shared" si="10"/>
        <v>Boque 4 - LEY DE CARRERA MILITAR Y LEY TROPA Y MARINERÍA I</v>
      </c>
      <c r="F155" s="59">
        <f t="shared" si="12"/>
        <v>0</v>
      </c>
      <c r="G155" s="59" t="str">
        <f t="shared" si="13"/>
        <v>FORMACIÓN MILITAR - Boque 4 - LEY DE CARRERA MILITAR Y LEY TROPA Y MARINERÍA I. 0 (Ref: 154)</v>
      </c>
      <c r="H155" s="42" t="s">
        <v>144</v>
      </c>
      <c r="I155" s="42" t="s">
        <v>150</v>
      </c>
      <c r="Q155" s="69"/>
      <c r="R155" s="49">
        <f t="shared" si="14"/>
        <v>14</v>
      </c>
    </row>
    <row r="156" spans="1:18" x14ac:dyDescent="0.25">
      <c r="A156" s="59">
        <f t="shared" si="11"/>
        <v>155</v>
      </c>
      <c r="B156" s="47">
        <v>4</v>
      </c>
      <c r="D156" s="46" t="s">
        <v>138</v>
      </c>
      <c r="E156" s="59" t="str">
        <f t="shared" si="10"/>
        <v>Boque 4 - LEY DE CARRERA MILITAR Y LEY TROPA Y MARINERÍA I</v>
      </c>
      <c r="F156" s="59">
        <f t="shared" si="12"/>
        <v>0</v>
      </c>
      <c r="G156" s="59" t="str">
        <f t="shared" si="13"/>
        <v>FORMACIÓN MILITAR - Boque 4 - LEY DE CARRERA MILITAR Y LEY TROPA Y MARINERÍA I. 0 (Ref: 155)</v>
      </c>
      <c r="H156" s="42" t="s">
        <v>144</v>
      </c>
      <c r="I156" s="42" t="s">
        <v>150</v>
      </c>
      <c r="Q156" s="69"/>
      <c r="R156" s="49">
        <f t="shared" si="14"/>
        <v>15</v>
      </c>
    </row>
    <row r="157" spans="1:18" x14ac:dyDescent="0.25">
      <c r="A157" s="59">
        <f t="shared" si="11"/>
        <v>156</v>
      </c>
      <c r="B157" s="47">
        <v>4</v>
      </c>
      <c r="D157" s="46" t="s">
        <v>138</v>
      </c>
      <c r="E157" s="59" t="str">
        <f t="shared" si="10"/>
        <v>Boque 4 - LEY DE CARRERA MILITAR Y LEY TROPA Y MARINERÍA I</v>
      </c>
      <c r="F157" s="59">
        <f t="shared" si="12"/>
        <v>0</v>
      </c>
      <c r="G157" s="59" t="str">
        <f t="shared" si="13"/>
        <v>FORMACIÓN MILITAR - Boque 4 - LEY DE CARRERA MILITAR Y LEY TROPA Y MARINERÍA I. 0 (Ref: 156)</v>
      </c>
      <c r="H157" s="42" t="s">
        <v>144</v>
      </c>
      <c r="I157" s="42" t="s">
        <v>150</v>
      </c>
      <c r="Q157" s="69"/>
      <c r="R157" s="49">
        <f t="shared" si="14"/>
        <v>16</v>
      </c>
    </row>
    <row r="158" spans="1:18" x14ac:dyDescent="0.25">
      <c r="A158" s="59">
        <f t="shared" si="11"/>
        <v>157</v>
      </c>
      <c r="B158" s="47">
        <v>4</v>
      </c>
      <c r="D158" s="46" t="s">
        <v>138</v>
      </c>
      <c r="E158" s="59" t="str">
        <f t="shared" si="10"/>
        <v>Boque 4 - LEY DE CARRERA MILITAR Y LEY TROPA Y MARINERÍA I</v>
      </c>
      <c r="F158" s="59">
        <f t="shared" si="12"/>
        <v>0</v>
      </c>
      <c r="G158" s="59" t="str">
        <f t="shared" si="13"/>
        <v>FORMACIÓN MILITAR - Boque 4 - LEY DE CARRERA MILITAR Y LEY TROPA Y MARINERÍA I. 0 (Ref: 157)</v>
      </c>
      <c r="H158" s="42" t="s">
        <v>144</v>
      </c>
      <c r="I158" s="42" t="s">
        <v>150</v>
      </c>
      <c r="Q158" s="69"/>
      <c r="R158" s="49">
        <f t="shared" si="14"/>
        <v>17</v>
      </c>
    </row>
    <row r="159" spans="1:18" x14ac:dyDescent="0.25">
      <c r="A159" s="59">
        <f t="shared" si="11"/>
        <v>158</v>
      </c>
      <c r="B159" s="47">
        <v>4</v>
      </c>
      <c r="D159" s="46" t="s">
        <v>138</v>
      </c>
      <c r="E159" s="59" t="str">
        <f t="shared" si="10"/>
        <v>Boque 4 - LEY DE CARRERA MILITAR Y LEY TROPA Y MARINERÍA I</v>
      </c>
      <c r="F159" s="59">
        <f t="shared" si="12"/>
        <v>0</v>
      </c>
      <c r="G159" s="59" t="str">
        <f t="shared" si="13"/>
        <v>FORMACIÓN MILITAR - Boque 4 - LEY DE CARRERA MILITAR Y LEY TROPA Y MARINERÍA I. 0 (Ref: 158)</v>
      </c>
      <c r="H159" s="42" t="s">
        <v>144</v>
      </c>
      <c r="I159" s="42" t="s">
        <v>150</v>
      </c>
      <c r="Q159" s="69"/>
      <c r="R159" s="49">
        <f t="shared" si="14"/>
        <v>18</v>
      </c>
    </row>
    <row r="160" spans="1:18" x14ac:dyDescent="0.25">
      <c r="A160" s="59">
        <f t="shared" si="11"/>
        <v>159</v>
      </c>
      <c r="B160" s="47">
        <v>4</v>
      </c>
      <c r="D160" s="46" t="s">
        <v>138</v>
      </c>
      <c r="E160" s="59" t="str">
        <f t="shared" si="10"/>
        <v>Boque 4 - LEY DE CARRERA MILITAR Y LEY TROPA Y MARINERÍA I</v>
      </c>
      <c r="F160" s="59">
        <f t="shared" si="12"/>
        <v>0</v>
      </c>
      <c r="G160" s="59" t="str">
        <f t="shared" si="13"/>
        <v>FORMACIÓN MILITAR - Boque 4 - LEY DE CARRERA MILITAR Y LEY TROPA Y MARINERÍA I. 0 (Ref: 159)</v>
      </c>
      <c r="H160" s="42" t="s">
        <v>144</v>
      </c>
      <c r="I160" s="42" t="s">
        <v>150</v>
      </c>
      <c r="Q160" s="69"/>
      <c r="R160" s="49">
        <f t="shared" si="14"/>
        <v>19</v>
      </c>
    </row>
    <row r="161" spans="1:18" x14ac:dyDescent="0.25">
      <c r="A161" s="59">
        <f t="shared" si="11"/>
        <v>160</v>
      </c>
      <c r="B161" s="47">
        <v>4</v>
      </c>
      <c r="D161" s="46" t="s">
        <v>138</v>
      </c>
      <c r="E161" s="59" t="str">
        <f t="shared" si="10"/>
        <v>Boque 4 - LEY DE CARRERA MILITAR Y LEY TROPA Y MARINERÍA I</v>
      </c>
      <c r="F161" s="59">
        <f t="shared" si="12"/>
        <v>0</v>
      </c>
      <c r="G161" s="59" t="str">
        <f t="shared" si="13"/>
        <v>FORMACIÓN MILITAR - Boque 4 - LEY DE CARRERA MILITAR Y LEY TROPA Y MARINERÍA I. 0 (Ref: 160)</v>
      </c>
      <c r="H161" s="42" t="s">
        <v>144</v>
      </c>
      <c r="I161" s="42" t="s">
        <v>150</v>
      </c>
      <c r="Q161" s="69"/>
      <c r="R161" s="49">
        <f t="shared" si="14"/>
        <v>20</v>
      </c>
    </row>
    <row r="162" spans="1:18" x14ac:dyDescent="0.25">
      <c r="A162" s="59">
        <f t="shared" si="11"/>
        <v>161</v>
      </c>
      <c r="B162" s="47">
        <v>4</v>
      </c>
      <c r="D162" s="46" t="s">
        <v>138</v>
      </c>
      <c r="E162" s="59" t="str">
        <f t="shared" si="10"/>
        <v>Boque 4 - LEY DE CARRERA MILITAR Y LEY TROPA Y MARINERÍA I</v>
      </c>
      <c r="F162" s="59">
        <f t="shared" si="12"/>
        <v>0</v>
      </c>
      <c r="G162" s="59" t="str">
        <f t="shared" si="13"/>
        <v>FORMACIÓN MILITAR - Boque 4 - LEY DE CARRERA MILITAR Y LEY TROPA Y MARINERÍA I. 0 (Ref: 161)</v>
      </c>
      <c r="H162" s="42" t="s">
        <v>144</v>
      </c>
      <c r="I162" s="42" t="s">
        <v>150</v>
      </c>
      <c r="Q162" s="69"/>
      <c r="R162" s="49">
        <f t="shared" si="14"/>
        <v>21</v>
      </c>
    </row>
    <row r="163" spans="1:18" x14ac:dyDescent="0.25">
      <c r="A163" s="59">
        <f t="shared" si="11"/>
        <v>162</v>
      </c>
      <c r="B163" s="47">
        <v>4</v>
      </c>
      <c r="D163" s="46" t="s">
        <v>138</v>
      </c>
      <c r="E163" s="59" t="str">
        <f t="shared" si="10"/>
        <v>Boque 4 - LEY DE CARRERA MILITAR Y LEY TROPA Y MARINERÍA I</v>
      </c>
      <c r="F163" s="59">
        <f t="shared" si="12"/>
        <v>0</v>
      </c>
      <c r="G163" s="59" t="str">
        <f t="shared" si="13"/>
        <v>FORMACIÓN MILITAR - Boque 4 - LEY DE CARRERA MILITAR Y LEY TROPA Y MARINERÍA I. 0 (Ref: 162)</v>
      </c>
      <c r="H163" s="42" t="s">
        <v>144</v>
      </c>
      <c r="I163" s="42" t="s">
        <v>150</v>
      </c>
      <c r="Q163" s="69"/>
      <c r="R163" s="49">
        <f t="shared" si="14"/>
        <v>22</v>
      </c>
    </row>
    <row r="164" spans="1:18" x14ac:dyDescent="0.25">
      <c r="A164" s="59">
        <f t="shared" si="11"/>
        <v>163</v>
      </c>
      <c r="B164" s="47">
        <v>4</v>
      </c>
      <c r="D164" s="46" t="s">
        <v>138</v>
      </c>
      <c r="E164" s="59" t="str">
        <f t="shared" si="10"/>
        <v>Boque 4 - LEY DE CARRERA MILITAR Y LEY TROPA Y MARINERÍA I</v>
      </c>
      <c r="F164" s="59">
        <f t="shared" si="12"/>
        <v>0</v>
      </c>
      <c r="G164" s="59" t="str">
        <f t="shared" si="13"/>
        <v>FORMACIÓN MILITAR - Boque 4 - LEY DE CARRERA MILITAR Y LEY TROPA Y MARINERÍA I. 0 (Ref: 163)</v>
      </c>
      <c r="H164" s="42" t="s">
        <v>144</v>
      </c>
      <c r="I164" s="42" t="s">
        <v>150</v>
      </c>
      <c r="Q164" s="69"/>
      <c r="R164" s="49">
        <f t="shared" si="14"/>
        <v>23</v>
      </c>
    </row>
    <row r="165" spans="1:18" x14ac:dyDescent="0.25">
      <c r="A165" s="59">
        <f t="shared" si="11"/>
        <v>164</v>
      </c>
      <c r="B165" s="47">
        <v>4</v>
      </c>
      <c r="D165" s="46" t="s">
        <v>138</v>
      </c>
      <c r="E165" s="59" t="str">
        <f t="shared" si="10"/>
        <v>Boque 4 - LEY DE CARRERA MILITAR Y LEY TROPA Y MARINERÍA I</v>
      </c>
      <c r="F165" s="59">
        <f t="shared" si="12"/>
        <v>0</v>
      </c>
      <c r="G165" s="59" t="str">
        <f t="shared" si="13"/>
        <v>FORMACIÓN MILITAR - Boque 4 - LEY DE CARRERA MILITAR Y LEY TROPA Y MARINERÍA I. 0 (Ref: 164)</v>
      </c>
      <c r="H165" s="42" t="s">
        <v>144</v>
      </c>
      <c r="I165" s="42" t="s">
        <v>150</v>
      </c>
      <c r="Q165" s="69"/>
      <c r="R165" s="49">
        <f t="shared" si="14"/>
        <v>24</v>
      </c>
    </row>
    <row r="166" spans="1:18" x14ac:dyDescent="0.25">
      <c r="A166" s="59">
        <f t="shared" si="11"/>
        <v>165</v>
      </c>
      <c r="B166" s="47">
        <v>4</v>
      </c>
      <c r="D166" s="46" t="s">
        <v>138</v>
      </c>
      <c r="E166" s="59" t="str">
        <f t="shared" si="10"/>
        <v>Boque 4 - LEY DE CARRERA MILITAR Y LEY TROPA Y MARINERÍA I</v>
      </c>
      <c r="F166" s="59">
        <f t="shared" si="12"/>
        <v>0</v>
      </c>
      <c r="G166" s="59" t="str">
        <f t="shared" si="13"/>
        <v>FORMACIÓN MILITAR - Boque 4 - LEY DE CARRERA MILITAR Y LEY TROPA Y MARINERÍA I. 0 (Ref: 165)</v>
      </c>
      <c r="H166" s="42" t="s">
        <v>144</v>
      </c>
      <c r="I166" s="42" t="s">
        <v>150</v>
      </c>
      <c r="Q166" s="69"/>
      <c r="R166" s="49">
        <f t="shared" si="14"/>
        <v>25</v>
      </c>
    </row>
    <row r="167" spans="1:18" x14ac:dyDescent="0.25">
      <c r="A167" s="59">
        <f t="shared" si="11"/>
        <v>166</v>
      </c>
      <c r="B167" s="47">
        <v>4</v>
      </c>
      <c r="D167" s="46" t="s">
        <v>138</v>
      </c>
      <c r="E167" s="59" t="str">
        <f t="shared" si="10"/>
        <v>Boque 4 - LEY DE CARRERA MILITAR Y LEY TROPA Y MARINERÍA I</v>
      </c>
      <c r="F167" s="59">
        <f t="shared" si="12"/>
        <v>0</v>
      </c>
      <c r="G167" s="59" t="str">
        <f t="shared" si="13"/>
        <v>FORMACIÓN MILITAR - Boque 4 - LEY DE CARRERA MILITAR Y LEY TROPA Y MARINERÍA I. 0 (Ref: 166)</v>
      </c>
      <c r="H167" s="42" t="s">
        <v>144</v>
      </c>
      <c r="I167" s="42" t="s">
        <v>150</v>
      </c>
      <c r="Q167" s="69"/>
      <c r="R167" s="49">
        <f t="shared" si="14"/>
        <v>26</v>
      </c>
    </row>
    <row r="168" spans="1:18" x14ac:dyDescent="0.25">
      <c r="A168" s="59">
        <f t="shared" si="11"/>
        <v>167</v>
      </c>
      <c r="B168" s="47">
        <v>4</v>
      </c>
      <c r="D168" s="46" t="s">
        <v>138</v>
      </c>
      <c r="E168" s="59" t="str">
        <f t="shared" si="10"/>
        <v>Boque 4 - LEY DE CARRERA MILITAR Y LEY TROPA Y MARINERÍA I</v>
      </c>
      <c r="F168" s="59">
        <f t="shared" si="12"/>
        <v>0</v>
      </c>
      <c r="G168" s="59" t="str">
        <f t="shared" si="13"/>
        <v>FORMACIÓN MILITAR - Boque 4 - LEY DE CARRERA MILITAR Y LEY TROPA Y MARINERÍA I. 0 (Ref: 167)</v>
      </c>
      <c r="H168" s="42" t="s">
        <v>144</v>
      </c>
      <c r="I168" s="42" t="s">
        <v>150</v>
      </c>
      <c r="Q168" s="69"/>
      <c r="R168" s="49">
        <f t="shared" si="14"/>
        <v>27</v>
      </c>
    </row>
    <row r="169" spans="1:18" x14ac:dyDescent="0.25">
      <c r="A169" s="59">
        <f t="shared" si="11"/>
        <v>168</v>
      </c>
      <c r="B169" s="47">
        <v>4</v>
      </c>
      <c r="D169" s="46" t="s">
        <v>138</v>
      </c>
      <c r="E169" s="59" t="str">
        <f t="shared" si="10"/>
        <v>Boque 4 - LEY DE CARRERA MILITAR Y LEY TROPA Y MARINERÍA I</v>
      </c>
      <c r="F169" s="59">
        <f t="shared" si="12"/>
        <v>0</v>
      </c>
      <c r="G169" s="59" t="str">
        <f t="shared" si="13"/>
        <v>FORMACIÓN MILITAR - Boque 4 - LEY DE CARRERA MILITAR Y LEY TROPA Y MARINERÍA I. 0 (Ref: 168)</v>
      </c>
      <c r="H169" s="42" t="s">
        <v>144</v>
      </c>
      <c r="I169" s="42" t="s">
        <v>150</v>
      </c>
      <c r="Q169" s="69"/>
      <c r="R169" s="49">
        <f t="shared" si="14"/>
        <v>28</v>
      </c>
    </row>
    <row r="170" spans="1:18" x14ac:dyDescent="0.25">
      <c r="A170" s="59">
        <f t="shared" si="11"/>
        <v>169</v>
      </c>
      <c r="B170" s="47">
        <v>4</v>
      </c>
      <c r="D170" s="46" t="s">
        <v>138</v>
      </c>
      <c r="E170" s="59" t="str">
        <f t="shared" si="10"/>
        <v>Boque 4 - LEY DE CARRERA MILITAR Y LEY TROPA Y MARINERÍA I</v>
      </c>
      <c r="F170" s="59">
        <f t="shared" si="12"/>
        <v>0</v>
      </c>
      <c r="G170" s="59" t="str">
        <f t="shared" si="13"/>
        <v>FORMACIÓN MILITAR - Boque 4 - LEY DE CARRERA MILITAR Y LEY TROPA Y MARINERÍA I. 0 (Ref: 169)</v>
      </c>
      <c r="H170" s="42" t="s">
        <v>144</v>
      </c>
      <c r="I170" s="42" t="s">
        <v>150</v>
      </c>
      <c r="Q170" s="69"/>
      <c r="R170" s="49">
        <f t="shared" si="14"/>
        <v>29</v>
      </c>
    </row>
    <row r="171" spans="1:18" x14ac:dyDescent="0.25">
      <c r="A171" s="59">
        <f t="shared" si="11"/>
        <v>170</v>
      </c>
      <c r="B171" s="47">
        <v>4</v>
      </c>
      <c r="D171" s="46" t="s">
        <v>138</v>
      </c>
      <c r="E171" s="59" t="str">
        <f t="shared" si="10"/>
        <v>Boque 4 - LEY DE CARRERA MILITAR Y LEY TROPA Y MARINERÍA I</v>
      </c>
      <c r="F171" s="59">
        <f t="shared" si="12"/>
        <v>0</v>
      </c>
      <c r="G171" s="59" t="str">
        <f t="shared" si="13"/>
        <v>FORMACIÓN MILITAR - Boque 4 - LEY DE CARRERA MILITAR Y LEY TROPA Y MARINERÍA I. 0 (Ref: 170)</v>
      </c>
      <c r="H171" s="42" t="s">
        <v>144</v>
      </c>
      <c r="I171" s="42" t="s">
        <v>150</v>
      </c>
      <c r="Q171" s="69"/>
      <c r="R171" s="49">
        <f t="shared" si="14"/>
        <v>30</v>
      </c>
    </row>
    <row r="172" spans="1:18" x14ac:dyDescent="0.25">
      <c r="A172" s="59">
        <f t="shared" si="11"/>
        <v>171</v>
      </c>
      <c r="B172" s="47">
        <v>4</v>
      </c>
      <c r="D172" s="46" t="s">
        <v>138</v>
      </c>
      <c r="E172" s="59" t="str">
        <f t="shared" si="10"/>
        <v>Boque 4 - LEY DE CARRERA MILITAR Y LEY TROPA Y MARINERÍA I</v>
      </c>
      <c r="F172" s="59">
        <f t="shared" si="12"/>
        <v>0</v>
      </c>
      <c r="G172" s="59" t="str">
        <f t="shared" si="13"/>
        <v>FORMACIÓN MILITAR - Boque 4 - LEY DE CARRERA MILITAR Y LEY TROPA Y MARINERÍA I. 0 (Ref: 171)</v>
      </c>
      <c r="H172" s="42" t="s">
        <v>144</v>
      </c>
      <c r="I172" s="42" t="s">
        <v>150</v>
      </c>
      <c r="Q172" s="69"/>
      <c r="R172" s="49">
        <f t="shared" si="14"/>
        <v>31</v>
      </c>
    </row>
    <row r="173" spans="1:18" x14ac:dyDescent="0.25">
      <c r="A173" s="59">
        <f t="shared" si="11"/>
        <v>172</v>
      </c>
      <c r="B173" s="47">
        <v>4</v>
      </c>
      <c r="D173" s="46" t="s">
        <v>138</v>
      </c>
      <c r="E173" s="59" t="str">
        <f t="shared" si="10"/>
        <v>Boque 4 - LEY DE CARRERA MILITAR Y LEY TROPA Y MARINERÍA I</v>
      </c>
      <c r="F173" s="59">
        <f t="shared" si="12"/>
        <v>0</v>
      </c>
      <c r="G173" s="59" t="str">
        <f t="shared" si="13"/>
        <v>FORMACIÓN MILITAR - Boque 4 - LEY DE CARRERA MILITAR Y LEY TROPA Y MARINERÍA I. 0 (Ref: 172)</v>
      </c>
      <c r="H173" s="42" t="s">
        <v>144</v>
      </c>
      <c r="I173" s="42" t="s">
        <v>150</v>
      </c>
      <c r="Q173" s="69"/>
      <c r="R173" s="49">
        <f t="shared" si="14"/>
        <v>32</v>
      </c>
    </row>
    <row r="174" spans="1:18" x14ac:dyDescent="0.25">
      <c r="A174" s="59">
        <f t="shared" si="11"/>
        <v>173</v>
      </c>
      <c r="B174" s="47">
        <v>4</v>
      </c>
      <c r="D174" s="46" t="s">
        <v>138</v>
      </c>
      <c r="E174" s="59" t="str">
        <f t="shared" si="10"/>
        <v>Boque 4 - LEY DE CARRERA MILITAR Y LEY TROPA Y MARINERÍA I</v>
      </c>
      <c r="F174" s="59">
        <f t="shared" si="12"/>
        <v>0</v>
      </c>
      <c r="G174" s="59" t="str">
        <f t="shared" si="13"/>
        <v>FORMACIÓN MILITAR - Boque 4 - LEY DE CARRERA MILITAR Y LEY TROPA Y MARINERÍA I. 0 (Ref: 173)</v>
      </c>
      <c r="H174" s="42" t="s">
        <v>144</v>
      </c>
      <c r="I174" s="42" t="s">
        <v>150</v>
      </c>
      <c r="Q174" s="69"/>
      <c r="R174" s="49">
        <f t="shared" si="14"/>
        <v>33</v>
      </c>
    </row>
    <row r="175" spans="1:18" x14ac:dyDescent="0.25">
      <c r="A175" s="59">
        <f t="shared" si="11"/>
        <v>174</v>
      </c>
      <c r="B175" s="47">
        <v>4</v>
      </c>
      <c r="D175" s="46" t="s">
        <v>138</v>
      </c>
      <c r="E175" s="59" t="str">
        <f t="shared" si="10"/>
        <v>Boque 4 - LEY DE CARRERA MILITAR Y LEY TROPA Y MARINERÍA I</v>
      </c>
      <c r="F175" s="59">
        <f t="shared" si="12"/>
        <v>0</v>
      </c>
      <c r="G175" s="59" t="str">
        <f t="shared" si="13"/>
        <v>FORMACIÓN MILITAR - Boque 4 - LEY DE CARRERA MILITAR Y LEY TROPA Y MARINERÍA I. 0 (Ref: 174)</v>
      </c>
      <c r="H175" s="42" t="s">
        <v>144</v>
      </c>
      <c r="I175" s="42" t="s">
        <v>150</v>
      </c>
      <c r="Q175" s="69"/>
      <c r="R175" s="49">
        <f t="shared" si="14"/>
        <v>34</v>
      </c>
    </row>
    <row r="176" spans="1:18" x14ac:dyDescent="0.25">
      <c r="A176" s="59">
        <f t="shared" si="11"/>
        <v>175</v>
      </c>
      <c r="B176" s="47">
        <v>4</v>
      </c>
      <c r="D176" s="46" t="s">
        <v>138</v>
      </c>
      <c r="E176" s="59" t="str">
        <f t="shared" si="10"/>
        <v>Boque 4 - LEY DE CARRERA MILITAR Y LEY TROPA Y MARINERÍA I</v>
      </c>
      <c r="F176" s="59">
        <f t="shared" si="12"/>
        <v>0</v>
      </c>
      <c r="G176" s="59" t="str">
        <f t="shared" si="13"/>
        <v>FORMACIÓN MILITAR - Boque 4 - LEY DE CARRERA MILITAR Y LEY TROPA Y MARINERÍA I. 0 (Ref: 175)</v>
      </c>
      <c r="H176" s="42" t="s">
        <v>144</v>
      </c>
      <c r="I176" s="42" t="s">
        <v>150</v>
      </c>
      <c r="Q176" s="69"/>
      <c r="R176" s="49">
        <f t="shared" si="14"/>
        <v>35</v>
      </c>
    </row>
    <row r="177" spans="1:18" x14ac:dyDescent="0.25">
      <c r="A177" s="59">
        <f t="shared" si="11"/>
        <v>176</v>
      </c>
      <c r="B177" s="47">
        <v>4</v>
      </c>
      <c r="D177" s="46" t="s">
        <v>138</v>
      </c>
      <c r="E177" s="59" t="str">
        <f t="shared" si="10"/>
        <v>Boque 4 - LEY DE CARRERA MILITAR Y LEY TROPA Y MARINERÍA I</v>
      </c>
      <c r="F177" s="59">
        <f t="shared" si="12"/>
        <v>0</v>
      </c>
      <c r="G177" s="59" t="str">
        <f t="shared" si="13"/>
        <v>FORMACIÓN MILITAR - Boque 4 - LEY DE CARRERA MILITAR Y LEY TROPA Y MARINERÍA I. 0 (Ref: 176)</v>
      </c>
      <c r="H177" s="42" t="s">
        <v>144</v>
      </c>
      <c r="I177" s="42" t="s">
        <v>150</v>
      </c>
      <c r="Q177" s="69"/>
      <c r="R177" s="49">
        <f t="shared" si="14"/>
        <v>36</v>
      </c>
    </row>
    <row r="178" spans="1:18" x14ac:dyDescent="0.25">
      <c r="A178" s="59">
        <f t="shared" si="11"/>
        <v>177</v>
      </c>
      <c r="B178" s="47">
        <v>4</v>
      </c>
      <c r="D178" s="46" t="s">
        <v>138</v>
      </c>
      <c r="E178" s="59" t="str">
        <f t="shared" si="10"/>
        <v>Boque 4 - LEY DE CARRERA MILITAR Y LEY TROPA Y MARINERÍA I</v>
      </c>
      <c r="F178" s="59">
        <f t="shared" si="12"/>
        <v>0</v>
      </c>
      <c r="G178" s="59" t="str">
        <f t="shared" si="13"/>
        <v>FORMACIÓN MILITAR - Boque 4 - LEY DE CARRERA MILITAR Y LEY TROPA Y MARINERÍA I. 0 (Ref: 177)</v>
      </c>
      <c r="H178" s="42" t="s">
        <v>144</v>
      </c>
      <c r="I178" s="42" t="s">
        <v>150</v>
      </c>
      <c r="Q178" s="69"/>
      <c r="R178" s="49">
        <f t="shared" si="14"/>
        <v>37</v>
      </c>
    </row>
    <row r="179" spans="1:18" x14ac:dyDescent="0.25">
      <c r="A179" s="59">
        <f t="shared" si="11"/>
        <v>178</v>
      </c>
      <c r="B179" s="47">
        <v>4</v>
      </c>
      <c r="D179" s="46" t="s">
        <v>138</v>
      </c>
      <c r="E179" s="59" t="str">
        <f t="shared" si="10"/>
        <v>Boque 4 - LEY DE CARRERA MILITAR Y LEY TROPA Y MARINERÍA I</v>
      </c>
      <c r="F179" s="59">
        <f t="shared" si="12"/>
        <v>0</v>
      </c>
      <c r="G179" s="59" t="str">
        <f t="shared" si="13"/>
        <v>FORMACIÓN MILITAR - Boque 4 - LEY DE CARRERA MILITAR Y LEY TROPA Y MARINERÍA I. 0 (Ref: 178)</v>
      </c>
      <c r="H179" s="42" t="s">
        <v>144</v>
      </c>
      <c r="I179" s="42" t="s">
        <v>150</v>
      </c>
      <c r="Q179" s="69"/>
      <c r="R179" s="49">
        <f t="shared" si="14"/>
        <v>38</v>
      </c>
    </row>
    <row r="180" spans="1:18" x14ac:dyDescent="0.25">
      <c r="A180" s="59">
        <f t="shared" si="11"/>
        <v>179</v>
      </c>
      <c r="B180" s="47">
        <v>4</v>
      </c>
      <c r="D180" s="46" t="s">
        <v>138</v>
      </c>
      <c r="E180" s="59" t="str">
        <f t="shared" si="10"/>
        <v>Boque 4 - LEY DE CARRERA MILITAR Y LEY TROPA Y MARINERÍA I</v>
      </c>
      <c r="F180" s="59">
        <f t="shared" si="12"/>
        <v>0</v>
      </c>
      <c r="G180" s="59" t="str">
        <f t="shared" si="13"/>
        <v>FORMACIÓN MILITAR - Boque 4 - LEY DE CARRERA MILITAR Y LEY TROPA Y MARINERÍA I. 0 (Ref: 179)</v>
      </c>
      <c r="H180" s="42" t="s">
        <v>144</v>
      </c>
      <c r="I180" s="42" t="s">
        <v>150</v>
      </c>
      <c r="Q180" s="69"/>
      <c r="R180" s="49">
        <f t="shared" si="14"/>
        <v>39</v>
      </c>
    </row>
    <row r="181" spans="1:18" x14ac:dyDescent="0.25">
      <c r="A181" s="59">
        <f t="shared" si="11"/>
        <v>180</v>
      </c>
      <c r="B181" s="47">
        <v>4</v>
      </c>
      <c r="D181" s="46" t="s">
        <v>138</v>
      </c>
      <c r="E181" s="59" t="str">
        <f t="shared" si="10"/>
        <v>Boque 4 - LEY DE CARRERA MILITAR Y LEY TROPA Y MARINERÍA I</v>
      </c>
      <c r="F181" s="59">
        <f t="shared" si="12"/>
        <v>0</v>
      </c>
      <c r="G181" s="59" t="str">
        <f t="shared" si="13"/>
        <v>FORMACIÓN MILITAR - Boque 4 - LEY DE CARRERA MILITAR Y LEY TROPA Y MARINERÍA I. 0 (Ref: 180)</v>
      </c>
      <c r="H181" s="42" t="s">
        <v>144</v>
      </c>
      <c r="I181" s="42" t="s">
        <v>150</v>
      </c>
      <c r="Q181" s="69"/>
      <c r="R181" s="49">
        <f t="shared" si="14"/>
        <v>40</v>
      </c>
    </row>
    <row r="182" spans="1:18" x14ac:dyDescent="0.25">
      <c r="A182" s="59">
        <f t="shared" si="11"/>
        <v>181</v>
      </c>
      <c r="B182" s="47">
        <v>4</v>
      </c>
      <c r="D182" s="46" t="s">
        <v>138</v>
      </c>
      <c r="E182" s="59" t="str">
        <f t="shared" si="10"/>
        <v>Boque 4 - LEY DE CARRERA MILITAR Y LEY TROPA Y MARINERÍA I</v>
      </c>
      <c r="F182" s="59">
        <f t="shared" si="12"/>
        <v>0</v>
      </c>
      <c r="G182" s="59" t="str">
        <f t="shared" si="13"/>
        <v>FORMACIÓN MILITAR - Boque 4 - LEY DE CARRERA MILITAR Y LEY TROPA Y MARINERÍA I. 0 (Ref: 181)</v>
      </c>
      <c r="H182" s="42" t="s">
        <v>144</v>
      </c>
      <c r="I182" s="42" t="s">
        <v>150</v>
      </c>
      <c r="Q182" s="69"/>
      <c r="R182" s="49">
        <f t="shared" si="14"/>
        <v>41</v>
      </c>
    </row>
    <row r="183" spans="1:18" x14ac:dyDescent="0.25">
      <c r="A183" s="59">
        <f t="shared" si="11"/>
        <v>182</v>
      </c>
      <c r="B183" s="47">
        <v>4</v>
      </c>
      <c r="D183" s="46" t="s">
        <v>138</v>
      </c>
      <c r="E183" s="59" t="str">
        <f t="shared" si="10"/>
        <v>Boque 4 - LEY DE CARRERA MILITAR Y LEY TROPA Y MARINERÍA I</v>
      </c>
      <c r="F183" s="59">
        <f t="shared" si="12"/>
        <v>0</v>
      </c>
      <c r="G183" s="59" t="str">
        <f t="shared" si="13"/>
        <v>FORMACIÓN MILITAR - Boque 4 - LEY DE CARRERA MILITAR Y LEY TROPA Y MARINERÍA I. 0 (Ref: 182)</v>
      </c>
      <c r="H183" s="42" t="s">
        <v>144</v>
      </c>
      <c r="I183" s="42" t="s">
        <v>150</v>
      </c>
      <c r="Q183" s="69"/>
      <c r="R183" s="49">
        <f t="shared" si="14"/>
        <v>42</v>
      </c>
    </row>
    <row r="184" spans="1:18" x14ac:dyDescent="0.25">
      <c r="A184" s="59">
        <f t="shared" si="11"/>
        <v>183</v>
      </c>
      <c r="B184" s="47">
        <v>4</v>
      </c>
      <c r="D184" s="46" t="s">
        <v>138</v>
      </c>
      <c r="E184" s="59" t="str">
        <f t="shared" si="10"/>
        <v>Boque 4 - LEY DE CARRERA MILITAR Y LEY TROPA Y MARINERÍA I</v>
      </c>
      <c r="F184" s="59">
        <f t="shared" si="12"/>
        <v>0</v>
      </c>
      <c r="G184" s="59" t="str">
        <f t="shared" si="13"/>
        <v>FORMACIÓN MILITAR - Boque 4 - LEY DE CARRERA MILITAR Y LEY TROPA Y MARINERÍA I. 0 (Ref: 183)</v>
      </c>
      <c r="H184" s="42" t="s">
        <v>144</v>
      </c>
      <c r="I184" s="42" t="s">
        <v>150</v>
      </c>
      <c r="Q184" s="69"/>
      <c r="R184" s="49">
        <f t="shared" si="14"/>
        <v>43</v>
      </c>
    </row>
    <row r="185" spans="1:18" x14ac:dyDescent="0.25">
      <c r="A185" s="59">
        <f t="shared" si="11"/>
        <v>184</v>
      </c>
      <c r="B185" s="47">
        <v>4</v>
      </c>
      <c r="D185" s="46" t="s">
        <v>138</v>
      </c>
      <c r="E185" s="59" t="str">
        <f t="shared" si="10"/>
        <v>Boque 4 - LEY DE CARRERA MILITAR Y LEY TROPA Y MARINERÍA I</v>
      </c>
      <c r="F185" s="59">
        <f t="shared" si="12"/>
        <v>0</v>
      </c>
      <c r="G185" s="59" t="str">
        <f t="shared" si="13"/>
        <v>FORMACIÓN MILITAR - Boque 4 - LEY DE CARRERA MILITAR Y LEY TROPA Y MARINERÍA I. 0 (Ref: 184)</v>
      </c>
      <c r="H185" s="42" t="s">
        <v>144</v>
      </c>
      <c r="I185" s="42" t="s">
        <v>150</v>
      </c>
      <c r="Q185" s="69"/>
      <c r="R185" s="49">
        <f t="shared" si="14"/>
        <v>44</v>
      </c>
    </row>
    <row r="186" spans="1:18" x14ac:dyDescent="0.25">
      <c r="A186" s="59">
        <f t="shared" si="11"/>
        <v>185</v>
      </c>
      <c r="B186" s="47">
        <v>4</v>
      </c>
      <c r="D186" s="46" t="s">
        <v>138</v>
      </c>
      <c r="E186" s="59" t="str">
        <f t="shared" si="10"/>
        <v>Boque 4 - LEY DE CARRERA MILITAR Y LEY TROPA Y MARINERÍA I</v>
      </c>
      <c r="F186" s="59">
        <f t="shared" si="12"/>
        <v>0</v>
      </c>
      <c r="G186" s="59" t="str">
        <f t="shared" si="13"/>
        <v>FORMACIÓN MILITAR - Boque 4 - LEY DE CARRERA MILITAR Y LEY TROPA Y MARINERÍA I. 0 (Ref: 185)</v>
      </c>
      <c r="H186" s="42" t="s">
        <v>144</v>
      </c>
      <c r="I186" s="42" t="s">
        <v>150</v>
      </c>
      <c r="Q186" s="69"/>
      <c r="R186" s="49">
        <f t="shared" si="14"/>
        <v>45</v>
      </c>
    </row>
    <row r="187" spans="1:18" x14ac:dyDescent="0.25">
      <c r="A187" s="59">
        <f t="shared" si="11"/>
        <v>186</v>
      </c>
      <c r="B187" s="47">
        <v>4</v>
      </c>
      <c r="D187" s="46" t="s">
        <v>138</v>
      </c>
      <c r="E187" s="59" t="str">
        <f t="shared" si="10"/>
        <v>Boque 4 - LEY DE CARRERA MILITAR Y LEY TROPA Y MARINERÍA I</v>
      </c>
      <c r="F187" s="59">
        <f t="shared" si="12"/>
        <v>0</v>
      </c>
      <c r="G187" s="59" t="str">
        <f t="shared" si="13"/>
        <v>FORMACIÓN MILITAR - Boque 4 - LEY DE CARRERA MILITAR Y LEY TROPA Y MARINERÍA I. 0 (Ref: 186)</v>
      </c>
      <c r="H187" s="42" t="s">
        <v>144</v>
      </c>
      <c r="I187" s="42" t="s">
        <v>150</v>
      </c>
      <c r="Q187" s="69"/>
      <c r="R187" s="49">
        <f t="shared" si="14"/>
        <v>46</v>
      </c>
    </row>
    <row r="188" spans="1:18" x14ac:dyDescent="0.25">
      <c r="A188" s="59">
        <f t="shared" si="11"/>
        <v>187</v>
      </c>
      <c r="B188" s="47">
        <v>4</v>
      </c>
      <c r="D188" s="46" t="s">
        <v>138</v>
      </c>
      <c r="E188" s="59" t="str">
        <f t="shared" si="10"/>
        <v>Boque 4 - LEY DE CARRERA MILITAR Y LEY TROPA Y MARINERÍA I</v>
      </c>
      <c r="F188" s="59">
        <f t="shared" si="12"/>
        <v>0</v>
      </c>
      <c r="G188" s="59" t="str">
        <f t="shared" si="13"/>
        <v>FORMACIÓN MILITAR - Boque 4 - LEY DE CARRERA MILITAR Y LEY TROPA Y MARINERÍA I. 0 (Ref: 187)</v>
      </c>
      <c r="H188" s="42" t="s">
        <v>144</v>
      </c>
      <c r="I188" s="42" t="s">
        <v>150</v>
      </c>
      <c r="Q188" s="69"/>
      <c r="R188" s="49">
        <f t="shared" si="14"/>
        <v>47</v>
      </c>
    </row>
    <row r="189" spans="1:18" x14ac:dyDescent="0.25">
      <c r="A189" s="59">
        <f t="shared" si="11"/>
        <v>188</v>
      </c>
      <c r="B189" s="47">
        <v>4</v>
      </c>
      <c r="D189" s="46" t="s">
        <v>138</v>
      </c>
      <c r="E189" s="59" t="str">
        <f t="shared" si="10"/>
        <v>Boque 4 - LEY DE CARRERA MILITAR Y LEY TROPA Y MARINERÍA I</v>
      </c>
      <c r="F189" s="59">
        <f t="shared" si="12"/>
        <v>0</v>
      </c>
      <c r="G189" s="59" t="str">
        <f t="shared" si="13"/>
        <v>FORMACIÓN MILITAR - Boque 4 - LEY DE CARRERA MILITAR Y LEY TROPA Y MARINERÍA I. 0 (Ref: 188)</v>
      </c>
      <c r="H189" s="42" t="s">
        <v>144</v>
      </c>
      <c r="I189" s="42" t="s">
        <v>150</v>
      </c>
      <c r="Q189" s="69"/>
      <c r="R189" s="49">
        <f t="shared" si="14"/>
        <v>48</v>
      </c>
    </row>
    <row r="190" spans="1:18" x14ac:dyDescent="0.25">
      <c r="A190" s="59">
        <f t="shared" si="11"/>
        <v>189</v>
      </c>
      <c r="B190" s="47">
        <v>4</v>
      </c>
      <c r="D190" s="46" t="s">
        <v>138</v>
      </c>
      <c r="E190" s="59" t="str">
        <f t="shared" si="10"/>
        <v>Boque 4 - LEY DE CARRERA MILITAR Y LEY TROPA Y MARINERÍA I</v>
      </c>
      <c r="F190" s="59">
        <f t="shared" si="12"/>
        <v>0</v>
      </c>
      <c r="G190" s="59" t="str">
        <f t="shared" si="13"/>
        <v>FORMACIÓN MILITAR - Boque 4 - LEY DE CARRERA MILITAR Y LEY TROPA Y MARINERÍA I. 0 (Ref: 189)</v>
      </c>
      <c r="H190" s="42" t="s">
        <v>144</v>
      </c>
      <c r="I190" s="42" t="s">
        <v>150</v>
      </c>
      <c r="Q190" s="69"/>
      <c r="R190" s="49">
        <f t="shared" si="14"/>
        <v>49</v>
      </c>
    </row>
    <row r="191" spans="1:18" x14ac:dyDescent="0.25">
      <c r="A191" s="59">
        <f t="shared" si="11"/>
        <v>190</v>
      </c>
      <c r="B191" s="47">
        <v>4</v>
      </c>
      <c r="D191" s="46" t="s">
        <v>138</v>
      </c>
      <c r="E191" s="59" t="str">
        <f t="shared" si="10"/>
        <v>Boque 4 - LEY DE CARRERA MILITAR Y LEY TROPA Y MARINERÍA I</v>
      </c>
      <c r="F191" s="59">
        <f t="shared" si="12"/>
        <v>0</v>
      </c>
      <c r="G191" s="59" t="str">
        <f t="shared" si="13"/>
        <v>FORMACIÓN MILITAR - Boque 4 - LEY DE CARRERA MILITAR Y LEY TROPA Y MARINERÍA I. 0 (Ref: 190)</v>
      </c>
      <c r="H191" s="42" t="s">
        <v>144</v>
      </c>
      <c r="I191" s="42" t="s">
        <v>150</v>
      </c>
      <c r="Q191" s="69"/>
      <c r="R191" s="49">
        <f t="shared" si="14"/>
        <v>50</v>
      </c>
    </row>
    <row r="192" spans="1:18" x14ac:dyDescent="0.25">
      <c r="A192" s="59">
        <f t="shared" si="11"/>
        <v>191</v>
      </c>
      <c r="B192" s="47">
        <v>4</v>
      </c>
      <c r="D192" s="46" t="s">
        <v>138</v>
      </c>
      <c r="E192" s="59" t="str">
        <f t="shared" si="10"/>
        <v>Boque 4 - LEY DE CARRERA MILITAR Y LEY TROPA Y MARINERÍA I</v>
      </c>
      <c r="F192" s="59">
        <f t="shared" si="12"/>
        <v>0</v>
      </c>
      <c r="G192" s="59" t="str">
        <f t="shared" si="13"/>
        <v>FORMACIÓN MILITAR - Boque 4 - LEY DE CARRERA MILITAR Y LEY TROPA Y MARINERÍA I. 0 (Ref: 191)</v>
      </c>
      <c r="H192" s="42" t="s">
        <v>144</v>
      </c>
      <c r="I192" s="42" t="s">
        <v>150</v>
      </c>
      <c r="Q192" s="69"/>
      <c r="R192" s="49">
        <f t="shared" si="14"/>
        <v>51</v>
      </c>
    </row>
    <row r="193" spans="1:18" ht="14.4" x14ac:dyDescent="0.3">
      <c r="A193" s="59">
        <f t="shared" si="11"/>
        <v>192</v>
      </c>
      <c r="B193" s="47">
        <v>4</v>
      </c>
      <c r="D193" s="46" t="s">
        <v>138</v>
      </c>
      <c r="E193" s="59" t="str">
        <f t="shared" si="10"/>
        <v>Boque 4 - LEY DE CARRERA MILITAR Y LEY TROPA Y MARINERÍA I</v>
      </c>
      <c r="F193" s="59">
        <f t="shared" si="12"/>
        <v>0</v>
      </c>
      <c r="G193" s="59" t="str">
        <f t="shared" si="13"/>
        <v>FORMACIÓN MILITAR - Boque 4 - LEY DE CARRERA MILITAR Y LEY TROPA Y MARINERÍA I. 0 (Ref: 192)</v>
      </c>
      <c r="H193" s="42" t="s">
        <v>144</v>
      </c>
      <c r="I193" s="42" t="s">
        <v>150</v>
      </c>
      <c r="K193" s="72"/>
      <c r="L193" s="72"/>
      <c r="M193" s="72"/>
      <c r="N193" s="72"/>
      <c r="O193" s="72"/>
      <c r="Q193" s="69"/>
      <c r="R193" s="49">
        <f t="shared" si="14"/>
        <v>52</v>
      </c>
    </row>
    <row r="194" spans="1:18" x14ac:dyDescent="0.25">
      <c r="A194" s="59">
        <f t="shared" si="11"/>
        <v>193</v>
      </c>
      <c r="B194" s="47">
        <v>4</v>
      </c>
      <c r="D194" s="46" t="s">
        <v>138</v>
      </c>
      <c r="E194" s="59" t="str">
        <f t="shared" si="10"/>
        <v>Boque 4 - LEY DE CARRERA MILITAR Y LEY TROPA Y MARINERÍA I</v>
      </c>
      <c r="F194" s="59">
        <f t="shared" si="12"/>
        <v>0</v>
      </c>
      <c r="G194" s="59" t="str">
        <f t="shared" si="13"/>
        <v>FORMACIÓN MILITAR - Boque 4 - LEY DE CARRERA MILITAR Y LEY TROPA Y MARINERÍA I. 0 (Ref: 193)</v>
      </c>
      <c r="H194" s="42" t="s">
        <v>144</v>
      </c>
      <c r="I194" s="42" t="s">
        <v>150</v>
      </c>
      <c r="Q194" s="69"/>
      <c r="R194" s="49">
        <f t="shared" si="14"/>
        <v>53</v>
      </c>
    </row>
    <row r="195" spans="1:18" x14ac:dyDescent="0.25">
      <c r="A195" s="59">
        <f t="shared" si="11"/>
        <v>194</v>
      </c>
      <c r="B195" s="47">
        <v>4</v>
      </c>
      <c r="D195" s="46" t="s">
        <v>138</v>
      </c>
      <c r="E195" s="59" t="str">
        <f t="shared" ref="E195:E296" si="15">CONCATENATE("Boque ",B195," - ",I195," ",D195)</f>
        <v>Boque 4 - LEY DE CARRERA MILITAR Y LEY TROPA Y MARINERÍA I</v>
      </c>
      <c r="F195" s="59">
        <f t="shared" si="12"/>
        <v>0</v>
      </c>
      <c r="G195" s="59" t="str">
        <f t="shared" si="13"/>
        <v>FORMACIÓN MILITAR - Boque 4 - LEY DE CARRERA MILITAR Y LEY TROPA Y MARINERÍA I. 0 (Ref: 194)</v>
      </c>
      <c r="H195" s="42" t="s">
        <v>144</v>
      </c>
      <c r="I195" s="42" t="s">
        <v>150</v>
      </c>
      <c r="Q195" s="69"/>
      <c r="R195" s="49">
        <f t="shared" si="14"/>
        <v>54</v>
      </c>
    </row>
    <row r="196" spans="1:18" x14ac:dyDescent="0.25">
      <c r="A196" s="59">
        <f t="shared" ref="A196:A259" si="16">+A195+1</f>
        <v>195</v>
      </c>
      <c r="B196" s="47">
        <v>4</v>
      </c>
      <c r="D196" s="46" t="s">
        <v>138</v>
      </c>
      <c r="E196" s="59" t="str">
        <f t="shared" si="15"/>
        <v>Boque 4 - LEY DE CARRERA MILITAR Y LEY TROPA Y MARINERÍA I</v>
      </c>
      <c r="F196" s="59">
        <f t="shared" ref="F196:F297" si="17">IF(J196&gt;0,CONCATENATE(J196,". ",K196),K196)</f>
        <v>0</v>
      </c>
      <c r="G196" s="59" t="str">
        <f t="shared" ref="G196:G297" si="18">IF(H196=0,CONCATENATE(E196,". ",F196," (Ref: ",A196,")"),CONCATENATE(H196," - ",E196,". ",F196," (Ref: ",A196,")"))</f>
        <v>FORMACIÓN MILITAR - Boque 4 - LEY DE CARRERA MILITAR Y LEY TROPA Y MARINERÍA I. 0 (Ref: 195)</v>
      </c>
      <c r="H196" s="42" t="s">
        <v>144</v>
      </c>
      <c r="I196" s="42" t="s">
        <v>150</v>
      </c>
      <c r="Q196" s="69"/>
      <c r="R196" s="49">
        <f t="shared" ref="R196:R297" si="19">IF(C196=0,R195+1,1)</f>
        <v>55</v>
      </c>
    </row>
    <row r="197" spans="1:18" x14ac:dyDescent="0.25">
      <c r="A197" s="59">
        <f t="shared" si="16"/>
        <v>196</v>
      </c>
      <c r="B197" s="47">
        <v>4</v>
      </c>
      <c r="C197" s="46">
        <v>4</v>
      </c>
      <c r="D197" s="74" t="s">
        <v>137</v>
      </c>
      <c r="E197" s="59" t="str">
        <f t="shared" si="15"/>
        <v>Boque 4 - LEY DE CARRERA MILITAR Y LEY TROPA Y MARINERÍA II</v>
      </c>
      <c r="F197" s="59">
        <f t="shared" si="17"/>
        <v>0</v>
      </c>
      <c r="G197" s="59" t="str">
        <f t="shared" si="18"/>
        <v>FORMACIÓN MILITAR - Boque 4 - LEY DE CARRERA MILITAR Y LEY TROPA Y MARINERÍA II. 0 (Ref: 196)</v>
      </c>
      <c r="H197" s="42" t="s">
        <v>144</v>
      </c>
      <c r="I197" s="42" t="s">
        <v>150</v>
      </c>
      <c r="Q197" s="69"/>
      <c r="R197" s="49">
        <f t="shared" si="19"/>
        <v>1</v>
      </c>
    </row>
    <row r="198" spans="1:18" x14ac:dyDescent="0.25">
      <c r="A198" s="59">
        <f t="shared" si="16"/>
        <v>197</v>
      </c>
      <c r="B198" s="47">
        <v>4</v>
      </c>
      <c r="D198" s="74" t="s">
        <v>137</v>
      </c>
      <c r="E198" s="59" t="str">
        <f t="shared" si="15"/>
        <v>Boque 4 - LEY DE CARRERA MILITAR Y LEY TROPA Y MARINERÍA II</v>
      </c>
      <c r="F198" s="59">
        <f t="shared" si="17"/>
        <v>0</v>
      </c>
      <c r="G198" s="59" t="str">
        <f t="shared" si="18"/>
        <v>FORMACIÓN MILITAR - Boque 4 - LEY DE CARRERA MILITAR Y LEY TROPA Y MARINERÍA II. 0 (Ref: 197)</v>
      </c>
      <c r="H198" s="42" t="s">
        <v>144</v>
      </c>
      <c r="I198" s="42" t="s">
        <v>150</v>
      </c>
      <c r="Q198" s="69"/>
      <c r="R198" s="49">
        <f t="shared" si="19"/>
        <v>2</v>
      </c>
    </row>
    <row r="199" spans="1:18" x14ac:dyDescent="0.25">
      <c r="A199" s="59">
        <f t="shared" si="16"/>
        <v>198</v>
      </c>
      <c r="B199" s="47">
        <v>4</v>
      </c>
      <c r="D199" s="74" t="s">
        <v>137</v>
      </c>
      <c r="E199" s="59" t="str">
        <f t="shared" si="15"/>
        <v>Boque 4 - LEY DE CARRERA MILITAR Y LEY TROPA Y MARINERÍA II</v>
      </c>
      <c r="F199" s="59">
        <f t="shared" si="17"/>
        <v>0</v>
      </c>
      <c r="G199" s="59" t="str">
        <f t="shared" si="18"/>
        <v>FORMACIÓN MILITAR - Boque 4 - LEY DE CARRERA MILITAR Y LEY TROPA Y MARINERÍA II. 0 (Ref: 198)</v>
      </c>
      <c r="H199" s="42" t="s">
        <v>144</v>
      </c>
      <c r="I199" s="42" t="s">
        <v>150</v>
      </c>
      <c r="Q199" s="69"/>
      <c r="R199" s="49">
        <f t="shared" si="19"/>
        <v>3</v>
      </c>
    </row>
    <row r="200" spans="1:18" x14ac:dyDescent="0.25">
      <c r="A200" s="59">
        <f t="shared" si="16"/>
        <v>199</v>
      </c>
      <c r="B200" s="47">
        <v>4</v>
      </c>
      <c r="D200" s="74" t="s">
        <v>137</v>
      </c>
      <c r="E200" s="59" t="str">
        <f t="shared" si="15"/>
        <v>Boque 4 - LEY DE CARRERA MILITAR Y LEY TROPA Y MARINERÍA II</v>
      </c>
      <c r="F200" s="59">
        <f t="shared" si="17"/>
        <v>0</v>
      </c>
      <c r="G200" s="59" t="str">
        <f t="shared" si="18"/>
        <v>FORMACIÓN MILITAR - Boque 4 - LEY DE CARRERA MILITAR Y LEY TROPA Y MARINERÍA II. 0 (Ref: 199)</v>
      </c>
      <c r="H200" s="42" t="s">
        <v>144</v>
      </c>
      <c r="I200" s="42" t="s">
        <v>150</v>
      </c>
      <c r="Q200" s="69" t="s">
        <v>214</v>
      </c>
      <c r="R200" s="49">
        <f t="shared" si="19"/>
        <v>4</v>
      </c>
    </row>
    <row r="201" spans="1:18" x14ac:dyDescent="0.25">
      <c r="A201" s="59">
        <f t="shared" si="16"/>
        <v>200</v>
      </c>
      <c r="B201" s="47">
        <v>4</v>
      </c>
      <c r="D201" s="74" t="s">
        <v>137</v>
      </c>
      <c r="E201" s="59" t="str">
        <f t="shared" si="15"/>
        <v>Boque 4 - LEY DE CARRERA MILITAR Y LEY TROPA Y MARINERÍA II</v>
      </c>
      <c r="F201" s="59">
        <f t="shared" si="17"/>
        <v>0</v>
      </c>
      <c r="G201" s="59" t="str">
        <f t="shared" si="18"/>
        <v>FORMACIÓN MILITAR - Boque 4 - LEY DE CARRERA MILITAR Y LEY TROPA Y MARINERÍA II. 0 (Ref: 200)</v>
      </c>
      <c r="H201" s="42" t="s">
        <v>144</v>
      </c>
      <c r="I201" s="42" t="s">
        <v>150</v>
      </c>
      <c r="Q201" s="69"/>
      <c r="R201" s="49">
        <f t="shared" si="19"/>
        <v>5</v>
      </c>
    </row>
    <row r="202" spans="1:18" x14ac:dyDescent="0.25">
      <c r="A202" s="59">
        <f t="shared" si="16"/>
        <v>201</v>
      </c>
      <c r="B202" s="47">
        <v>4</v>
      </c>
      <c r="D202" s="74" t="s">
        <v>137</v>
      </c>
      <c r="E202" s="59" t="str">
        <f t="shared" si="15"/>
        <v>Boque 4 - LEY DE CARRERA MILITAR Y LEY TROPA Y MARINERÍA II</v>
      </c>
      <c r="F202" s="59">
        <f t="shared" si="17"/>
        <v>0</v>
      </c>
      <c r="G202" s="59" t="str">
        <f t="shared" si="18"/>
        <v>FORMACIÓN MILITAR - Boque 4 - LEY DE CARRERA MILITAR Y LEY TROPA Y MARINERÍA II. 0 (Ref: 201)</v>
      </c>
      <c r="H202" s="42" t="s">
        <v>144</v>
      </c>
      <c r="I202" s="42" t="s">
        <v>150</v>
      </c>
      <c r="Q202" s="69"/>
      <c r="R202" s="49">
        <f t="shared" si="19"/>
        <v>6</v>
      </c>
    </row>
    <row r="203" spans="1:18" x14ac:dyDescent="0.25">
      <c r="A203" s="59">
        <f t="shared" si="16"/>
        <v>202</v>
      </c>
      <c r="B203" s="47">
        <v>4</v>
      </c>
      <c r="D203" s="74" t="s">
        <v>137</v>
      </c>
      <c r="E203" s="59" t="str">
        <f t="shared" si="15"/>
        <v>Boque 4 - LEY DE CARRERA MILITAR Y LEY TROPA Y MARINERÍA II</v>
      </c>
      <c r="F203" s="59">
        <f t="shared" si="17"/>
        <v>0</v>
      </c>
      <c r="G203" s="59" t="str">
        <f t="shared" si="18"/>
        <v>FORMACIÓN MILITAR - Boque 4 - LEY DE CARRERA MILITAR Y LEY TROPA Y MARINERÍA II. 0 (Ref: 202)</v>
      </c>
      <c r="H203" s="42" t="s">
        <v>144</v>
      </c>
      <c r="I203" s="42" t="s">
        <v>150</v>
      </c>
      <c r="Q203" s="69"/>
      <c r="R203" s="49">
        <f t="shared" si="19"/>
        <v>7</v>
      </c>
    </row>
    <row r="204" spans="1:18" x14ac:dyDescent="0.25">
      <c r="A204" s="59">
        <f t="shared" si="16"/>
        <v>203</v>
      </c>
      <c r="B204" s="47">
        <v>4</v>
      </c>
      <c r="D204" s="74" t="s">
        <v>137</v>
      </c>
      <c r="E204" s="59" t="str">
        <f t="shared" si="15"/>
        <v>Boque 4 - LEY DE CARRERA MILITAR Y LEY TROPA Y MARINERÍA II</v>
      </c>
      <c r="F204" s="59">
        <f t="shared" si="17"/>
        <v>0</v>
      </c>
      <c r="G204" s="59" t="str">
        <f t="shared" si="18"/>
        <v>FORMACIÓN MILITAR - Boque 4 - LEY DE CARRERA MILITAR Y LEY TROPA Y MARINERÍA II. 0 (Ref: 203)</v>
      </c>
      <c r="H204" s="42" t="s">
        <v>144</v>
      </c>
      <c r="I204" s="42" t="s">
        <v>150</v>
      </c>
      <c r="Q204" s="69"/>
      <c r="R204" s="49">
        <f t="shared" si="19"/>
        <v>8</v>
      </c>
    </row>
    <row r="205" spans="1:18" x14ac:dyDescent="0.25">
      <c r="A205" s="59">
        <f t="shared" si="16"/>
        <v>204</v>
      </c>
      <c r="B205" s="47">
        <v>4</v>
      </c>
      <c r="D205" s="74" t="s">
        <v>137</v>
      </c>
      <c r="E205" s="59" t="str">
        <f t="shared" si="15"/>
        <v>Boque 4 - LEY DE CARRERA MILITAR Y LEY TROPA Y MARINERÍA II</v>
      </c>
      <c r="F205" s="59">
        <f t="shared" si="17"/>
        <v>0</v>
      </c>
      <c r="G205" s="59" t="str">
        <f t="shared" si="18"/>
        <v>FORMACIÓN MILITAR - Boque 4 - LEY DE CARRERA MILITAR Y LEY TROPA Y MARINERÍA II. 0 (Ref: 204)</v>
      </c>
      <c r="H205" s="42" t="s">
        <v>144</v>
      </c>
      <c r="I205" s="42" t="s">
        <v>150</v>
      </c>
      <c r="Q205" s="69"/>
      <c r="R205" s="49">
        <f t="shared" si="19"/>
        <v>9</v>
      </c>
    </row>
    <row r="206" spans="1:18" x14ac:dyDescent="0.25">
      <c r="A206" s="59">
        <f t="shared" si="16"/>
        <v>205</v>
      </c>
      <c r="B206" s="47">
        <v>4</v>
      </c>
      <c r="D206" s="74" t="s">
        <v>137</v>
      </c>
      <c r="E206" s="59" t="str">
        <f t="shared" si="15"/>
        <v>Boque 4 - LEY DE CARRERA MILITAR Y LEY TROPA Y MARINERÍA II</v>
      </c>
      <c r="F206" s="59">
        <f t="shared" si="17"/>
        <v>0</v>
      </c>
      <c r="G206" s="59" t="str">
        <f t="shared" si="18"/>
        <v>FORMACIÓN MILITAR - Boque 4 - LEY DE CARRERA MILITAR Y LEY TROPA Y MARINERÍA II. 0 (Ref: 205)</v>
      </c>
      <c r="H206" s="42" t="s">
        <v>144</v>
      </c>
      <c r="I206" s="42" t="s">
        <v>150</v>
      </c>
      <c r="Q206" s="69"/>
      <c r="R206" s="49">
        <f t="shared" si="19"/>
        <v>10</v>
      </c>
    </row>
    <row r="207" spans="1:18" x14ac:dyDescent="0.25">
      <c r="A207" s="59">
        <f t="shared" si="16"/>
        <v>206</v>
      </c>
      <c r="B207" s="47">
        <v>4</v>
      </c>
      <c r="D207" s="74" t="s">
        <v>137</v>
      </c>
      <c r="E207" s="59" t="str">
        <f t="shared" si="15"/>
        <v>Boque 4 - LEY DE CARRERA MILITAR Y LEY TROPA Y MARINERÍA II</v>
      </c>
      <c r="F207" s="59">
        <f t="shared" si="17"/>
        <v>0</v>
      </c>
      <c r="G207" s="59" t="str">
        <f t="shared" si="18"/>
        <v>FORMACIÓN MILITAR - Boque 4 - LEY DE CARRERA MILITAR Y LEY TROPA Y MARINERÍA II. 0 (Ref: 206)</v>
      </c>
      <c r="H207" s="42" t="s">
        <v>144</v>
      </c>
      <c r="I207" s="42" t="s">
        <v>150</v>
      </c>
      <c r="Q207" s="69"/>
      <c r="R207" s="49">
        <f t="shared" si="19"/>
        <v>11</v>
      </c>
    </row>
    <row r="208" spans="1:18" x14ac:dyDescent="0.25">
      <c r="A208" s="59">
        <f t="shared" si="16"/>
        <v>207</v>
      </c>
      <c r="B208" s="47">
        <v>4</v>
      </c>
      <c r="D208" s="74" t="s">
        <v>137</v>
      </c>
      <c r="E208" s="59" t="str">
        <f t="shared" si="15"/>
        <v>Boque 4 - LEY DE CARRERA MILITAR Y LEY TROPA Y MARINERÍA II</v>
      </c>
      <c r="F208" s="59">
        <f t="shared" si="17"/>
        <v>0</v>
      </c>
      <c r="G208" s="59" t="str">
        <f t="shared" si="18"/>
        <v>FORMACIÓN MILITAR - Boque 4 - LEY DE CARRERA MILITAR Y LEY TROPA Y MARINERÍA II. 0 (Ref: 207)</v>
      </c>
      <c r="H208" s="42" t="s">
        <v>144</v>
      </c>
      <c r="I208" s="42" t="s">
        <v>150</v>
      </c>
      <c r="Q208" s="69"/>
      <c r="R208" s="49">
        <f t="shared" si="19"/>
        <v>12</v>
      </c>
    </row>
    <row r="209" spans="1:18" x14ac:dyDescent="0.25">
      <c r="A209" s="59">
        <f t="shared" si="16"/>
        <v>208</v>
      </c>
      <c r="B209" s="47">
        <v>4</v>
      </c>
      <c r="D209" s="74" t="s">
        <v>137</v>
      </c>
      <c r="E209" s="59" t="str">
        <f t="shared" si="15"/>
        <v>Boque 4 - LEY DE CARRERA MILITAR Y LEY TROPA Y MARINERÍA II</v>
      </c>
      <c r="F209" s="59">
        <f t="shared" si="17"/>
        <v>0</v>
      </c>
      <c r="G209" s="59" t="str">
        <f t="shared" si="18"/>
        <v>FORMACIÓN MILITAR - Boque 4 - LEY DE CARRERA MILITAR Y LEY TROPA Y MARINERÍA II. 0 (Ref: 208)</v>
      </c>
      <c r="H209" s="42" t="s">
        <v>144</v>
      </c>
      <c r="I209" s="42" t="s">
        <v>150</v>
      </c>
      <c r="Q209" s="69"/>
      <c r="R209" s="49">
        <f t="shared" si="19"/>
        <v>13</v>
      </c>
    </row>
    <row r="210" spans="1:18" x14ac:dyDescent="0.25">
      <c r="A210" s="59">
        <f t="shared" si="16"/>
        <v>209</v>
      </c>
      <c r="B210" s="47">
        <v>4</v>
      </c>
      <c r="D210" s="74" t="s">
        <v>137</v>
      </c>
      <c r="E210" s="59" t="str">
        <f t="shared" si="15"/>
        <v>Boque 4 - LEY DE CARRERA MILITAR Y LEY TROPA Y MARINERÍA II</v>
      </c>
      <c r="F210" s="59">
        <f t="shared" si="17"/>
        <v>0</v>
      </c>
      <c r="G210" s="59" t="str">
        <f t="shared" si="18"/>
        <v>FORMACIÓN MILITAR - Boque 4 - LEY DE CARRERA MILITAR Y LEY TROPA Y MARINERÍA II. 0 (Ref: 209)</v>
      </c>
      <c r="H210" s="42" t="s">
        <v>144</v>
      </c>
      <c r="I210" s="42" t="s">
        <v>150</v>
      </c>
      <c r="Q210" s="69"/>
      <c r="R210" s="49">
        <f t="shared" si="19"/>
        <v>14</v>
      </c>
    </row>
    <row r="211" spans="1:18" x14ac:dyDescent="0.25">
      <c r="A211" s="59">
        <f t="shared" si="16"/>
        <v>210</v>
      </c>
      <c r="B211" s="47">
        <v>4</v>
      </c>
      <c r="D211" s="74" t="s">
        <v>137</v>
      </c>
      <c r="E211" s="59" t="str">
        <f t="shared" si="15"/>
        <v>Boque 4 - LEY DE CARRERA MILITAR Y LEY TROPA Y MARINERÍA II</v>
      </c>
      <c r="F211" s="59">
        <f t="shared" si="17"/>
        <v>0</v>
      </c>
      <c r="G211" s="59" t="str">
        <f t="shared" si="18"/>
        <v>FORMACIÓN MILITAR - Boque 4 - LEY DE CARRERA MILITAR Y LEY TROPA Y MARINERÍA II. 0 (Ref: 210)</v>
      </c>
      <c r="H211" s="42" t="s">
        <v>144</v>
      </c>
      <c r="I211" s="42" t="s">
        <v>150</v>
      </c>
      <c r="Q211" s="69"/>
      <c r="R211" s="49">
        <f t="shared" si="19"/>
        <v>15</v>
      </c>
    </row>
    <row r="212" spans="1:18" x14ac:dyDescent="0.25">
      <c r="A212" s="59">
        <f t="shared" si="16"/>
        <v>211</v>
      </c>
      <c r="B212" s="47">
        <v>4</v>
      </c>
      <c r="D212" s="74" t="s">
        <v>137</v>
      </c>
      <c r="E212" s="59" t="str">
        <f t="shared" si="15"/>
        <v>Boque 4 - LEY DE CARRERA MILITAR Y LEY TROPA Y MARINERÍA II</v>
      </c>
      <c r="F212" s="59">
        <f t="shared" si="17"/>
        <v>0</v>
      </c>
      <c r="G212" s="59" t="str">
        <f t="shared" si="18"/>
        <v>FORMACIÓN MILITAR - Boque 4 - LEY DE CARRERA MILITAR Y LEY TROPA Y MARINERÍA II. 0 (Ref: 211)</v>
      </c>
      <c r="H212" s="42" t="s">
        <v>144</v>
      </c>
      <c r="I212" s="42" t="s">
        <v>150</v>
      </c>
      <c r="Q212" s="69"/>
      <c r="R212" s="49">
        <f t="shared" si="19"/>
        <v>16</v>
      </c>
    </row>
    <row r="213" spans="1:18" s="70" customFormat="1" x14ac:dyDescent="0.25">
      <c r="A213" s="59">
        <f t="shared" si="16"/>
        <v>212</v>
      </c>
      <c r="B213" s="76">
        <v>4</v>
      </c>
      <c r="C213" s="77"/>
      <c r="D213" s="77" t="s">
        <v>137</v>
      </c>
      <c r="E213" s="75" t="str">
        <f t="shared" si="15"/>
        <v>Boque 4 - LEY DE CARRERA MILITAR Y LEY TROPA Y MARINERÍA II</v>
      </c>
      <c r="F213" s="75">
        <f t="shared" si="17"/>
        <v>0</v>
      </c>
      <c r="G213" s="75" t="str">
        <f t="shared" si="18"/>
        <v>FORMACIÓN MILITAR - Boque 4 - LEY DE CARRERA MILITAR Y LEY TROPA Y MARINERÍA II. 0 (Ref: 212)</v>
      </c>
      <c r="H213" s="78" t="s">
        <v>144</v>
      </c>
      <c r="I213" s="78" t="s">
        <v>150</v>
      </c>
      <c r="J213" s="79"/>
      <c r="K213" s="79"/>
      <c r="L213" s="79"/>
      <c r="M213" s="79"/>
      <c r="N213" s="79"/>
      <c r="O213" s="79"/>
      <c r="P213" s="80"/>
      <c r="Q213" s="69" t="s">
        <v>205</v>
      </c>
      <c r="R213" s="80">
        <f t="shared" si="19"/>
        <v>17</v>
      </c>
    </row>
    <row r="214" spans="1:18" s="70" customFormat="1" x14ac:dyDescent="0.25">
      <c r="A214" s="59">
        <f t="shared" si="16"/>
        <v>213</v>
      </c>
      <c r="B214" s="76">
        <v>4</v>
      </c>
      <c r="C214" s="77"/>
      <c r="D214" s="77" t="s">
        <v>137</v>
      </c>
      <c r="E214" s="75" t="str">
        <f t="shared" ref="E214:E251" si="20">CONCATENATE("Boque ",B214," - ",I214," ",D214)</f>
        <v>Boque 4 - LEY DE CARRERA MILITAR Y LEY TROPA Y MARINERÍA II</v>
      </c>
      <c r="F214" s="75">
        <f t="shared" ref="F214:F251" si="21">IF(J214&gt;0,CONCATENATE(J214,". ",K214),K214)</f>
        <v>0</v>
      </c>
      <c r="G214" s="75" t="str">
        <f t="shared" ref="G214:G251" si="22">IF(H214=0,CONCATENATE(E214,". ",F214," (Ref: ",A214,")"),CONCATENATE(H214," - ",E214,". ",F214," (Ref: ",A214,")"))</f>
        <v>FORMACIÓN MILITAR - Boque 4 - LEY DE CARRERA MILITAR Y LEY TROPA Y MARINERÍA II. 0 (Ref: 213)</v>
      </c>
      <c r="H214" s="78" t="s">
        <v>144</v>
      </c>
      <c r="I214" s="78" t="s">
        <v>150</v>
      </c>
      <c r="J214" s="79"/>
      <c r="K214" s="79"/>
      <c r="L214" s="79"/>
      <c r="M214" s="79"/>
      <c r="N214" s="79"/>
      <c r="O214" s="79"/>
      <c r="P214" s="80"/>
      <c r="Q214" s="79" t="s">
        <v>206</v>
      </c>
      <c r="R214" s="80">
        <f t="shared" si="19"/>
        <v>18</v>
      </c>
    </row>
    <row r="215" spans="1:18" s="70" customFormat="1" x14ac:dyDescent="0.25">
      <c r="A215" s="59">
        <f t="shared" si="16"/>
        <v>214</v>
      </c>
      <c r="B215" s="76">
        <v>4</v>
      </c>
      <c r="C215" s="77"/>
      <c r="D215" s="77" t="s">
        <v>137</v>
      </c>
      <c r="E215" s="75" t="str">
        <f t="shared" si="20"/>
        <v>Boque 4 - LEY DE CARRERA MILITAR Y LEY TROPA Y MARINERÍA II</v>
      </c>
      <c r="F215" s="75">
        <f t="shared" si="21"/>
        <v>0</v>
      </c>
      <c r="G215" s="75" t="str">
        <f t="shared" si="22"/>
        <v>FORMACIÓN MILITAR - Boque 4 - LEY DE CARRERA MILITAR Y LEY TROPA Y MARINERÍA II. 0 (Ref: 214)</v>
      </c>
      <c r="H215" s="78" t="s">
        <v>144</v>
      </c>
      <c r="I215" s="78" t="s">
        <v>150</v>
      </c>
      <c r="J215" s="79"/>
      <c r="K215" s="79"/>
      <c r="L215" s="79"/>
      <c r="M215" s="79"/>
      <c r="N215" s="79"/>
      <c r="O215" s="79"/>
      <c r="P215" s="80"/>
      <c r="Q215" s="79" t="s">
        <v>206</v>
      </c>
      <c r="R215" s="80">
        <f t="shared" si="19"/>
        <v>19</v>
      </c>
    </row>
    <row r="216" spans="1:18" s="70" customFormat="1" x14ac:dyDescent="0.25">
      <c r="A216" s="59">
        <f t="shared" si="16"/>
        <v>215</v>
      </c>
      <c r="B216" s="76">
        <v>4</v>
      </c>
      <c r="C216" s="77"/>
      <c r="D216" s="77" t="s">
        <v>137</v>
      </c>
      <c r="E216" s="75" t="str">
        <f t="shared" si="20"/>
        <v>Boque 4 - LEY DE CARRERA MILITAR Y LEY TROPA Y MARINERÍA II</v>
      </c>
      <c r="F216" s="75">
        <f t="shared" si="21"/>
        <v>0</v>
      </c>
      <c r="G216" s="75" t="str">
        <f t="shared" si="22"/>
        <v>FORMACIÓN MILITAR - Boque 4 - LEY DE CARRERA MILITAR Y LEY TROPA Y MARINERÍA II. 0 (Ref: 215)</v>
      </c>
      <c r="H216" s="78" t="s">
        <v>144</v>
      </c>
      <c r="I216" s="78" t="s">
        <v>150</v>
      </c>
      <c r="J216" s="79"/>
      <c r="K216" s="79"/>
      <c r="L216" s="79"/>
      <c r="M216" s="79"/>
      <c r="N216" s="79"/>
      <c r="O216" s="79"/>
      <c r="P216" s="80"/>
      <c r="Q216" s="79" t="s">
        <v>206</v>
      </c>
      <c r="R216" s="80">
        <f t="shared" si="19"/>
        <v>20</v>
      </c>
    </row>
    <row r="217" spans="1:18" s="70" customFormat="1" x14ac:dyDescent="0.25">
      <c r="A217" s="59">
        <f t="shared" si="16"/>
        <v>216</v>
      </c>
      <c r="B217" s="76">
        <v>4</v>
      </c>
      <c r="C217" s="77"/>
      <c r="D217" s="77" t="s">
        <v>137</v>
      </c>
      <c r="E217" s="75" t="str">
        <f t="shared" si="20"/>
        <v>Boque 4 - LEY DE CARRERA MILITAR Y LEY TROPA Y MARINERÍA II</v>
      </c>
      <c r="F217" s="75">
        <f t="shared" si="21"/>
        <v>0</v>
      </c>
      <c r="G217" s="75" t="str">
        <f t="shared" si="22"/>
        <v>FORMACIÓN MILITAR - Boque 4 - LEY DE CARRERA MILITAR Y LEY TROPA Y MARINERÍA II. 0 (Ref: 216)</v>
      </c>
      <c r="H217" s="78" t="s">
        <v>144</v>
      </c>
      <c r="I217" s="78" t="s">
        <v>150</v>
      </c>
      <c r="J217" s="79"/>
      <c r="K217" s="79"/>
      <c r="L217" s="79"/>
      <c r="M217" s="79"/>
      <c r="N217" s="79"/>
      <c r="O217" s="79"/>
      <c r="P217" s="80"/>
      <c r="Q217" s="79" t="s">
        <v>206</v>
      </c>
      <c r="R217" s="80">
        <f t="shared" si="19"/>
        <v>21</v>
      </c>
    </row>
    <row r="218" spans="1:18" s="70" customFormat="1" x14ac:dyDescent="0.25">
      <c r="A218" s="59">
        <f t="shared" si="16"/>
        <v>217</v>
      </c>
      <c r="B218" s="76">
        <v>4</v>
      </c>
      <c r="C218" s="77"/>
      <c r="D218" s="77" t="s">
        <v>137</v>
      </c>
      <c r="E218" s="75" t="str">
        <f t="shared" si="20"/>
        <v>Boque 4 - LEY DE CARRERA MILITAR Y LEY TROPA Y MARINERÍA II</v>
      </c>
      <c r="F218" s="75">
        <f t="shared" si="21"/>
        <v>0</v>
      </c>
      <c r="G218" s="75" t="str">
        <f t="shared" si="22"/>
        <v>FORMACIÓN MILITAR - Boque 4 - LEY DE CARRERA MILITAR Y LEY TROPA Y MARINERÍA II. 0 (Ref: 217)</v>
      </c>
      <c r="H218" s="78" t="s">
        <v>144</v>
      </c>
      <c r="I218" s="78" t="s">
        <v>150</v>
      </c>
      <c r="J218" s="79"/>
      <c r="K218" s="79"/>
      <c r="L218" s="79"/>
      <c r="M218" s="79"/>
      <c r="N218" s="79"/>
      <c r="O218" s="79"/>
      <c r="P218" s="80"/>
      <c r="Q218" s="79" t="s">
        <v>206</v>
      </c>
      <c r="R218" s="80">
        <f t="shared" si="19"/>
        <v>22</v>
      </c>
    </row>
    <row r="219" spans="1:18" s="70" customFormat="1" x14ac:dyDescent="0.25">
      <c r="A219" s="59">
        <f t="shared" si="16"/>
        <v>218</v>
      </c>
      <c r="B219" s="76">
        <v>4</v>
      </c>
      <c r="C219" s="77"/>
      <c r="D219" s="77" t="s">
        <v>137</v>
      </c>
      <c r="E219" s="75" t="str">
        <f t="shared" si="20"/>
        <v>Boque 4 - LEY DE CARRERA MILITAR Y LEY TROPA Y MARINERÍA II</v>
      </c>
      <c r="F219" s="75">
        <f t="shared" si="21"/>
        <v>0</v>
      </c>
      <c r="G219" s="75" t="str">
        <f t="shared" si="22"/>
        <v>FORMACIÓN MILITAR - Boque 4 - LEY DE CARRERA MILITAR Y LEY TROPA Y MARINERÍA II. 0 (Ref: 218)</v>
      </c>
      <c r="H219" s="78" t="s">
        <v>144</v>
      </c>
      <c r="I219" s="78" t="s">
        <v>150</v>
      </c>
      <c r="J219" s="79"/>
      <c r="K219" s="79"/>
      <c r="L219" s="79"/>
      <c r="M219" s="79"/>
      <c r="N219" s="79"/>
      <c r="O219" s="79"/>
      <c r="P219" s="80"/>
      <c r="Q219" s="79" t="s">
        <v>206</v>
      </c>
      <c r="R219" s="80">
        <f t="shared" si="19"/>
        <v>23</v>
      </c>
    </row>
    <row r="220" spans="1:18" s="70" customFormat="1" x14ac:dyDescent="0.25">
      <c r="A220" s="59">
        <f t="shared" si="16"/>
        <v>219</v>
      </c>
      <c r="B220" s="76">
        <v>4</v>
      </c>
      <c r="C220" s="77"/>
      <c r="D220" s="77" t="s">
        <v>137</v>
      </c>
      <c r="E220" s="75" t="str">
        <f t="shared" si="20"/>
        <v>Boque 4 - LEY DE CARRERA MILITAR Y LEY TROPA Y MARINERÍA II</v>
      </c>
      <c r="F220" s="75">
        <f t="shared" si="21"/>
        <v>0</v>
      </c>
      <c r="G220" s="75" t="str">
        <f t="shared" si="22"/>
        <v>FORMACIÓN MILITAR - Boque 4 - LEY DE CARRERA MILITAR Y LEY TROPA Y MARINERÍA II. 0 (Ref: 219)</v>
      </c>
      <c r="H220" s="78" t="s">
        <v>144</v>
      </c>
      <c r="I220" s="78" t="s">
        <v>150</v>
      </c>
      <c r="J220" s="79"/>
      <c r="K220" s="79"/>
      <c r="L220" s="79"/>
      <c r="M220" s="79"/>
      <c r="N220" s="79"/>
      <c r="O220" s="79"/>
      <c r="P220" s="80"/>
      <c r="Q220" s="79" t="s">
        <v>206</v>
      </c>
      <c r="R220" s="80">
        <f t="shared" si="19"/>
        <v>24</v>
      </c>
    </row>
    <row r="221" spans="1:18" s="70" customFormat="1" x14ac:dyDescent="0.25">
      <c r="A221" s="59">
        <f t="shared" si="16"/>
        <v>220</v>
      </c>
      <c r="B221" s="76">
        <v>4</v>
      </c>
      <c r="C221" s="77"/>
      <c r="D221" s="77" t="s">
        <v>137</v>
      </c>
      <c r="E221" s="75" t="str">
        <f t="shared" si="20"/>
        <v>Boque 4 - LEY DE CARRERA MILITAR Y LEY TROPA Y MARINERÍA II</v>
      </c>
      <c r="F221" s="75">
        <f t="shared" si="21"/>
        <v>0</v>
      </c>
      <c r="G221" s="75" t="str">
        <f t="shared" si="22"/>
        <v>FORMACIÓN MILITAR - Boque 4 - LEY DE CARRERA MILITAR Y LEY TROPA Y MARINERÍA II. 0 (Ref: 220)</v>
      </c>
      <c r="H221" s="78" t="s">
        <v>144</v>
      </c>
      <c r="I221" s="78" t="s">
        <v>150</v>
      </c>
      <c r="J221" s="79"/>
      <c r="K221" s="79"/>
      <c r="L221" s="79"/>
      <c r="M221" s="79"/>
      <c r="N221" s="79"/>
      <c r="O221" s="79"/>
      <c r="P221" s="80"/>
      <c r="Q221" s="79" t="s">
        <v>206</v>
      </c>
      <c r="R221" s="80">
        <f t="shared" si="19"/>
        <v>25</v>
      </c>
    </row>
    <row r="222" spans="1:18" s="70" customFormat="1" x14ac:dyDescent="0.25">
      <c r="A222" s="59">
        <f t="shared" si="16"/>
        <v>221</v>
      </c>
      <c r="B222" s="76">
        <v>4</v>
      </c>
      <c r="C222" s="77"/>
      <c r="D222" s="77" t="s">
        <v>137</v>
      </c>
      <c r="E222" s="75" t="str">
        <f t="shared" si="20"/>
        <v>Boque 4 - LEY DE CARRERA MILITAR Y LEY TROPA Y MARINERÍA II</v>
      </c>
      <c r="F222" s="75">
        <f t="shared" si="21"/>
        <v>0</v>
      </c>
      <c r="G222" s="75" t="str">
        <f t="shared" si="22"/>
        <v>FORMACIÓN MILITAR - Boque 4 - LEY DE CARRERA MILITAR Y LEY TROPA Y MARINERÍA II. 0 (Ref: 221)</v>
      </c>
      <c r="H222" s="78" t="s">
        <v>144</v>
      </c>
      <c r="I222" s="78" t="s">
        <v>150</v>
      </c>
      <c r="J222" s="79"/>
      <c r="K222" s="79"/>
      <c r="L222" s="79"/>
      <c r="M222" s="79"/>
      <c r="N222" s="79"/>
      <c r="O222" s="79"/>
      <c r="P222" s="80"/>
      <c r="Q222" s="79" t="s">
        <v>206</v>
      </c>
      <c r="R222" s="80">
        <f t="shared" si="19"/>
        <v>26</v>
      </c>
    </row>
    <row r="223" spans="1:18" s="70" customFormat="1" x14ac:dyDescent="0.25">
      <c r="A223" s="59">
        <f t="shared" si="16"/>
        <v>222</v>
      </c>
      <c r="B223" s="76">
        <v>4</v>
      </c>
      <c r="C223" s="77"/>
      <c r="D223" s="77" t="s">
        <v>137</v>
      </c>
      <c r="E223" s="75" t="str">
        <f t="shared" si="20"/>
        <v>Boque 4 - LEY DE CARRERA MILITAR Y LEY TROPA Y MARINERÍA II</v>
      </c>
      <c r="F223" s="75">
        <f t="shared" si="21"/>
        <v>0</v>
      </c>
      <c r="G223" s="75" t="str">
        <f t="shared" si="22"/>
        <v>FORMACIÓN MILITAR - Boque 4 - LEY DE CARRERA MILITAR Y LEY TROPA Y MARINERÍA II. 0 (Ref: 222)</v>
      </c>
      <c r="H223" s="78" t="s">
        <v>144</v>
      </c>
      <c r="I223" s="78" t="s">
        <v>150</v>
      </c>
      <c r="J223" s="79"/>
      <c r="K223" s="79"/>
      <c r="L223" s="79"/>
      <c r="M223" s="79"/>
      <c r="N223" s="79"/>
      <c r="O223" s="79"/>
      <c r="P223" s="80"/>
      <c r="Q223" s="79" t="s">
        <v>206</v>
      </c>
      <c r="R223" s="80">
        <f t="shared" si="19"/>
        <v>27</v>
      </c>
    </row>
    <row r="224" spans="1:18" s="70" customFormat="1" x14ac:dyDescent="0.25">
      <c r="A224" s="59">
        <f t="shared" si="16"/>
        <v>223</v>
      </c>
      <c r="B224" s="76">
        <v>4</v>
      </c>
      <c r="C224" s="77"/>
      <c r="D224" s="77" t="s">
        <v>137</v>
      </c>
      <c r="E224" s="75" t="str">
        <f t="shared" si="20"/>
        <v>Boque 4 - LEY DE CARRERA MILITAR Y LEY TROPA Y MARINERÍA II</v>
      </c>
      <c r="F224" s="75">
        <f t="shared" si="21"/>
        <v>0</v>
      </c>
      <c r="G224" s="75" t="str">
        <f t="shared" si="22"/>
        <v>FORMACIÓN MILITAR - Boque 4 - LEY DE CARRERA MILITAR Y LEY TROPA Y MARINERÍA II. 0 (Ref: 223)</v>
      </c>
      <c r="H224" s="78" t="s">
        <v>144</v>
      </c>
      <c r="I224" s="78" t="s">
        <v>150</v>
      </c>
      <c r="J224" s="79"/>
      <c r="K224" s="79"/>
      <c r="L224" s="79"/>
      <c r="M224" s="79"/>
      <c r="N224" s="79"/>
      <c r="O224" s="79"/>
      <c r="P224" s="80"/>
      <c r="Q224" s="79" t="s">
        <v>206</v>
      </c>
      <c r="R224" s="80">
        <f t="shared" si="19"/>
        <v>28</v>
      </c>
    </row>
    <row r="225" spans="1:18" s="70" customFormat="1" x14ac:dyDescent="0.25">
      <c r="A225" s="59">
        <f t="shared" si="16"/>
        <v>224</v>
      </c>
      <c r="B225" s="76">
        <v>4</v>
      </c>
      <c r="C225" s="77"/>
      <c r="D225" s="77" t="s">
        <v>137</v>
      </c>
      <c r="E225" s="75" t="str">
        <f t="shared" si="20"/>
        <v>Boque 4 - LEY DE CARRERA MILITAR Y LEY TROPA Y MARINERÍA II</v>
      </c>
      <c r="F225" s="75">
        <f t="shared" si="21"/>
        <v>0</v>
      </c>
      <c r="G225" s="75" t="str">
        <f t="shared" si="22"/>
        <v>FORMACIÓN MILITAR - Boque 4 - LEY DE CARRERA MILITAR Y LEY TROPA Y MARINERÍA II. 0 (Ref: 224)</v>
      </c>
      <c r="H225" s="78" t="s">
        <v>144</v>
      </c>
      <c r="I225" s="78" t="s">
        <v>150</v>
      </c>
      <c r="J225" s="79"/>
      <c r="K225" s="79"/>
      <c r="L225" s="79"/>
      <c r="M225" s="79"/>
      <c r="N225" s="79"/>
      <c r="O225" s="79"/>
      <c r="P225" s="80"/>
      <c r="Q225" s="79" t="s">
        <v>206</v>
      </c>
      <c r="R225" s="80">
        <f t="shared" si="19"/>
        <v>29</v>
      </c>
    </row>
    <row r="226" spans="1:18" s="70" customFormat="1" x14ac:dyDescent="0.25">
      <c r="A226" s="59">
        <f t="shared" si="16"/>
        <v>225</v>
      </c>
      <c r="B226" s="76">
        <v>4</v>
      </c>
      <c r="C226" s="77"/>
      <c r="D226" s="77" t="s">
        <v>137</v>
      </c>
      <c r="E226" s="75" t="str">
        <f t="shared" si="20"/>
        <v>Boque 4 - LEY DE CARRERA MILITAR Y LEY TROPA Y MARINERÍA II</v>
      </c>
      <c r="F226" s="75">
        <f t="shared" si="21"/>
        <v>0</v>
      </c>
      <c r="G226" s="75" t="str">
        <f t="shared" si="22"/>
        <v>FORMACIÓN MILITAR - Boque 4 - LEY DE CARRERA MILITAR Y LEY TROPA Y MARINERÍA II. 0 (Ref: 225)</v>
      </c>
      <c r="H226" s="78" t="s">
        <v>144</v>
      </c>
      <c r="I226" s="78" t="s">
        <v>150</v>
      </c>
      <c r="J226" s="79"/>
      <c r="K226" s="79"/>
      <c r="L226" s="79"/>
      <c r="M226" s="79"/>
      <c r="N226" s="79"/>
      <c r="O226" s="79"/>
      <c r="P226" s="80"/>
      <c r="Q226" s="79" t="s">
        <v>206</v>
      </c>
      <c r="R226" s="80">
        <f t="shared" si="19"/>
        <v>30</v>
      </c>
    </row>
    <row r="227" spans="1:18" s="70" customFormat="1" x14ac:dyDescent="0.25">
      <c r="A227" s="59">
        <f t="shared" si="16"/>
        <v>226</v>
      </c>
      <c r="B227" s="76">
        <v>4</v>
      </c>
      <c r="C227" s="77"/>
      <c r="D227" s="77" t="s">
        <v>137</v>
      </c>
      <c r="E227" s="75" t="str">
        <f t="shared" si="20"/>
        <v>Boque 4 - LEY DE CARRERA MILITAR Y LEY TROPA Y MARINERÍA II</v>
      </c>
      <c r="F227" s="75">
        <f t="shared" si="21"/>
        <v>0</v>
      </c>
      <c r="G227" s="75" t="str">
        <f t="shared" si="22"/>
        <v>FORMACIÓN MILITAR - Boque 4 - LEY DE CARRERA MILITAR Y LEY TROPA Y MARINERÍA II. 0 (Ref: 226)</v>
      </c>
      <c r="H227" s="78" t="s">
        <v>144</v>
      </c>
      <c r="I227" s="78" t="s">
        <v>150</v>
      </c>
      <c r="J227" s="79"/>
      <c r="K227" s="79"/>
      <c r="L227" s="79"/>
      <c r="M227" s="79"/>
      <c r="N227" s="79"/>
      <c r="O227" s="79"/>
      <c r="P227" s="80"/>
      <c r="Q227" s="79" t="s">
        <v>206</v>
      </c>
      <c r="R227" s="80">
        <f t="shared" si="19"/>
        <v>31</v>
      </c>
    </row>
    <row r="228" spans="1:18" s="70" customFormat="1" x14ac:dyDescent="0.25">
      <c r="A228" s="59">
        <f t="shared" si="16"/>
        <v>227</v>
      </c>
      <c r="B228" s="76">
        <v>4</v>
      </c>
      <c r="C228" s="77"/>
      <c r="D228" s="77" t="s">
        <v>137</v>
      </c>
      <c r="E228" s="75" t="str">
        <f t="shared" si="20"/>
        <v>Boque 4 - LEY DE CARRERA MILITAR Y LEY TROPA Y MARINERÍA II</v>
      </c>
      <c r="F228" s="75">
        <f t="shared" si="21"/>
        <v>0</v>
      </c>
      <c r="G228" s="75" t="str">
        <f t="shared" si="22"/>
        <v>FORMACIÓN MILITAR - Boque 4 - LEY DE CARRERA MILITAR Y LEY TROPA Y MARINERÍA II. 0 (Ref: 227)</v>
      </c>
      <c r="H228" s="78" t="s">
        <v>144</v>
      </c>
      <c r="I228" s="78" t="s">
        <v>150</v>
      </c>
      <c r="J228" s="79"/>
      <c r="K228" s="79"/>
      <c r="L228" s="79"/>
      <c r="M228" s="79"/>
      <c r="N228" s="79"/>
      <c r="O228" s="79"/>
      <c r="P228" s="80"/>
      <c r="Q228" s="79" t="s">
        <v>206</v>
      </c>
      <c r="R228" s="80">
        <f t="shared" si="19"/>
        <v>32</v>
      </c>
    </row>
    <row r="229" spans="1:18" s="70" customFormat="1" x14ac:dyDescent="0.25">
      <c r="A229" s="59">
        <f t="shared" si="16"/>
        <v>228</v>
      </c>
      <c r="B229" s="76">
        <v>4</v>
      </c>
      <c r="C229" s="77"/>
      <c r="D229" s="77" t="s">
        <v>137</v>
      </c>
      <c r="E229" s="75" t="str">
        <f t="shared" si="20"/>
        <v>Boque 4 - LEY DE CARRERA MILITAR Y LEY TROPA Y MARINERÍA II</v>
      </c>
      <c r="F229" s="75">
        <f t="shared" si="21"/>
        <v>0</v>
      </c>
      <c r="G229" s="75" t="str">
        <f t="shared" si="22"/>
        <v>FORMACIÓN MILITAR - Boque 4 - LEY DE CARRERA MILITAR Y LEY TROPA Y MARINERÍA II. 0 (Ref: 228)</v>
      </c>
      <c r="H229" s="78" t="s">
        <v>144</v>
      </c>
      <c r="I229" s="78" t="s">
        <v>150</v>
      </c>
      <c r="J229" s="79"/>
      <c r="K229" s="79"/>
      <c r="L229" s="79"/>
      <c r="M229" s="79"/>
      <c r="N229" s="79"/>
      <c r="O229" s="79"/>
      <c r="P229" s="80"/>
      <c r="Q229" s="79" t="s">
        <v>206</v>
      </c>
      <c r="R229" s="80">
        <f t="shared" si="19"/>
        <v>33</v>
      </c>
    </row>
    <row r="230" spans="1:18" s="70" customFormat="1" x14ac:dyDescent="0.25">
      <c r="A230" s="59">
        <f t="shared" si="16"/>
        <v>229</v>
      </c>
      <c r="B230" s="76">
        <v>4</v>
      </c>
      <c r="C230" s="77"/>
      <c r="D230" s="77" t="s">
        <v>137</v>
      </c>
      <c r="E230" s="75" t="str">
        <f t="shared" si="20"/>
        <v>Boque 4 - LEY DE CARRERA MILITAR Y LEY TROPA Y MARINERÍA II</v>
      </c>
      <c r="F230" s="75">
        <f t="shared" si="21"/>
        <v>0</v>
      </c>
      <c r="G230" s="75" t="str">
        <f t="shared" si="22"/>
        <v>FORMACIÓN MILITAR - Boque 4 - LEY DE CARRERA MILITAR Y LEY TROPA Y MARINERÍA II. 0 (Ref: 229)</v>
      </c>
      <c r="H230" s="78" t="s">
        <v>144</v>
      </c>
      <c r="I230" s="78" t="s">
        <v>150</v>
      </c>
      <c r="J230" s="79"/>
      <c r="K230" s="79"/>
      <c r="L230" s="79"/>
      <c r="M230" s="79"/>
      <c r="N230" s="79"/>
      <c r="O230" s="79"/>
      <c r="P230" s="80"/>
      <c r="Q230" s="79" t="s">
        <v>206</v>
      </c>
      <c r="R230" s="80">
        <f t="shared" si="19"/>
        <v>34</v>
      </c>
    </row>
    <row r="231" spans="1:18" s="70" customFormat="1" x14ac:dyDescent="0.25">
      <c r="A231" s="59">
        <f t="shared" si="16"/>
        <v>230</v>
      </c>
      <c r="B231" s="76">
        <v>4</v>
      </c>
      <c r="C231" s="77"/>
      <c r="D231" s="77" t="s">
        <v>137</v>
      </c>
      <c r="E231" s="75" t="str">
        <f t="shared" si="20"/>
        <v>Boque 4 - LEY DE CARRERA MILITAR Y LEY TROPA Y MARINERÍA II</v>
      </c>
      <c r="F231" s="75">
        <f t="shared" si="21"/>
        <v>0</v>
      </c>
      <c r="G231" s="75" t="str">
        <f t="shared" si="22"/>
        <v>FORMACIÓN MILITAR - Boque 4 - LEY DE CARRERA MILITAR Y LEY TROPA Y MARINERÍA II. 0 (Ref: 230)</v>
      </c>
      <c r="H231" s="78" t="s">
        <v>144</v>
      </c>
      <c r="I231" s="78" t="s">
        <v>150</v>
      </c>
      <c r="J231" s="79"/>
      <c r="K231" s="79"/>
      <c r="L231" s="79"/>
      <c r="M231" s="79"/>
      <c r="N231" s="79"/>
      <c r="O231" s="79"/>
      <c r="P231" s="80"/>
      <c r="Q231" s="79" t="s">
        <v>206</v>
      </c>
      <c r="R231" s="80">
        <f t="shared" si="19"/>
        <v>35</v>
      </c>
    </row>
    <row r="232" spans="1:18" s="70" customFormat="1" x14ac:dyDescent="0.25">
      <c r="A232" s="59">
        <f t="shared" si="16"/>
        <v>231</v>
      </c>
      <c r="B232" s="76">
        <v>4</v>
      </c>
      <c r="C232" s="77"/>
      <c r="D232" s="77" t="s">
        <v>137</v>
      </c>
      <c r="E232" s="75" t="str">
        <f t="shared" si="20"/>
        <v>Boque 4 - LEY DE CARRERA MILITAR Y LEY TROPA Y MARINERÍA II</v>
      </c>
      <c r="F232" s="75">
        <f t="shared" si="21"/>
        <v>0</v>
      </c>
      <c r="G232" s="75" t="str">
        <f t="shared" si="22"/>
        <v>FORMACIÓN MILITAR - Boque 4 - LEY DE CARRERA MILITAR Y LEY TROPA Y MARINERÍA II. 0 (Ref: 231)</v>
      </c>
      <c r="H232" s="78" t="s">
        <v>144</v>
      </c>
      <c r="I232" s="78" t="s">
        <v>150</v>
      </c>
      <c r="J232" s="79"/>
      <c r="K232" s="79"/>
      <c r="L232" s="79"/>
      <c r="M232" s="79"/>
      <c r="N232" s="79"/>
      <c r="O232" s="79"/>
      <c r="P232" s="80"/>
      <c r="Q232" s="79" t="s">
        <v>206</v>
      </c>
      <c r="R232" s="80">
        <f t="shared" si="19"/>
        <v>36</v>
      </c>
    </row>
    <row r="233" spans="1:18" s="70" customFormat="1" x14ac:dyDescent="0.25">
      <c r="A233" s="59">
        <f t="shared" si="16"/>
        <v>232</v>
      </c>
      <c r="B233" s="76">
        <v>4</v>
      </c>
      <c r="C233" s="77"/>
      <c r="D233" s="77" t="s">
        <v>137</v>
      </c>
      <c r="E233" s="75" t="str">
        <f t="shared" si="20"/>
        <v>Boque 4 - LEY DE CARRERA MILITAR Y LEY TROPA Y MARINERÍA II</v>
      </c>
      <c r="F233" s="75">
        <f t="shared" si="21"/>
        <v>0</v>
      </c>
      <c r="G233" s="75" t="str">
        <f t="shared" si="22"/>
        <v>FORMACIÓN MILITAR - Boque 4 - LEY DE CARRERA MILITAR Y LEY TROPA Y MARINERÍA II. 0 (Ref: 232)</v>
      </c>
      <c r="H233" s="78" t="s">
        <v>144</v>
      </c>
      <c r="I233" s="78" t="s">
        <v>150</v>
      </c>
      <c r="J233" s="79"/>
      <c r="K233" s="79"/>
      <c r="L233" s="79"/>
      <c r="M233" s="79"/>
      <c r="N233" s="79"/>
      <c r="O233" s="79"/>
      <c r="P233" s="80"/>
      <c r="Q233" s="79" t="s">
        <v>206</v>
      </c>
      <c r="R233" s="80">
        <f t="shared" si="19"/>
        <v>37</v>
      </c>
    </row>
    <row r="234" spans="1:18" s="70" customFormat="1" x14ac:dyDescent="0.25">
      <c r="A234" s="59">
        <f t="shared" si="16"/>
        <v>233</v>
      </c>
      <c r="B234" s="76">
        <v>4</v>
      </c>
      <c r="C234" s="77"/>
      <c r="D234" s="77" t="s">
        <v>137</v>
      </c>
      <c r="E234" s="75" t="str">
        <f t="shared" si="20"/>
        <v>Boque 4 - LEY DE CARRERA MILITAR Y LEY TROPA Y MARINERÍA II</v>
      </c>
      <c r="F234" s="75">
        <f t="shared" si="21"/>
        <v>0</v>
      </c>
      <c r="G234" s="75" t="str">
        <f t="shared" si="22"/>
        <v>FORMACIÓN MILITAR - Boque 4 - LEY DE CARRERA MILITAR Y LEY TROPA Y MARINERÍA II. 0 (Ref: 233)</v>
      </c>
      <c r="H234" s="78" t="s">
        <v>144</v>
      </c>
      <c r="I234" s="78" t="s">
        <v>150</v>
      </c>
      <c r="J234" s="79"/>
      <c r="K234" s="79"/>
      <c r="L234" s="79"/>
      <c r="M234" s="79"/>
      <c r="N234" s="79"/>
      <c r="O234" s="79"/>
      <c r="P234" s="80"/>
      <c r="Q234" s="79" t="s">
        <v>206</v>
      </c>
      <c r="R234" s="80">
        <f t="shared" si="19"/>
        <v>38</v>
      </c>
    </row>
    <row r="235" spans="1:18" s="70" customFormat="1" x14ac:dyDescent="0.25">
      <c r="A235" s="59">
        <f t="shared" si="16"/>
        <v>234</v>
      </c>
      <c r="B235" s="76">
        <v>4</v>
      </c>
      <c r="C235" s="77"/>
      <c r="D235" s="77" t="s">
        <v>137</v>
      </c>
      <c r="E235" s="75" t="str">
        <f t="shared" si="20"/>
        <v>Boque 4 - LEY DE CARRERA MILITAR Y LEY TROPA Y MARINERÍA II</v>
      </c>
      <c r="F235" s="75">
        <f t="shared" si="21"/>
        <v>0</v>
      </c>
      <c r="G235" s="75" t="str">
        <f t="shared" si="22"/>
        <v>FORMACIÓN MILITAR - Boque 4 - LEY DE CARRERA MILITAR Y LEY TROPA Y MARINERÍA II. 0 (Ref: 234)</v>
      </c>
      <c r="H235" s="78" t="s">
        <v>144</v>
      </c>
      <c r="I235" s="78" t="s">
        <v>150</v>
      </c>
      <c r="J235" s="79"/>
      <c r="K235" s="79"/>
      <c r="L235" s="79"/>
      <c r="M235" s="79"/>
      <c r="N235" s="79"/>
      <c r="O235" s="79"/>
      <c r="P235" s="80"/>
      <c r="Q235" s="79" t="s">
        <v>206</v>
      </c>
      <c r="R235" s="80">
        <f t="shared" si="19"/>
        <v>39</v>
      </c>
    </row>
    <row r="236" spans="1:18" s="70" customFormat="1" x14ac:dyDescent="0.25">
      <c r="A236" s="59">
        <f t="shared" si="16"/>
        <v>235</v>
      </c>
      <c r="B236" s="76">
        <v>4</v>
      </c>
      <c r="C236" s="77"/>
      <c r="D236" s="77" t="s">
        <v>137</v>
      </c>
      <c r="E236" s="75" t="str">
        <f t="shared" si="20"/>
        <v>Boque 4 - LEY DE CARRERA MILITAR Y LEY TROPA Y MARINERÍA II</v>
      </c>
      <c r="F236" s="75">
        <f t="shared" si="21"/>
        <v>0</v>
      </c>
      <c r="G236" s="75" t="str">
        <f t="shared" si="22"/>
        <v>FORMACIÓN MILITAR - Boque 4 - LEY DE CARRERA MILITAR Y LEY TROPA Y MARINERÍA II. 0 (Ref: 235)</v>
      </c>
      <c r="H236" s="78" t="s">
        <v>144</v>
      </c>
      <c r="I236" s="78" t="s">
        <v>150</v>
      </c>
      <c r="J236" s="79"/>
      <c r="K236" s="79"/>
      <c r="L236" s="79"/>
      <c r="M236" s="79"/>
      <c r="N236" s="79"/>
      <c r="O236" s="79"/>
      <c r="P236" s="80"/>
      <c r="Q236" s="79" t="s">
        <v>206</v>
      </c>
      <c r="R236" s="80">
        <f t="shared" si="19"/>
        <v>40</v>
      </c>
    </row>
    <row r="237" spans="1:18" s="70" customFormat="1" x14ac:dyDescent="0.25">
      <c r="A237" s="59">
        <f t="shared" si="16"/>
        <v>236</v>
      </c>
      <c r="B237" s="76">
        <v>4</v>
      </c>
      <c r="C237" s="77"/>
      <c r="D237" s="77" t="s">
        <v>137</v>
      </c>
      <c r="E237" s="75" t="str">
        <f t="shared" si="20"/>
        <v>Boque 4 - LEY DE CARRERA MILITAR Y LEY TROPA Y MARINERÍA II</v>
      </c>
      <c r="F237" s="75">
        <f t="shared" si="21"/>
        <v>0</v>
      </c>
      <c r="G237" s="75" t="str">
        <f t="shared" si="22"/>
        <v>FORMACIÓN MILITAR - Boque 4 - LEY DE CARRERA MILITAR Y LEY TROPA Y MARINERÍA II. 0 (Ref: 236)</v>
      </c>
      <c r="H237" s="78" t="s">
        <v>144</v>
      </c>
      <c r="I237" s="78" t="s">
        <v>150</v>
      </c>
      <c r="J237" s="79"/>
      <c r="K237" s="79"/>
      <c r="L237" s="79"/>
      <c r="M237" s="79"/>
      <c r="N237" s="79"/>
      <c r="O237" s="79"/>
      <c r="P237" s="80"/>
      <c r="Q237" s="79" t="s">
        <v>206</v>
      </c>
      <c r="R237" s="80">
        <f t="shared" si="19"/>
        <v>41</v>
      </c>
    </row>
    <row r="238" spans="1:18" s="70" customFormat="1" x14ac:dyDescent="0.25">
      <c r="A238" s="59">
        <f t="shared" si="16"/>
        <v>237</v>
      </c>
      <c r="B238" s="76">
        <v>4</v>
      </c>
      <c r="C238" s="77"/>
      <c r="D238" s="77" t="s">
        <v>137</v>
      </c>
      <c r="E238" s="75" t="str">
        <f t="shared" si="20"/>
        <v>Boque 4 - LEY DE CARRERA MILITAR Y LEY TROPA Y MARINERÍA II</v>
      </c>
      <c r="F238" s="75">
        <f t="shared" si="21"/>
        <v>0</v>
      </c>
      <c r="G238" s="75" t="str">
        <f t="shared" si="22"/>
        <v>FORMACIÓN MILITAR - Boque 4 - LEY DE CARRERA MILITAR Y LEY TROPA Y MARINERÍA II. 0 (Ref: 237)</v>
      </c>
      <c r="H238" s="78" t="s">
        <v>144</v>
      </c>
      <c r="I238" s="78" t="s">
        <v>150</v>
      </c>
      <c r="J238" s="79"/>
      <c r="K238" s="79"/>
      <c r="L238" s="79"/>
      <c r="M238" s="79"/>
      <c r="N238" s="79"/>
      <c r="O238" s="79"/>
      <c r="P238" s="80"/>
      <c r="Q238" s="79" t="s">
        <v>206</v>
      </c>
      <c r="R238" s="80">
        <f t="shared" si="19"/>
        <v>42</v>
      </c>
    </row>
    <row r="239" spans="1:18" s="70" customFormat="1" x14ac:dyDescent="0.25">
      <c r="A239" s="59">
        <f t="shared" si="16"/>
        <v>238</v>
      </c>
      <c r="B239" s="76">
        <v>4</v>
      </c>
      <c r="C239" s="77"/>
      <c r="D239" s="77" t="s">
        <v>137</v>
      </c>
      <c r="E239" s="75" t="str">
        <f t="shared" si="20"/>
        <v>Boque 4 - LEY DE CARRERA MILITAR Y LEY TROPA Y MARINERÍA II</v>
      </c>
      <c r="F239" s="75">
        <f t="shared" si="21"/>
        <v>0</v>
      </c>
      <c r="G239" s="75" t="str">
        <f t="shared" si="22"/>
        <v>FORMACIÓN MILITAR - Boque 4 - LEY DE CARRERA MILITAR Y LEY TROPA Y MARINERÍA II. 0 (Ref: 238)</v>
      </c>
      <c r="H239" s="78" t="s">
        <v>144</v>
      </c>
      <c r="I239" s="78" t="s">
        <v>150</v>
      </c>
      <c r="J239" s="79"/>
      <c r="K239" s="79"/>
      <c r="L239" s="79"/>
      <c r="M239" s="79"/>
      <c r="N239" s="79"/>
      <c r="O239" s="79"/>
      <c r="P239" s="80"/>
      <c r="Q239" s="79" t="s">
        <v>206</v>
      </c>
      <c r="R239" s="80">
        <f t="shared" si="19"/>
        <v>43</v>
      </c>
    </row>
    <row r="240" spans="1:18" s="70" customFormat="1" x14ac:dyDescent="0.25">
      <c r="A240" s="59">
        <f t="shared" si="16"/>
        <v>239</v>
      </c>
      <c r="B240" s="76">
        <v>4</v>
      </c>
      <c r="C240" s="77"/>
      <c r="D240" s="77" t="s">
        <v>137</v>
      </c>
      <c r="E240" s="75" t="str">
        <f t="shared" si="20"/>
        <v>Boque 4 - LEY DE CARRERA MILITAR Y LEY TROPA Y MARINERÍA II</v>
      </c>
      <c r="F240" s="75">
        <f t="shared" si="21"/>
        <v>0</v>
      </c>
      <c r="G240" s="75" t="str">
        <f t="shared" si="22"/>
        <v>FORMACIÓN MILITAR - Boque 4 - LEY DE CARRERA MILITAR Y LEY TROPA Y MARINERÍA II. 0 (Ref: 239)</v>
      </c>
      <c r="H240" s="78" t="s">
        <v>144</v>
      </c>
      <c r="I240" s="78" t="s">
        <v>150</v>
      </c>
      <c r="J240" s="79"/>
      <c r="K240" s="79"/>
      <c r="L240" s="79"/>
      <c r="M240" s="79"/>
      <c r="N240" s="79"/>
      <c r="O240" s="79"/>
      <c r="P240" s="80"/>
      <c r="Q240" s="79" t="s">
        <v>206</v>
      </c>
      <c r="R240" s="80">
        <f t="shared" si="19"/>
        <v>44</v>
      </c>
    </row>
    <row r="241" spans="1:18" s="70" customFormat="1" x14ac:dyDescent="0.25">
      <c r="A241" s="59">
        <f t="shared" si="16"/>
        <v>240</v>
      </c>
      <c r="B241" s="76">
        <v>4</v>
      </c>
      <c r="C241" s="77"/>
      <c r="D241" s="77" t="s">
        <v>137</v>
      </c>
      <c r="E241" s="75" t="str">
        <f t="shared" si="20"/>
        <v>Boque 4 - LEY DE CARRERA MILITAR Y LEY TROPA Y MARINERÍA II</v>
      </c>
      <c r="F241" s="75">
        <f t="shared" si="21"/>
        <v>0</v>
      </c>
      <c r="G241" s="75" t="str">
        <f t="shared" si="22"/>
        <v>FORMACIÓN MILITAR - Boque 4 - LEY DE CARRERA MILITAR Y LEY TROPA Y MARINERÍA II. 0 (Ref: 240)</v>
      </c>
      <c r="H241" s="78" t="s">
        <v>144</v>
      </c>
      <c r="I241" s="78" t="s">
        <v>150</v>
      </c>
      <c r="J241" s="79"/>
      <c r="K241" s="79"/>
      <c r="L241" s="79"/>
      <c r="M241" s="79"/>
      <c r="N241" s="79"/>
      <c r="O241" s="79"/>
      <c r="P241" s="80"/>
      <c r="Q241" s="79" t="s">
        <v>206</v>
      </c>
      <c r="R241" s="80">
        <f t="shared" si="19"/>
        <v>45</v>
      </c>
    </row>
    <row r="242" spans="1:18" s="70" customFormat="1" x14ac:dyDescent="0.25">
      <c r="A242" s="59">
        <f t="shared" si="16"/>
        <v>241</v>
      </c>
      <c r="B242" s="76">
        <v>4</v>
      </c>
      <c r="C242" s="77"/>
      <c r="D242" s="77" t="s">
        <v>137</v>
      </c>
      <c r="E242" s="75" t="str">
        <f t="shared" si="20"/>
        <v>Boque 4 - LEY DE CARRERA MILITAR Y LEY TROPA Y MARINERÍA II</v>
      </c>
      <c r="F242" s="75">
        <f t="shared" si="21"/>
        <v>0</v>
      </c>
      <c r="G242" s="75" t="str">
        <f t="shared" si="22"/>
        <v>FORMACIÓN MILITAR - Boque 4 - LEY DE CARRERA MILITAR Y LEY TROPA Y MARINERÍA II. 0 (Ref: 241)</v>
      </c>
      <c r="H242" s="78" t="s">
        <v>144</v>
      </c>
      <c r="I242" s="78" t="s">
        <v>150</v>
      </c>
      <c r="J242" s="79"/>
      <c r="K242" s="79"/>
      <c r="L242" s="79"/>
      <c r="M242" s="79"/>
      <c r="N242" s="79"/>
      <c r="O242" s="79"/>
      <c r="P242" s="80"/>
      <c r="Q242" s="79" t="s">
        <v>206</v>
      </c>
      <c r="R242" s="80">
        <f t="shared" si="19"/>
        <v>46</v>
      </c>
    </row>
    <row r="243" spans="1:18" s="70" customFormat="1" x14ac:dyDescent="0.25">
      <c r="A243" s="59">
        <f t="shared" si="16"/>
        <v>242</v>
      </c>
      <c r="B243" s="76">
        <v>4</v>
      </c>
      <c r="C243" s="77"/>
      <c r="D243" s="77" t="s">
        <v>137</v>
      </c>
      <c r="E243" s="75" t="str">
        <f t="shared" si="20"/>
        <v>Boque 4 - LEY DE CARRERA MILITAR Y LEY TROPA Y MARINERÍA II</v>
      </c>
      <c r="F243" s="75">
        <f t="shared" si="21"/>
        <v>0</v>
      </c>
      <c r="G243" s="75" t="str">
        <f t="shared" si="22"/>
        <v>FORMACIÓN MILITAR - Boque 4 - LEY DE CARRERA MILITAR Y LEY TROPA Y MARINERÍA II. 0 (Ref: 242)</v>
      </c>
      <c r="H243" s="78" t="s">
        <v>144</v>
      </c>
      <c r="I243" s="78" t="s">
        <v>150</v>
      </c>
      <c r="J243" s="79"/>
      <c r="K243" s="79"/>
      <c r="L243" s="79"/>
      <c r="M243" s="79"/>
      <c r="N243" s="79"/>
      <c r="O243" s="79"/>
      <c r="P243" s="80"/>
      <c r="Q243" s="79" t="s">
        <v>206</v>
      </c>
      <c r="R243" s="80">
        <f t="shared" si="19"/>
        <v>47</v>
      </c>
    </row>
    <row r="244" spans="1:18" s="70" customFormat="1" x14ac:dyDescent="0.25">
      <c r="A244" s="59">
        <f t="shared" si="16"/>
        <v>243</v>
      </c>
      <c r="B244" s="76">
        <v>4</v>
      </c>
      <c r="C244" s="77"/>
      <c r="D244" s="77" t="s">
        <v>137</v>
      </c>
      <c r="E244" s="75" t="str">
        <f t="shared" si="20"/>
        <v>Boque 4 - LEY DE CARRERA MILITAR Y LEY TROPA Y MARINERÍA II</v>
      </c>
      <c r="F244" s="75">
        <f t="shared" si="21"/>
        <v>0</v>
      </c>
      <c r="G244" s="75" t="str">
        <f t="shared" si="22"/>
        <v>FORMACIÓN MILITAR - Boque 4 - LEY DE CARRERA MILITAR Y LEY TROPA Y MARINERÍA II. 0 (Ref: 243)</v>
      </c>
      <c r="H244" s="78" t="s">
        <v>144</v>
      </c>
      <c r="I244" s="78" t="s">
        <v>150</v>
      </c>
      <c r="J244" s="79"/>
      <c r="K244" s="79"/>
      <c r="L244" s="79"/>
      <c r="M244" s="79"/>
      <c r="N244" s="79"/>
      <c r="O244" s="79"/>
      <c r="P244" s="80"/>
      <c r="Q244" s="79" t="s">
        <v>206</v>
      </c>
      <c r="R244" s="80">
        <f t="shared" si="19"/>
        <v>48</v>
      </c>
    </row>
    <row r="245" spans="1:18" s="70" customFormat="1" x14ac:dyDescent="0.25">
      <c r="A245" s="59">
        <f t="shared" si="16"/>
        <v>244</v>
      </c>
      <c r="B245" s="76">
        <v>4</v>
      </c>
      <c r="C245" s="77"/>
      <c r="D245" s="77" t="s">
        <v>137</v>
      </c>
      <c r="E245" s="75" t="str">
        <f t="shared" si="20"/>
        <v>Boque 4 - LEY DE CARRERA MILITAR Y LEY TROPA Y MARINERÍA II</v>
      </c>
      <c r="F245" s="75">
        <f t="shared" si="21"/>
        <v>0</v>
      </c>
      <c r="G245" s="75" t="str">
        <f t="shared" si="22"/>
        <v>FORMACIÓN MILITAR - Boque 4 - LEY DE CARRERA MILITAR Y LEY TROPA Y MARINERÍA II. 0 (Ref: 244)</v>
      </c>
      <c r="H245" s="78" t="s">
        <v>144</v>
      </c>
      <c r="I245" s="78" t="s">
        <v>150</v>
      </c>
      <c r="J245" s="79"/>
      <c r="K245" s="79"/>
      <c r="L245" s="79"/>
      <c r="M245" s="79"/>
      <c r="N245" s="79"/>
      <c r="O245" s="79"/>
      <c r="P245" s="80"/>
      <c r="Q245" s="79" t="s">
        <v>206</v>
      </c>
      <c r="R245" s="80">
        <f t="shared" si="19"/>
        <v>49</v>
      </c>
    </row>
    <row r="246" spans="1:18" s="70" customFormat="1" x14ac:dyDescent="0.25">
      <c r="A246" s="59">
        <f t="shared" si="16"/>
        <v>245</v>
      </c>
      <c r="B246" s="76">
        <v>4</v>
      </c>
      <c r="C246" s="77"/>
      <c r="D246" s="77" t="s">
        <v>137</v>
      </c>
      <c r="E246" s="75" t="str">
        <f t="shared" si="20"/>
        <v>Boque 4 - LEY DE CARRERA MILITAR Y LEY TROPA Y MARINERÍA II</v>
      </c>
      <c r="F246" s="75">
        <f t="shared" si="21"/>
        <v>0</v>
      </c>
      <c r="G246" s="75" t="str">
        <f t="shared" si="22"/>
        <v>FORMACIÓN MILITAR - Boque 4 - LEY DE CARRERA MILITAR Y LEY TROPA Y MARINERÍA II. 0 (Ref: 245)</v>
      </c>
      <c r="H246" s="78" t="s">
        <v>144</v>
      </c>
      <c r="I246" s="78" t="s">
        <v>150</v>
      </c>
      <c r="J246" s="79"/>
      <c r="K246" s="79"/>
      <c r="L246" s="79"/>
      <c r="M246" s="79"/>
      <c r="N246" s="79"/>
      <c r="O246" s="79"/>
      <c r="P246" s="80"/>
      <c r="Q246" s="79" t="s">
        <v>206</v>
      </c>
      <c r="R246" s="80">
        <f t="shared" si="19"/>
        <v>50</v>
      </c>
    </row>
    <row r="247" spans="1:18" s="70" customFormat="1" x14ac:dyDescent="0.25">
      <c r="A247" s="59">
        <f t="shared" si="16"/>
        <v>246</v>
      </c>
      <c r="B247" s="76">
        <v>4</v>
      </c>
      <c r="C247" s="77"/>
      <c r="D247" s="77" t="s">
        <v>137</v>
      </c>
      <c r="E247" s="75" t="str">
        <f t="shared" si="20"/>
        <v>Boque 4 - LEY DE CARRERA MILITAR Y LEY TROPA Y MARINERÍA II</v>
      </c>
      <c r="F247" s="75">
        <f t="shared" si="21"/>
        <v>0</v>
      </c>
      <c r="G247" s="75" t="str">
        <f t="shared" si="22"/>
        <v>FORMACIÓN MILITAR - Boque 4 - LEY DE CARRERA MILITAR Y LEY TROPA Y MARINERÍA II. 0 (Ref: 246)</v>
      </c>
      <c r="H247" s="78" t="s">
        <v>144</v>
      </c>
      <c r="I247" s="78" t="s">
        <v>150</v>
      </c>
      <c r="J247" s="79"/>
      <c r="K247" s="79"/>
      <c r="L247" s="79"/>
      <c r="M247" s="79"/>
      <c r="N247" s="79"/>
      <c r="O247" s="79"/>
      <c r="P247" s="80"/>
      <c r="Q247" s="79" t="s">
        <v>206</v>
      </c>
      <c r="R247" s="80">
        <f t="shared" si="19"/>
        <v>51</v>
      </c>
    </row>
    <row r="248" spans="1:18" s="70" customFormat="1" x14ac:dyDescent="0.25">
      <c r="A248" s="59">
        <f t="shared" si="16"/>
        <v>247</v>
      </c>
      <c r="B248" s="76">
        <v>4</v>
      </c>
      <c r="C248" s="77"/>
      <c r="D248" s="77" t="s">
        <v>137</v>
      </c>
      <c r="E248" s="75" t="str">
        <f t="shared" si="20"/>
        <v>Boque 4 - LEY DE CARRERA MILITAR Y LEY TROPA Y MARINERÍA II</v>
      </c>
      <c r="F248" s="75">
        <f t="shared" si="21"/>
        <v>0</v>
      </c>
      <c r="G248" s="75" t="str">
        <f t="shared" si="22"/>
        <v>FORMACIÓN MILITAR - Boque 4 - LEY DE CARRERA MILITAR Y LEY TROPA Y MARINERÍA II. 0 (Ref: 247)</v>
      </c>
      <c r="H248" s="78" t="s">
        <v>144</v>
      </c>
      <c r="I248" s="78" t="s">
        <v>150</v>
      </c>
      <c r="J248" s="79"/>
      <c r="K248" s="79"/>
      <c r="L248" s="79"/>
      <c r="M248" s="79"/>
      <c r="N248" s="79"/>
      <c r="O248" s="79"/>
      <c r="P248" s="80"/>
      <c r="Q248" s="79" t="s">
        <v>206</v>
      </c>
      <c r="R248" s="80">
        <f t="shared" si="19"/>
        <v>52</v>
      </c>
    </row>
    <row r="249" spans="1:18" s="70" customFormat="1" x14ac:dyDescent="0.25">
      <c r="A249" s="59">
        <f t="shared" si="16"/>
        <v>248</v>
      </c>
      <c r="B249" s="76">
        <v>4</v>
      </c>
      <c r="C249" s="77"/>
      <c r="D249" s="77" t="s">
        <v>137</v>
      </c>
      <c r="E249" s="75" t="str">
        <f t="shared" si="20"/>
        <v>Boque 4 - LEY DE CARRERA MILITAR Y LEY TROPA Y MARINERÍA II</v>
      </c>
      <c r="F249" s="75">
        <f t="shared" si="21"/>
        <v>0</v>
      </c>
      <c r="G249" s="75" t="str">
        <f t="shared" si="22"/>
        <v>FORMACIÓN MILITAR - Boque 4 - LEY DE CARRERA MILITAR Y LEY TROPA Y MARINERÍA II. 0 (Ref: 248)</v>
      </c>
      <c r="H249" s="78" t="s">
        <v>144</v>
      </c>
      <c r="I249" s="78" t="s">
        <v>150</v>
      </c>
      <c r="J249" s="79"/>
      <c r="K249" s="79"/>
      <c r="L249" s="79"/>
      <c r="M249" s="79"/>
      <c r="N249" s="79"/>
      <c r="O249" s="79"/>
      <c r="P249" s="80"/>
      <c r="Q249" s="79" t="s">
        <v>206</v>
      </c>
      <c r="R249" s="80">
        <f t="shared" si="19"/>
        <v>53</v>
      </c>
    </row>
    <row r="250" spans="1:18" s="70" customFormat="1" x14ac:dyDescent="0.25">
      <c r="A250" s="59">
        <f t="shared" si="16"/>
        <v>249</v>
      </c>
      <c r="B250" s="76">
        <v>4</v>
      </c>
      <c r="C250" s="77"/>
      <c r="D250" s="77" t="s">
        <v>137</v>
      </c>
      <c r="E250" s="75" t="str">
        <f t="shared" si="20"/>
        <v>Boque 4 - LEY DE CARRERA MILITAR Y LEY TROPA Y MARINERÍA II</v>
      </c>
      <c r="F250" s="75">
        <f t="shared" si="21"/>
        <v>0</v>
      </c>
      <c r="G250" s="75" t="str">
        <f t="shared" si="22"/>
        <v>FORMACIÓN MILITAR - Boque 4 - LEY DE CARRERA MILITAR Y LEY TROPA Y MARINERÍA II. 0 (Ref: 249)</v>
      </c>
      <c r="H250" s="78" t="s">
        <v>144</v>
      </c>
      <c r="I250" s="78" t="s">
        <v>150</v>
      </c>
      <c r="J250" s="79"/>
      <c r="K250" s="79"/>
      <c r="L250" s="79"/>
      <c r="M250" s="79"/>
      <c r="N250" s="79"/>
      <c r="O250" s="79"/>
      <c r="P250" s="80"/>
      <c r="Q250" s="79" t="s">
        <v>206</v>
      </c>
      <c r="R250" s="80">
        <f t="shared" si="19"/>
        <v>54</v>
      </c>
    </row>
    <row r="251" spans="1:18" s="70" customFormat="1" x14ac:dyDescent="0.25">
      <c r="A251" s="59">
        <f t="shared" si="16"/>
        <v>250</v>
      </c>
      <c r="B251" s="76">
        <v>4</v>
      </c>
      <c r="C251" s="77"/>
      <c r="D251" s="77" t="s">
        <v>137</v>
      </c>
      <c r="E251" s="75" t="str">
        <f t="shared" si="20"/>
        <v>Boque 4 - LEY DE CARRERA MILITAR Y LEY TROPA Y MARINERÍA II</v>
      </c>
      <c r="F251" s="75">
        <f t="shared" si="21"/>
        <v>0</v>
      </c>
      <c r="G251" s="75" t="str">
        <f t="shared" si="22"/>
        <v>FORMACIÓN MILITAR - Boque 4 - LEY DE CARRERA MILITAR Y LEY TROPA Y MARINERÍA II. 0 (Ref: 250)</v>
      </c>
      <c r="H251" s="78" t="s">
        <v>144</v>
      </c>
      <c r="I251" s="78" t="s">
        <v>150</v>
      </c>
      <c r="J251" s="79"/>
      <c r="K251" s="79"/>
      <c r="L251" s="79"/>
      <c r="M251" s="79"/>
      <c r="N251" s="79"/>
      <c r="O251" s="79"/>
      <c r="P251" s="80"/>
      <c r="Q251" s="79" t="s">
        <v>206</v>
      </c>
      <c r="R251" s="80">
        <f t="shared" si="19"/>
        <v>55</v>
      </c>
    </row>
    <row r="252" spans="1:18" x14ac:dyDescent="0.25">
      <c r="A252" s="59">
        <f t="shared" si="16"/>
        <v>251</v>
      </c>
      <c r="B252" s="76">
        <v>4</v>
      </c>
      <c r="C252" s="77"/>
      <c r="D252" s="77" t="s">
        <v>137</v>
      </c>
      <c r="E252" s="75" t="str">
        <f t="shared" ref="E252:E253" si="23">CONCATENATE("Boque ",B252," - ",I252," ",D252)</f>
        <v>Boque 4 - LEY DE CARRERA MILITAR Y LEY TROPA Y MARINERÍA II</v>
      </c>
      <c r="F252" s="75">
        <f t="shared" ref="F252:F253" si="24">IF(J252&gt;0,CONCATENATE(J252,". ",K252),K252)</f>
        <v>0</v>
      </c>
      <c r="G252" s="75" t="str">
        <f t="shared" ref="G252:G253" si="25">IF(H252=0,CONCATENATE(E252,". ",F252," (Ref: ",A252,")"),CONCATENATE(H252," - ",E252,". ",F252," (Ref: ",A252,")"))</f>
        <v>FORMACIÓN MILITAR - Boque 4 - LEY DE CARRERA MILITAR Y LEY TROPA Y MARINERÍA II. 0 (Ref: 251)</v>
      </c>
      <c r="H252" s="78" t="s">
        <v>144</v>
      </c>
      <c r="I252" s="78" t="s">
        <v>150</v>
      </c>
      <c r="J252" s="79"/>
      <c r="K252" s="79"/>
      <c r="L252" s="79"/>
      <c r="M252" s="79"/>
      <c r="N252" s="79"/>
      <c r="O252" s="79"/>
      <c r="P252" s="80"/>
      <c r="Q252" s="79"/>
      <c r="R252" s="80">
        <f t="shared" si="19"/>
        <v>56</v>
      </c>
    </row>
    <row r="253" spans="1:18" x14ac:dyDescent="0.25">
      <c r="A253" s="59">
        <f t="shared" si="16"/>
        <v>252</v>
      </c>
      <c r="B253" s="76" t="s">
        <v>143</v>
      </c>
      <c r="C253" s="77">
        <v>5</v>
      </c>
      <c r="D253" s="77" t="s">
        <v>138</v>
      </c>
      <c r="E253" s="75" t="str">
        <f t="shared" si="23"/>
        <v>Boque 5 y 6 - CÓDIGO PENAL MILITAR y RÉGIMEN DISCIPLINARIO  I</v>
      </c>
      <c r="F253" s="75" t="str">
        <f t="shared" si="24"/>
        <v xml:space="preserve">CÓDIGO PENAL MILITAR. </v>
      </c>
      <c r="G253" s="75" t="str">
        <f t="shared" si="25"/>
        <v>FORMACIÓN MILITAR - Boque 5 y 6 - CÓDIGO PENAL MILITAR y RÉGIMEN DISCIPLINARIO  I. CÓDIGO PENAL MILITAR.  (Ref: 252)</v>
      </c>
      <c r="H253" s="78" t="s">
        <v>144</v>
      </c>
      <c r="I253" s="78" t="s">
        <v>151</v>
      </c>
      <c r="J253" s="79" t="s">
        <v>152</v>
      </c>
      <c r="K253" s="79"/>
      <c r="L253" s="79"/>
      <c r="M253" s="79"/>
      <c r="N253" s="79"/>
      <c r="O253" s="79"/>
      <c r="P253" s="80"/>
      <c r="Q253" s="79"/>
      <c r="R253" s="80">
        <f t="shared" si="19"/>
        <v>1</v>
      </c>
    </row>
    <row r="254" spans="1:18" x14ac:dyDescent="0.25">
      <c r="A254" s="59">
        <f t="shared" si="16"/>
        <v>253</v>
      </c>
      <c r="B254" s="47" t="s">
        <v>143</v>
      </c>
      <c r="D254" s="46" t="s">
        <v>138</v>
      </c>
      <c r="E254" s="59" t="str">
        <f t="shared" si="15"/>
        <v>Boque 5 y 6 - CÓDIGO PENAL MILITAR y RÉGIMEN DISCIPLINARIO  I</v>
      </c>
      <c r="F254" s="59" t="str">
        <f t="shared" si="17"/>
        <v xml:space="preserve">CÓDIGO PENAL MILITAR. </v>
      </c>
      <c r="G254" s="59" t="str">
        <f t="shared" si="18"/>
        <v>FORMACIÓN MILITAR - Boque 5 y 6 - CÓDIGO PENAL MILITAR y RÉGIMEN DISCIPLINARIO  I. CÓDIGO PENAL MILITAR.  (Ref: 253)</v>
      </c>
      <c r="H254" s="42" t="s">
        <v>144</v>
      </c>
      <c r="I254" s="42" t="s">
        <v>151</v>
      </c>
      <c r="J254" s="37" t="s">
        <v>152</v>
      </c>
      <c r="Q254" s="69"/>
      <c r="R254" s="49">
        <f t="shared" si="19"/>
        <v>2</v>
      </c>
    </row>
    <row r="255" spans="1:18" x14ac:dyDescent="0.25">
      <c r="A255" s="59">
        <f t="shared" si="16"/>
        <v>254</v>
      </c>
      <c r="B255" s="47" t="s">
        <v>143</v>
      </c>
      <c r="D255" s="46" t="s">
        <v>138</v>
      </c>
      <c r="E255" s="59" t="str">
        <f t="shared" si="15"/>
        <v>Boque 5 y 6 - CÓDIGO PENAL MILITAR y RÉGIMEN DISCIPLINARIO  I</v>
      </c>
      <c r="F255" s="59" t="str">
        <f t="shared" si="17"/>
        <v xml:space="preserve">CÓDIGO PENAL MILITAR. </v>
      </c>
      <c r="G255" s="59" t="str">
        <f t="shared" si="18"/>
        <v>FORMACIÓN MILITAR - Boque 5 y 6 - CÓDIGO PENAL MILITAR y RÉGIMEN DISCIPLINARIO  I. CÓDIGO PENAL MILITAR.  (Ref: 254)</v>
      </c>
      <c r="H255" s="42" t="s">
        <v>144</v>
      </c>
      <c r="I255" s="42" t="s">
        <v>151</v>
      </c>
      <c r="J255" s="37" t="s">
        <v>152</v>
      </c>
      <c r="Q255" s="69"/>
      <c r="R255" s="49">
        <f t="shared" si="19"/>
        <v>3</v>
      </c>
    </row>
    <row r="256" spans="1:18" x14ac:dyDescent="0.25">
      <c r="A256" s="59">
        <f t="shared" si="16"/>
        <v>255</v>
      </c>
      <c r="B256" s="47" t="s">
        <v>143</v>
      </c>
      <c r="D256" s="46" t="s">
        <v>138</v>
      </c>
      <c r="E256" s="59" t="str">
        <f t="shared" si="15"/>
        <v>Boque 5 y 6 - CÓDIGO PENAL MILITAR y RÉGIMEN DISCIPLINARIO  I</v>
      </c>
      <c r="F256" s="59" t="str">
        <f t="shared" si="17"/>
        <v xml:space="preserve">CÓDIGO PENAL MILITAR. </v>
      </c>
      <c r="G256" s="59" t="str">
        <f t="shared" si="18"/>
        <v>FORMACIÓN MILITAR - Boque 5 y 6 - CÓDIGO PENAL MILITAR y RÉGIMEN DISCIPLINARIO  I. CÓDIGO PENAL MILITAR.  (Ref: 255)</v>
      </c>
      <c r="H256" s="42" t="s">
        <v>144</v>
      </c>
      <c r="I256" s="42" t="s">
        <v>151</v>
      </c>
      <c r="J256" s="37" t="s">
        <v>152</v>
      </c>
      <c r="Q256" s="69"/>
      <c r="R256" s="49">
        <f t="shared" si="19"/>
        <v>4</v>
      </c>
    </row>
    <row r="257" spans="1:18" x14ac:dyDescent="0.25">
      <c r="A257" s="59">
        <f t="shared" si="16"/>
        <v>256</v>
      </c>
      <c r="B257" s="47" t="s">
        <v>143</v>
      </c>
      <c r="D257" s="46" t="s">
        <v>138</v>
      </c>
      <c r="E257" s="59" t="str">
        <f t="shared" si="15"/>
        <v>Boque 5 y 6 - CÓDIGO PENAL MILITAR y RÉGIMEN DISCIPLINARIO  I</v>
      </c>
      <c r="F257" s="59" t="str">
        <f t="shared" si="17"/>
        <v xml:space="preserve">CÓDIGO PENAL MILITAR. </v>
      </c>
      <c r="G257" s="59" t="str">
        <f t="shared" si="18"/>
        <v>FORMACIÓN MILITAR - Boque 5 y 6 - CÓDIGO PENAL MILITAR y RÉGIMEN DISCIPLINARIO  I. CÓDIGO PENAL MILITAR.  (Ref: 256)</v>
      </c>
      <c r="H257" s="42" t="s">
        <v>144</v>
      </c>
      <c r="I257" s="42" t="s">
        <v>151</v>
      </c>
      <c r="J257" s="37" t="s">
        <v>152</v>
      </c>
      <c r="Q257" s="69"/>
      <c r="R257" s="49">
        <f t="shared" si="19"/>
        <v>5</v>
      </c>
    </row>
    <row r="258" spans="1:18" x14ac:dyDescent="0.25">
      <c r="A258" s="59">
        <f t="shared" si="16"/>
        <v>257</v>
      </c>
      <c r="B258" s="47" t="s">
        <v>143</v>
      </c>
      <c r="D258" s="46" t="s">
        <v>138</v>
      </c>
      <c r="E258" s="59" t="str">
        <f t="shared" si="15"/>
        <v>Boque 5 y 6 - CÓDIGO PENAL MILITAR y RÉGIMEN DISCIPLINARIO  I</v>
      </c>
      <c r="F258" s="59" t="str">
        <f t="shared" si="17"/>
        <v xml:space="preserve">CÓDIGO PENAL MILITAR. </v>
      </c>
      <c r="G258" s="59" t="str">
        <f t="shared" si="18"/>
        <v>FORMACIÓN MILITAR - Boque 5 y 6 - CÓDIGO PENAL MILITAR y RÉGIMEN DISCIPLINARIO  I. CÓDIGO PENAL MILITAR.  (Ref: 257)</v>
      </c>
      <c r="H258" s="42" t="s">
        <v>144</v>
      </c>
      <c r="I258" s="42" t="s">
        <v>151</v>
      </c>
      <c r="J258" s="37" t="s">
        <v>152</v>
      </c>
      <c r="Q258" s="69"/>
      <c r="R258" s="49">
        <f t="shared" si="19"/>
        <v>6</v>
      </c>
    </row>
    <row r="259" spans="1:18" x14ac:dyDescent="0.25">
      <c r="A259" s="59">
        <f t="shared" si="16"/>
        <v>258</v>
      </c>
      <c r="B259" s="47" t="s">
        <v>143</v>
      </c>
      <c r="D259" s="46" t="s">
        <v>138</v>
      </c>
      <c r="E259" s="59" t="str">
        <f t="shared" si="15"/>
        <v>Boque 5 y 6 - CÓDIGO PENAL MILITAR y RÉGIMEN DISCIPLINARIO  I</v>
      </c>
      <c r="F259" s="59" t="str">
        <f t="shared" si="17"/>
        <v xml:space="preserve">CÓDIGO PENAL MILITAR. </v>
      </c>
      <c r="G259" s="59" t="str">
        <f t="shared" si="18"/>
        <v>FORMACIÓN MILITAR - Boque 5 y 6 - CÓDIGO PENAL MILITAR y RÉGIMEN DISCIPLINARIO  I. CÓDIGO PENAL MILITAR.  (Ref: 258)</v>
      </c>
      <c r="H259" s="42" t="s">
        <v>144</v>
      </c>
      <c r="I259" s="42" t="s">
        <v>151</v>
      </c>
      <c r="J259" s="37" t="s">
        <v>152</v>
      </c>
      <c r="Q259" s="69"/>
      <c r="R259" s="49">
        <f t="shared" si="19"/>
        <v>7</v>
      </c>
    </row>
    <row r="260" spans="1:18" x14ac:dyDescent="0.25">
      <c r="A260" s="59">
        <f t="shared" ref="A260:A323" si="26">+A259+1</f>
        <v>259</v>
      </c>
      <c r="B260" s="47" t="s">
        <v>143</v>
      </c>
      <c r="D260" s="46" t="s">
        <v>138</v>
      </c>
      <c r="E260" s="59" t="str">
        <f t="shared" si="15"/>
        <v>Boque 5 y 6 - CÓDIGO PENAL MILITAR y RÉGIMEN DISCIPLINARIO  I</v>
      </c>
      <c r="F260" s="59" t="str">
        <f t="shared" si="17"/>
        <v xml:space="preserve">CÓDIGO PENAL MILITAR. </v>
      </c>
      <c r="G260" s="59" t="str">
        <f t="shared" si="18"/>
        <v>FORMACIÓN MILITAR - Boque 5 y 6 - CÓDIGO PENAL MILITAR y RÉGIMEN DISCIPLINARIO  I. CÓDIGO PENAL MILITAR.  (Ref: 259)</v>
      </c>
      <c r="H260" s="42" t="s">
        <v>144</v>
      </c>
      <c r="I260" s="42" t="s">
        <v>151</v>
      </c>
      <c r="J260" s="37" t="s">
        <v>152</v>
      </c>
      <c r="Q260" s="69"/>
      <c r="R260" s="49">
        <f t="shared" si="19"/>
        <v>8</v>
      </c>
    </row>
    <row r="261" spans="1:18" x14ac:dyDescent="0.25">
      <c r="A261" s="59">
        <f t="shared" si="26"/>
        <v>260</v>
      </c>
      <c r="B261" s="47" t="s">
        <v>143</v>
      </c>
      <c r="D261" s="46" t="s">
        <v>138</v>
      </c>
      <c r="E261" s="59" t="str">
        <f t="shared" si="15"/>
        <v>Boque 5 y 6 - CÓDIGO PENAL MILITAR y RÉGIMEN DISCIPLINARIO  I</v>
      </c>
      <c r="F261" s="59" t="str">
        <f t="shared" si="17"/>
        <v xml:space="preserve">CÓDIGO PENAL MILITAR. </v>
      </c>
      <c r="G261" s="59" t="str">
        <f t="shared" si="18"/>
        <v>FORMACIÓN MILITAR - Boque 5 y 6 - CÓDIGO PENAL MILITAR y RÉGIMEN DISCIPLINARIO  I. CÓDIGO PENAL MILITAR.  (Ref: 260)</v>
      </c>
      <c r="H261" s="42" t="s">
        <v>144</v>
      </c>
      <c r="I261" s="42" t="s">
        <v>151</v>
      </c>
      <c r="J261" s="37" t="s">
        <v>152</v>
      </c>
      <c r="Q261" s="69"/>
      <c r="R261" s="49">
        <f t="shared" si="19"/>
        <v>9</v>
      </c>
    </row>
    <row r="262" spans="1:18" x14ac:dyDescent="0.25">
      <c r="A262" s="59">
        <f t="shared" si="26"/>
        <v>261</v>
      </c>
      <c r="B262" s="47" t="s">
        <v>143</v>
      </c>
      <c r="D262" s="46" t="s">
        <v>138</v>
      </c>
      <c r="E262" s="59" t="str">
        <f t="shared" si="15"/>
        <v>Boque 5 y 6 - CÓDIGO PENAL MILITAR y RÉGIMEN DISCIPLINARIO  I</v>
      </c>
      <c r="F262" s="59" t="str">
        <f t="shared" si="17"/>
        <v xml:space="preserve">CÓDIGO PENAL MILITAR. </v>
      </c>
      <c r="G262" s="59" t="str">
        <f t="shared" si="18"/>
        <v>FORMACIÓN MILITAR - Boque 5 y 6 - CÓDIGO PENAL MILITAR y RÉGIMEN DISCIPLINARIO  I. CÓDIGO PENAL MILITAR.  (Ref: 261)</v>
      </c>
      <c r="H262" s="42" t="s">
        <v>144</v>
      </c>
      <c r="I262" s="42" t="s">
        <v>151</v>
      </c>
      <c r="J262" s="37" t="s">
        <v>152</v>
      </c>
      <c r="Q262" s="69"/>
      <c r="R262" s="49">
        <f t="shared" si="19"/>
        <v>10</v>
      </c>
    </row>
    <row r="263" spans="1:18" x14ac:dyDescent="0.25">
      <c r="A263" s="59">
        <f t="shared" si="26"/>
        <v>262</v>
      </c>
      <c r="B263" s="47" t="s">
        <v>143</v>
      </c>
      <c r="D263" s="46" t="s">
        <v>138</v>
      </c>
      <c r="E263" s="59" t="str">
        <f t="shared" si="15"/>
        <v>Boque 5 y 6 - CÓDIGO PENAL MILITAR y RÉGIMEN DISCIPLINARIO  I</v>
      </c>
      <c r="F263" s="59" t="str">
        <f t="shared" si="17"/>
        <v xml:space="preserve">CÓDIGO PENAL MILITAR. </v>
      </c>
      <c r="G263" s="59" t="str">
        <f t="shared" si="18"/>
        <v>FORMACIÓN MILITAR - Boque 5 y 6 - CÓDIGO PENAL MILITAR y RÉGIMEN DISCIPLINARIO  I. CÓDIGO PENAL MILITAR.  (Ref: 262)</v>
      </c>
      <c r="H263" s="42" t="s">
        <v>144</v>
      </c>
      <c r="I263" s="42" t="s">
        <v>151</v>
      </c>
      <c r="J263" s="37" t="s">
        <v>152</v>
      </c>
      <c r="Q263" s="69"/>
      <c r="R263" s="49">
        <f t="shared" si="19"/>
        <v>11</v>
      </c>
    </row>
    <row r="264" spans="1:18" x14ac:dyDescent="0.25">
      <c r="A264" s="59">
        <f t="shared" si="26"/>
        <v>263</v>
      </c>
      <c r="B264" s="47" t="s">
        <v>143</v>
      </c>
      <c r="D264" s="46" t="s">
        <v>138</v>
      </c>
      <c r="E264" s="59" t="str">
        <f t="shared" si="15"/>
        <v>Boque 5 y 6 - CÓDIGO PENAL MILITAR y RÉGIMEN DISCIPLINARIO  I</v>
      </c>
      <c r="F264" s="59" t="str">
        <f t="shared" si="17"/>
        <v xml:space="preserve">CÓDIGO PENAL MILITAR. </v>
      </c>
      <c r="G264" s="59" t="str">
        <f t="shared" si="18"/>
        <v>FORMACIÓN MILITAR - Boque 5 y 6 - CÓDIGO PENAL MILITAR y RÉGIMEN DISCIPLINARIO  I. CÓDIGO PENAL MILITAR.  (Ref: 263)</v>
      </c>
      <c r="H264" s="42" t="s">
        <v>144</v>
      </c>
      <c r="I264" s="42" t="s">
        <v>151</v>
      </c>
      <c r="J264" s="37" t="s">
        <v>152</v>
      </c>
      <c r="Q264" s="69"/>
      <c r="R264" s="49">
        <f t="shared" si="19"/>
        <v>12</v>
      </c>
    </row>
    <row r="265" spans="1:18" x14ac:dyDescent="0.25">
      <c r="A265" s="59">
        <f t="shared" si="26"/>
        <v>264</v>
      </c>
      <c r="B265" s="47" t="s">
        <v>143</v>
      </c>
      <c r="D265" s="46" t="s">
        <v>138</v>
      </c>
      <c r="E265" s="59" t="str">
        <f t="shared" si="15"/>
        <v>Boque 5 y 6 - CÓDIGO PENAL MILITAR y RÉGIMEN DISCIPLINARIO  I</v>
      </c>
      <c r="F265" s="59" t="str">
        <f t="shared" si="17"/>
        <v xml:space="preserve">CÓDIGO PENAL MILITAR. </v>
      </c>
      <c r="G265" s="59" t="str">
        <f t="shared" si="18"/>
        <v>FORMACIÓN MILITAR - Boque 5 y 6 - CÓDIGO PENAL MILITAR y RÉGIMEN DISCIPLINARIO  I. CÓDIGO PENAL MILITAR.  (Ref: 264)</v>
      </c>
      <c r="H265" s="42" t="s">
        <v>144</v>
      </c>
      <c r="I265" s="42" t="s">
        <v>151</v>
      </c>
      <c r="J265" s="37" t="s">
        <v>152</v>
      </c>
      <c r="Q265" s="69" t="s">
        <v>211</v>
      </c>
      <c r="R265" s="49">
        <f t="shared" si="19"/>
        <v>13</v>
      </c>
    </row>
    <row r="266" spans="1:18" x14ac:dyDescent="0.25">
      <c r="A266" s="59">
        <f t="shared" si="26"/>
        <v>265</v>
      </c>
      <c r="B266" s="47" t="s">
        <v>143</v>
      </c>
      <c r="D266" s="46" t="s">
        <v>138</v>
      </c>
      <c r="E266" s="59" t="str">
        <f t="shared" si="15"/>
        <v>Boque 5 y 6 - CÓDIGO PENAL MILITAR y RÉGIMEN DISCIPLINARIO  I</v>
      </c>
      <c r="F266" s="59" t="str">
        <f t="shared" si="17"/>
        <v xml:space="preserve">CÓDIGO PENAL MILITAR. </v>
      </c>
      <c r="G266" s="59" t="str">
        <f t="shared" si="18"/>
        <v>FORMACIÓN MILITAR - Boque 5 y 6 - CÓDIGO PENAL MILITAR y RÉGIMEN DISCIPLINARIO  I. CÓDIGO PENAL MILITAR.  (Ref: 265)</v>
      </c>
      <c r="H266" s="42" t="s">
        <v>144</v>
      </c>
      <c r="I266" s="42" t="s">
        <v>151</v>
      </c>
      <c r="J266" s="37" t="s">
        <v>152</v>
      </c>
      <c r="Q266" s="69"/>
      <c r="R266" s="49">
        <f t="shared" si="19"/>
        <v>14</v>
      </c>
    </row>
    <row r="267" spans="1:18" x14ac:dyDescent="0.25">
      <c r="A267" s="59">
        <f t="shared" si="26"/>
        <v>266</v>
      </c>
      <c r="B267" s="47" t="s">
        <v>143</v>
      </c>
      <c r="D267" s="46" t="s">
        <v>138</v>
      </c>
      <c r="E267" s="59" t="str">
        <f t="shared" si="15"/>
        <v>Boque 5 y 6 - CÓDIGO PENAL MILITAR y RÉGIMEN DISCIPLINARIO  I</v>
      </c>
      <c r="F267" s="59" t="str">
        <f t="shared" si="17"/>
        <v xml:space="preserve">CÓDIGO PENAL MILITAR. </v>
      </c>
      <c r="G267" s="59" t="str">
        <f t="shared" si="18"/>
        <v>FORMACIÓN MILITAR - Boque 5 y 6 - CÓDIGO PENAL MILITAR y RÉGIMEN DISCIPLINARIO  I. CÓDIGO PENAL MILITAR.  (Ref: 266)</v>
      </c>
      <c r="H267" s="42" t="s">
        <v>144</v>
      </c>
      <c r="I267" s="42" t="s">
        <v>151</v>
      </c>
      <c r="J267" s="37" t="s">
        <v>152</v>
      </c>
      <c r="Q267" s="69"/>
      <c r="R267" s="49">
        <f t="shared" si="19"/>
        <v>15</v>
      </c>
    </row>
    <row r="268" spans="1:18" x14ac:dyDescent="0.25">
      <c r="A268" s="59">
        <f t="shared" si="26"/>
        <v>267</v>
      </c>
      <c r="B268" s="47" t="s">
        <v>143</v>
      </c>
      <c r="D268" s="46" t="s">
        <v>138</v>
      </c>
      <c r="E268" s="59" t="str">
        <f t="shared" si="15"/>
        <v>Boque 5 y 6 - CÓDIGO PENAL MILITAR y RÉGIMEN DISCIPLINARIO  I</v>
      </c>
      <c r="F268" s="59" t="str">
        <f t="shared" si="17"/>
        <v xml:space="preserve">CÓDIGO PENAL MILITAR. </v>
      </c>
      <c r="G268" s="59" t="str">
        <f t="shared" si="18"/>
        <v>FORMACIÓN MILITAR - Boque 5 y 6 - CÓDIGO PENAL MILITAR y RÉGIMEN DISCIPLINARIO  I. CÓDIGO PENAL MILITAR.  (Ref: 267)</v>
      </c>
      <c r="H268" s="42" t="s">
        <v>144</v>
      </c>
      <c r="I268" s="42" t="s">
        <v>151</v>
      </c>
      <c r="J268" s="37" t="s">
        <v>152</v>
      </c>
      <c r="Q268" s="69"/>
      <c r="R268" s="49">
        <f t="shared" si="19"/>
        <v>16</v>
      </c>
    </row>
    <row r="269" spans="1:18" x14ac:dyDescent="0.25">
      <c r="A269" s="59">
        <f t="shared" si="26"/>
        <v>268</v>
      </c>
      <c r="B269" s="47" t="s">
        <v>143</v>
      </c>
      <c r="D269" s="46" t="s">
        <v>138</v>
      </c>
      <c r="E269" s="59" t="str">
        <f t="shared" si="15"/>
        <v>Boque 5 y 6 - CÓDIGO PENAL MILITAR y RÉGIMEN DISCIPLINARIO  I</v>
      </c>
      <c r="F269" s="59" t="str">
        <f t="shared" si="17"/>
        <v xml:space="preserve">CÓDIGO PENAL MILITAR. </v>
      </c>
      <c r="G269" s="59" t="str">
        <f t="shared" si="18"/>
        <v>FORMACIÓN MILITAR - Boque 5 y 6 - CÓDIGO PENAL MILITAR y RÉGIMEN DISCIPLINARIO  I. CÓDIGO PENAL MILITAR.  (Ref: 268)</v>
      </c>
      <c r="H269" s="42" t="s">
        <v>144</v>
      </c>
      <c r="I269" s="42" t="s">
        <v>151</v>
      </c>
      <c r="J269" s="37" t="s">
        <v>152</v>
      </c>
      <c r="Q269" s="69"/>
      <c r="R269" s="49">
        <f t="shared" si="19"/>
        <v>17</v>
      </c>
    </row>
    <row r="270" spans="1:18" x14ac:dyDescent="0.25">
      <c r="A270" s="59">
        <f t="shared" si="26"/>
        <v>269</v>
      </c>
      <c r="B270" s="47" t="s">
        <v>143</v>
      </c>
      <c r="D270" s="46" t="s">
        <v>138</v>
      </c>
      <c r="E270" s="59" t="str">
        <f t="shared" si="15"/>
        <v>Boque 5 y 6 - CÓDIGO PENAL MILITAR y RÉGIMEN DISCIPLINARIO  I</v>
      </c>
      <c r="F270" s="59" t="str">
        <f t="shared" si="17"/>
        <v xml:space="preserve">CÓDIGO PENAL MILITAR. </v>
      </c>
      <c r="G270" s="59" t="str">
        <f t="shared" si="18"/>
        <v>FORMACIÓN MILITAR - Boque 5 y 6 - CÓDIGO PENAL MILITAR y RÉGIMEN DISCIPLINARIO  I. CÓDIGO PENAL MILITAR.  (Ref: 269)</v>
      </c>
      <c r="H270" s="42" t="s">
        <v>144</v>
      </c>
      <c r="I270" s="42" t="s">
        <v>151</v>
      </c>
      <c r="J270" s="37" t="s">
        <v>152</v>
      </c>
      <c r="Q270" s="69"/>
      <c r="R270" s="49">
        <f t="shared" si="19"/>
        <v>18</v>
      </c>
    </row>
    <row r="271" spans="1:18" x14ac:dyDescent="0.25">
      <c r="A271" s="59">
        <f t="shared" si="26"/>
        <v>270</v>
      </c>
      <c r="B271" s="47" t="s">
        <v>143</v>
      </c>
      <c r="D271" s="46" t="s">
        <v>138</v>
      </c>
      <c r="E271" s="59" t="str">
        <f t="shared" si="15"/>
        <v>Boque 5 y 6 - CÓDIGO PENAL MILITAR y RÉGIMEN DISCIPLINARIO  I</v>
      </c>
      <c r="F271" s="59" t="str">
        <f t="shared" si="17"/>
        <v xml:space="preserve">CÓDIGO PENAL MILITAR. </v>
      </c>
      <c r="G271" s="59" t="str">
        <f t="shared" si="18"/>
        <v>FORMACIÓN MILITAR - Boque 5 y 6 - CÓDIGO PENAL MILITAR y RÉGIMEN DISCIPLINARIO  I. CÓDIGO PENAL MILITAR.  (Ref: 270)</v>
      </c>
      <c r="H271" s="42" t="s">
        <v>144</v>
      </c>
      <c r="I271" s="42" t="s">
        <v>151</v>
      </c>
      <c r="J271" s="37" t="s">
        <v>152</v>
      </c>
      <c r="Q271" s="69"/>
      <c r="R271" s="49">
        <f t="shared" si="19"/>
        <v>19</v>
      </c>
    </row>
    <row r="272" spans="1:18" x14ac:dyDescent="0.25">
      <c r="A272" s="59">
        <f t="shared" si="26"/>
        <v>271</v>
      </c>
      <c r="B272" s="47" t="s">
        <v>143</v>
      </c>
      <c r="D272" s="46" t="s">
        <v>138</v>
      </c>
      <c r="E272" s="59" t="str">
        <f t="shared" si="15"/>
        <v>Boque 5 y 6 - CÓDIGO PENAL MILITAR y RÉGIMEN DISCIPLINARIO  I</v>
      </c>
      <c r="F272" s="59" t="str">
        <f t="shared" si="17"/>
        <v xml:space="preserve">CÓDIGO PENAL MILITAR. </v>
      </c>
      <c r="G272" s="59" t="str">
        <f t="shared" si="18"/>
        <v>FORMACIÓN MILITAR - Boque 5 y 6 - CÓDIGO PENAL MILITAR y RÉGIMEN DISCIPLINARIO  I. CÓDIGO PENAL MILITAR.  (Ref: 271)</v>
      </c>
      <c r="H272" s="42" t="s">
        <v>144</v>
      </c>
      <c r="I272" s="42" t="s">
        <v>151</v>
      </c>
      <c r="J272" s="37" t="s">
        <v>152</v>
      </c>
      <c r="Q272" s="69"/>
      <c r="R272" s="49">
        <f t="shared" si="19"/>
        <v>20</v>
      </c>
    </row>
    <row r="273" spans="1:18" x14ac:dyDescent="0.25">
      <c r="A273" s="59">
        <f t="shared" si="26"/>
        <v>272</v>
      </c>
      <c r="B273" s="47" t="s">
        <v>143</v>
      </c>
      <c r="D273" s="46" t="s">
        <v>138</v>
      </c>
      <c r="E273" s="59" t="str">
        <f t="shared" si="15"/>
        <v>Boque 5 y 6 - CÓDIGO PENAL MILITAR y RÉGIMEN DISCIPLINARIO  I</v>
      </c>
      <c r="F273" s="59" t="str">
        <f t="shared" si="17"/>
        <v xml:space="preserve">CÓDIGO PENAL MILITAR. </v>
      </c>
      <c r="G273" s="59" t="str">
        <f t="shared" si="18"/>
        <v>FORMACIÓN MILITAR - Boque 5 y 6 - CÓDIGO PENAL MILITAR y RÉGIMEN DISCIPLINARIO  I. CÓDIGO PENAL MILITAR.  (Ref: 272)</v>
      </c>
      <c r="H273" s="42" t="s">
        <v>144</v>
      </c>
      <c r="I273" s="42" t="s">
        <v>151</v>
      </c>
      <c r="J273" s="37" t="s">
        <v>152</v>
      </c>
      <c r="Q273" s="69"/>
      <c r="R273" s="49">
        <f t="shared" si="19"/>
        <v>21</v>
      </c>
    </row>
    <row r="274" spans="1:18" x14ac:dyDescent="0.25">
      <c r="A274" s="59">
        <f t="shared" si="26"/>
        <v>273</v>
      </c>
      <c r="B274" s="47" t="s">
        <v>143</v>
      </c>
      <c r="D274" s="46" t="s">
        <v>138</v>
      </c>
      <c r="E274" s="59" t="str">
        <f t="shared" si="15"/>
        <v>Boque 5 y 6 - CÓDIGO PENAL MILITAR y RÉGIMEN DISCIPLINARIO  I</v>
      </c>
      <c r="F274" s="59" t="str">
        <f t="shared" si="17"/>
        <v xml:space="preserve">CÓDIGO PENAL MILITAR. </v>
      </c>
      <c r="G274" s="59" t="str">
        <f t="shared" si="18"/>
        <v>FORMACIÓN MILITAR - Boque 5 y 6 - CÓDIGO PENAL MILITAR y RÉGIMEN DISCIPLINARIO  I. CÓDIGO PENAL MILITAR.  (Ref: 273)</v>
      </c>
      <c r="H274" s="42" t="s">
        <v>144</v>
      </c>
      <c r="I274" s="42" t="s">
        <v>151</v>
      </c>
      <c r="J274" s="37" t="s">
        <v>152</v>
      </c>
      <c r="Q274" s="69"/>
      <c r="R274" s="49">
        <f t="shared" si="19"/>
        <v>22</v>
      </c>
    </row>
    <row r="275" spans="1:18" x14ac:dyDescent="0.25">
      <c r="A275" s="59">
        <f t="shared" si="26"/>
        <v>274</v>
      </c>
      <c r="B275" s="47" t="s">
        <v>143</v>
      </c>
      <c r="D275" s="46" t="s">
        <v>138</v>
      </c>
      <c r="E275" s="59" t="str">
        <f t="shared" si="15"/>
        <v>Boque 5 y 6 - CÓDIGO PENAL MILITAR y RÉGIMEN DISCIPLINARIO  I</v>
      </c>
      <c r="F275" s="59" t="str">
        <f t="shared" si="17"/>
        <v xml:space="preserve">CÓDIGO PENAL MILITAR. </v>
      </c>
      <c r="G275" s="59" t="str">
        <f t="shared" si="18"/>
        <v>FORMACIÓN MILITAR - Boque 5 y 6 - CÓDIGO PENAL MILITAR y RÉGIMEN DISCIPLINARIO  I. CÓDIGO PENAL MILITAR.  (Ref: 274)</v>
      </c>
      <c r="H275" s="42" t="s">
        <v>144</v>
      </c>
      <c r="I275" s="42" t="s">
        <v>151</v>
      </c>
      <c r="J275" s="37" t="s">
        <v>152</v>
      </c>
      <c r="Q275" s="69"/>
      <c r="R275" s="49">
        <f t="shared" si="19"/>
        <v>23</v>
      </c>
    </row>
    <row r="276" spans="1:18" x14ac:dyDescent="0.25">
      <c r="A276" s="59">
        <f t="shared" si="26"/>
        <v>275</v>
      </c>
      <c r="B276" s="47" t="s">
        <v>143</v>
      </c>
      <c r="D276" s="46" t="s">
        <v>138</v>
      </c>
      <c r="E276" s="59" t="str">
        <f t="shared" si="15"/>
        <v>Boque 5 y 6 - CÓDIGO PENAL MILITAR y RÉGIMEN DISCIPLINARIO  I</v>
      </c>
      <c r="F276" s="59" t="str">
        <f t="shared" si="17"/>
        <v xml:space="preserve">CÓDIGO PENAL MILITAR. </v>
      </c>
      <c r="G276" s="59" t="str">
        <f t="shared" si="18"/>
        <v>FORMACIÓN MILITAR - Boque 5 y 6 - CÓDIGO PENAL MILITAR y RÉGIMEN DISCIPLINARIO  I. CÓDIGO PENAL MILITAR.  (Ref: 275)</v>
      </c>
      <c r="H276" s="42" t="s">
        <v>144</v>
      </c>
      <c r="I276" s="42" t="s">
        <v>151</v>
      </c>
      <c r="J276" s="37" t="s">
        <v>152</v>
      </c>
      <c r="Q276" s="69"/>
      <c r="R276" s="49">
        <f t="shared" si="19"/>
        <v>24</v>
      </c>
    </row>
    <row r="277" spans="1:18" x14ac:dyDescent="0.25">
      <c r="A277" s="59">
        <f t="shared" si="26"/>
        <v>276</v>
      </c>
      <c r="B277" s="47" t="s">
        <v>143</v>
      </c>
      <c r="D277" s="46" t="s">
        <v>138</v>
      </c>
      <c r="E277" s="59" t="str">
        <f t="shared" si="15"/>
        <v>Boque 5 y 6 - CÓDIGO PENAL MILITAR y RÉGIMEN DISCIPLINARIO  I</v>
      </c>
      <c r="F277" s="59" t="str">
        <f t="shared" si="17"/>
        <v xml:space="preserve">CÓDIGO PENAL MILITAR. </v>
      </c>
      <c r="G277" s="59" t="str">
        <f t="shared" si="18"/>
        <v>FORMACIÓN MILITAR - Boque 5 y 6 - CÓDIGO PENAL MILITAR y RÉGIMEN DISCIPLINARIO  I. CÓDIGO PENAL MILITAR.  (Ref: 276)</v>
      </c>
      <c r="H277" s="42" t="s">
        <v>144</v>
      </c>
      <c r="I277" s="42" t="s">
        <v>151</v>
      </c>
      <c r="J277" s="37" t="s">
        <v>152</v>
      </c>
      <c r="Q277" s="69"/>
      <c r="R277" s="49">
        <f t="shared" si="19"/>
        <v>25</v>
      </c>
    </row>
    <row r="278" spans="1:18" x14ac:dyDescent="0.25">
      <c r="A278" s="59">
        <f t="shared" si="26"/>
        <v>277</v>
      </c>
      <c r="B278" s="47" t="s">
        <v>143</v>
      </c>
      <c r="D278" s="46" t="s">
        <v>138</v>
      </c>
      <c r="E278" s="59" t="str">
        <f t="shared" si="15"/>
        <v>Boque 5 y 6 - CÓDIGO PENAL MILITAR y RÉGIMEN DISCIPLINARIO  I</v>
      </c>
      <c r="F278" s="59" t="str">
        <f t="shared" si="17"/>
        <v xml:space="preserve">CÓDIGO PENAL MILITAR. </v>
      </c>
      <c r="G278" s="59" t="str">
        <f t="shared" si="18"/>
        <v>FORMACIÓN MILITAR - Boque 5 y 6 - CÓDIGO PENAL MILITAR y RÉGIMEN DISCIPLINARIO  I. CÓDIGO PENAL MILITAR.  (Ref: 277)</v>
      </c>
      <c r="H278" s="42" t="s">
        <v>144</v>
      </c>
      <c r="I278" s="42" t="s">
        <v>151</v>
      </c>
      <c r="J278" s="37" t="s">
        <v>152</v>
      </c>
      <c r="Q278" s="69"/>
      <c r="R278" s="49">
        <f t="shared" si="19"/>
        <v>26</v>
      </c>
    </row>
    <row r="279" spans="1:18" x14ac:dyDescent="0.25">
      <c r="A279" s="59">
        <f t="shared" si="26"/>
        <v>278</v>
      </c>
      <c r="B279" s="47" t="s">
        <v>143</v>
      </c>
      <c r="D279" s="46" t="s">
        <v>138</v>
      </c>
      <c r="E279" s="59" t="str">
        <f t="shared" si="15"/>
        <v>Boque 5 y 6 - CÓDIGO PENAL MILITAR y RÉGIMEN DISCIPLINARIO  I</v>
      </c>
      <c r="F279" s="59" t="str">
        <f t="shared" si="17"/>
        <v xml:space="preserve">CÓDIGO PENAL MILITAR. </v>
      </c>
      <c r="G279" s="59" t="str">
        <f t="shared" si="18"/>
        <v>FORMACIÓN MILITAR - Boque 5 y 6 - CÓDIGO PENAL MILITAR y RÉGIMEN DISCIPLINARIO  I. CÓDIGO PENAL MILITAR.  (Ref: 278)</v>
      </c>
      <c r="H279" s="42" t="s">
        <v>144</v>
      </c>
      <c r="I279" s="42" t="s">
        <v>151</v>
      </c>
      <c r="J279" s="37" t="s">
        <v>152</v>
      </c>
      <c r="Q279" s="69"/>
      <c r="R279" s="49">
        <f t="shared" si="19"/>
        <v>27</v>
      </c>
    </row>
    <row r="280" spans="1:18" x14ac:dyDescent="0.25">
      <c r="A280" s="59">
        <f t="shared" si="26"/>
        <v>279</v>
      </c>
      <c r="B280" s="47" t="s">
        <v>143</v>
      </c>
      <c r="D280" s="46" t="s">
        <v>138</v>
      </c>
      <c r="E280" s="59" t="str">
        <f t="shared" si="15"/>
        <v>Boque 5 y 6 - CÓDIGO PENAL MILITAR y RÉGIMEN DISCIPLINARIO  I</v>
      </c>
      <c r="F280" s="59" t="str">
        <f t="shared" si="17"/>
        <v xml:space="preserve">CÓDIGO PENAL MILITAR. </v>
      </c>
      <c r="G280" s="59" t="str">
        <f t="shared" si="18"/>
        <v>FORMACIÓN MILITAR - Boque 5 y 6 - CÓDIGO PENAL MILITAR y RÉGIMEN DISCIPLINARIO  I. CÓDIGO PENAL MILITAR.  (Ref: 279)</v>
      </c>
      <c r="H280" s="42" t="s">
        <v>144</v>
      </c>
      <c r="I280" s="42" t="s">
        <v>151</v>
      </c>
      <c r="J280" s="37" t="s">
        <v>152</v>
      </c>
      <c r="Q280" s="69"/>
      <c r="R280" s="49">
        <f t="shared" si="19"/>
        <v>28</v>
      </c>
    </row>
    <row r="281" spans="1:18" x14ac:dyDescent="0.25">
      <c r="A281" s="59">
        <f t="shared" si="26"/>
        <v>280</v>
      </c>
      <c r="B281" s="47" t="s">
        <v>143</v>
      </c>
      <c r="D281" s="46" t="s">
        <v>138</v>
      </c>
      <c r="E281" s="59" t="str">
        <f t="shared" si="15"/>
        <v>Boque 5 y 6 - CÓDIGO PENAL MILITAR y RÉGIMEN DISCIPLINARIO  I</v>
      </c>
      <c r="F281" s="59" t="str">
        <f t="shared" si="17"/>
        <v xml:space="preserve">CÓDIGO PENAL MILITAR. </v>
      </c>
      <c r="G281" s="59" t="str">
        <f t="shared" si="18"/>
        <v>FORMACIÓN MILITAR - Boque 5 y 6 - CÓDIGO PENAL MILITAR y RÉGIMEN DISCIPLINARIO  I. CÓDIGO PENAL MILITAR.  (Ref: 280)</v>
      </c>
      <c r="H281" s="42" t="s">
        <v>144</v>
      </c>
      <c r="I281" s="42" t="s">
        <v>151</v>
      </c>
      <c r="J281" s="37" t="s">
        <v>152</v>
      </c>
      <c r="Q281" s="69"/>
      <c r="R281" s="49">
        <f t="shared" si="19"/>
        <v>29</v>
      </c>
    </row>
    <row r="282" spans="1:18" x14ac:dyDescent="0.25">
      <c r="A282" s="59">
        <f t="shared" si="26"/>
        <v>281</v>
      </c>
      <c r="B282" s="47" t="s">
        <v>143</v>
      </c>
      <c r="D282" s="46" t="s">
        <v>138</v>
      </c>
      <c r="E282" s="59" t="str">
        <f t="shared" si="15"/>
        <v>Boque 5 y 6 - CÓDIGO PENAL MILITAR y RÉGIMEN DISCIPLINARIO  I</v>
      </c>
      <c r="F282" s="59" t="str">
        <f t="shared" si="17"/>
        <v xml:space="preserve">CÓDIGO PENAL MILITAR. </v>
      </c>
      <c r="G282" s="59" t="str">
        <f t="shared" si="18"/>
        <v>FORMACIÓN MILITAR - Boque 5 y 6 - CÓDIGO PENAL MILITAR y RÉGIMEN DISCIPLINARIO  I. CÓDIGO PENAL MILITAR.  (Ref: 281)</v>
      </c>
      <c r="H282" s="42" t="s">
        <v>144</v>
      </c>
      <c r="I282" s="42" t="s">
        <v>151</v>
      </c>
      <c r="J282" s="37" t="s">
        <v>152</v>
      </c>
      <c r="Q282" s="69"/>
      <c r="R282" s="49">
        <f t="shared" si="19"/>
        <v>30</v>
      </c>
    </row>
    <row r="283" spans="1:18" x14ac:dyDescent="0.25">
      <c r="A283" s="59">
        <f t="shared" si="26"/>
        <v>282</v>
      </c>
      <c r="B283" s="47" t="s">
        <v>143</v>
      </c>
      <c r="D283" s="46" t="s">
        <v>138</v>
      </c>
      <c r="E283" s="59" t="str">
        <f t="shared" si="15"/>
        <v>Boque 5 y 6 - CÓDIGO PENAL MILITAR y RÉGIMEN DISCIPLINARIO  I</v>
      </c>
      <c r="F283" s="59" t="str">
        <f t="shared" si="17"/>
        <v xml:space="preserve">CÓDIGO PENAL MILITAR. </v>
      </c>
      <c r="G283" s="59" t="str">
        <f t="shared" si="18"/>
        <v>FORMACIÓN MILITAR - Boque 5 y 6 - CÓDIGO PENAL MILITAR y RÉGIMEN DISCIPLINARIO  I. CÓDIGO PENAL MILITAR.  (Ref: 282)</v>
      </c>
      <c r="H283" s="42" t="s">
        <v>144</v>
      </c>
      <c r="I283" s="42" t="s">
        <v>151</v>
      </c>
      <c r="J283" s="37" t="s">
        <v>152</v>
      </c>
      <c r="Q283" s="69"/>
      <c r="R283" s="49">
        <f t="shared" si="19"/>
        <v>31</v>
      </c>
    </row>
    <row r="284" spans="1:18" x14ac:dyDescent="0.25">
      <c r="A284" s="59">
        <f t="shared" si="26"/>
        <v>283</v>
      </c>
      <c r="B284" s="47" t="s">
        <v>143</v>
      </c>
      <c r="D284" s="46" t="s">
        <v>138</v>
      </c>
      <c r="E284" s="59" t="str">
        <f t="shared" si="15"/>
        <v>Boque 5 y 6 - CÓDIGO PENAL MILITAR y RÉGIMEN DISCIPLINARIO  I</v>
      </c>
      <c r="F284" s="59" t="str">
        <f t="shared" si="17"/>
        <v xml:space="preserve">CÓDIGO PENAL MILITAR. </v>
      </c>
      <c r="G284" s="59" t="str">
        <f t="shared" si="18"/>
        <v>FORMACIÓN MILITAR - Boque 5 y 6 - CÓDIGO PENAL MILITAR y RÉGIMEN DISCIPLINARIO  I. CÓDIGO PENAL MILITAR.  (Ref: 283)</v>
      </c>
      <c r="H284" s="42" t="s">
        <v>144</v>
      </c>
      <c r="I284" s="42" t="s">
        <v>151</v>
      </c>
      <c r="J284" s="37" t="s">
        <v>152</v>
      </c>
      <c r="Q284" s="69"/>
      <c r="R284" s="49">
        <f t="shared" si="19"/>
        <v>32</v>
      </c>
    </row>
    <row r="285" spans="1:18" x14ac:dyDescent="0.25">
      <c r="A285" s="59">
        <f t="shared" si="26"/>
        <v>284</v>
      </c>
      <c r="B285" s="47" t="s">
        <v>143</v>
      </c>
      <c r="D285" s="46" t="s">
        <v>138</v>
      </c>
      <c r="E285" s="59" t="str">
        <f t="shared" si="15"/>
        <v>Boque 5 y 6 - CÓDIGO PENAL MILITAR y RÉGIMEN DISCIPLINARIO  I</v>
      </c>
      <c r="F285" s="59" t="str">
        <f t="shared" si="17"/>
        <v xml:space="preserve">CÓDIGO PENAL MILITAR. </v>
      </c>
      <c r="G285" s="59" t="str">
        <f t="shared" si="18"/>
        <v>FORMACIÓN MILITAR - Boque 5 y 6 - CÓDIGO PENAL MILITAR y RÉGIMEN DISCIPLINARIO  I. CÓDIGO PENAL MILITAR.  (Ref: 284)</v>
      </c>
      <c r="H285" s="42" t="s">
        <v>144</v>
      </c>
      <c r="I285" s="42" t="s">
        <v>151</v>
      </c>
      <c r="J285" s="37" t="s">
        <v>152</v>
      </c>
      <c r="Q285" s="69"/>
      <c r="R285" s="49">
        <f t="shared" si="19"/>
        <v>33</v>
      </c>
    </row>
    <row r="286" spans="1:18" x14ac:dyDescent="0.25">
      <c r="A286" s="59">
        <f t="shared" si="26"/>
        <v>285</v>
      </c>
      <c r="B286" s="47" t="s">
        <v>143</v>
      </c>
      <c r="D286" s="46" t="s">
        <v>138</v>
      </c>
      <c r="E286" s="59" t="str">
        <f t="shared" si="15"/>
        <v>Boque 5 y 6 - CÓDIGO PENAL MILITAR y RÉGIMEN DISCIPLINARIO  I</v>
      </c>
      <c r="F286" s="59" t="str">
        <f t="shared" si="17"/>
        <v xml:space="preserve">CÓDIGO PENAL MILITAR. </v>
      </c>
      <c r="G286" s="59" t="str">
        <f t="shared" si="18"/>
        <v>FORMACIÓN MILITAR - Boque 5 y 6 - CÓDIGO PENAL MILITAR y RÉGIMEN DISCIPLINARIO  I. CÓDIGO PENAL MILITAR.  (Ref: 285)</v>
      </c>
      <c r="H286" s="42" t="s">
        <v>144</v>
      </c>
      <c r="I286" s="42" t="s">
        <v>151</v>
      </c>
      <c r="J286" s="37" t="s">
        <v>152</v>
      </c>
      <c r="Q286" s="69"/>
      <c r="R286" s="49">
        <f t="shared" si="19"/>
        <v>34</v>
      </c>
    </row>
    <row r="287" spans="1:18" x14ac:dyDescent="0.25">
      <c r="A287" s="59">
        <f t="shared" si="26"/>
        <v>286</v>
      </c>
      <c r="B287" s="47" t="s">
        <v>143</v>
      </c>
      <c r="D287" s="46" t="s">
        <v>138</v>
      </c>
      <c r="E287" s="59" t="str">
        <f t="shared" si="15"/>
        <v>Boque 5 y 6 - CÓDIGO PENAL MILITAR y RÉGIMEN DISCIPLINARIO  I</v>
      </c>
      <c r="F287" s="59" t="str">
        <f t="shared" si="17"/>
        <v xml:space="preserve">CÓDIGO PENAL MILITAR. </v>
      </c>
      <c r="G287" s="59" t="str">
        <f t="shared" si="18"/>
        <v>FORMACIÓN MILITAR - Boque 5 y 6 - CÓDIGO PENAL MILITAR y RÉGIMEN DISCIPLINARIO  I. CÓDIGO PENAL MILITAR.  (Ref: 286)</v>
      </c>
      <c r="H287" s="42" t="s">
        <v>144</v>
      </c>
      <c r="I287" s="42" t="s">
        <v>151</v>
      </c>
      <c r="J287" s="37" t="s">
        <v>152</v>
      </c>
      <c r="Q287" s="69"/>
      <c r="R287" s="49">
        <f t="shared" si="19"/>
        <v>35</v>
      </c>
    </row>
    <row r="288" spans="1:18" x14ac:dyDescent="0.25">
      <c r="A288" s="59">
        <f t="shared" si="26"/>
        <v>287</v>
      </c>
      <c r="B288" s="47" t="s">
        <v>143</v>
      </c>
      <c r="D288" s="46" t="s">
        <v>138</v>
      </c>
      <c r="E288" s="59" t="str">
        <f t="shared" si="15"/>
        <v>Boque 5 y 6 - CÓDIGO PENAL MILITAR y RÉGIMEN DISCIPLINARIO  I</v>
      </c>
      <c r="F288" s="59" t="str">
        <f t="shared" si="17"/>
        <v xml:space="preserve">CÓDIGO PENAL MILITAR. </v>
      </c>
      <c r="G288" s="59" t="str">
        <f t="shared" si="18"/>
        <v>FORMACIÓN MILITAR - Boque 5 y 6 - CÓDIGO PENAL MILITAR y RÉGIMEN DISCIPLINARIO  I. CÓDIGO PENAL MILITAR.  (Ref: 287)</v>
      </c>
      <c r="H288" s="42" t="s">
        <v>144</v>
      </c>
      <c r="I288" s="42" t="s">
        <v>151</v>
      </c>
      <c r="J288" s="37" t="s">
        <v>152</v>
      </c>
      <c r="Q288" s="69"/>
      <c r="R288" s="49">
        <f t="shared" si="19"/>
        <v>36</v>
      </c>
    </row>
    <row r="289" spans="1:18" x14ac:dyDescent="0.25">
      <c r="A289" s="59">
        <f t="shared" si="26"/>
        <v>288</v>
      </c>
      <c r="B289" s="47" t="s">
        <v>143</v>
      </c>
      <c r="D289" s="46" t="s">
        <v>138</v>
      </c>
      <c r="E289" s="59" t="str">
        <f t="shared" si="15"/>
        <v>Boque 5 y 6 - CÓDIGO PENAL MILITAR y RÉGIMEN DISCIPLINARIO  I</v>
      </c>
      <c r="F289" s="59" t="str">
        <f t="shared" si="17"/>
        <v xml:space="preserve">CÓDIGO PENAL MILITAR. </v>
      </c>
      <c r="G289" s="59" t="str">
        <f t="shared" si="18"/>
        <v>FORMACIÓN MILITAR - Boque 5 y 6 - CÓDIGO PENAL MILITAR y RÉGIMEN DISCIPLINARIO  I. CÓDIGO PENAL MILITAR.  (Ref: 288)</v>
      </c>
      <c r="H289" s="42" t="s">
        <v>144</v>
      </c>
      <c r="I289" s="42" t="s">
        <v>151</v>
      </c>
      <c r="J289" s="37" t="s">
        <v>152</v>
      </c>
      <c r="Q289" s="69"/>
      <c r="R289" s="49">
        <f t="shared" si="19"/>
        <v>37</v>
      </c>
    </row>
    <row r="290" spans="1:18" x14ac:dyDescent="0.25">
      <c r="A290" s="59">
        <f t="shared" si="26"/>
        <v>289</v>
      </c>
      <c r="B290" s="47" t="s">
        <v>143</v>
      </c>
      <c r="D290" s="46" t="s">
        <v>138</v>
      </c>
      <c r="E290" s="59" t="str">
        <f t="shared" si="15"/>
        <v>Boque 5 y 6 - CÓDIGO PENAL MILITAR y RÉGIMEN DISCIPLINARIO  I</v>
      </c>
      <c r="F290" s="59" t="str">
        <f t="shared" si="17"/>
        <v xml:space="preserve">CÓDIGO PENAL MILITAR. </v>
      </c>
      <c r="G290" s="59" t="str">
        <f t="shared" si="18"/>
        <v>FORMACIÓN MILITAR - Boque 5 y 6 - CÓDIGO PENAL MILITAR y RÉGIMEN DISCIPLINARIO  I. CÓDIGO PENAL MILITAR.  (Ref: 289)</v>
      </c>
      <c r="H290" s="42" t="s">
        <v>144</v>
      </c>
      <c r="I290" s="42" t="s">
        <v>151</v>
      </c>
      <c r="J290" s="37" t="s">
        <v>152</v>
      </c>
      <c r="Q290" s="69"/>
      <c r="R290" s="49">
        <f t="shared" si="19"/>
        <v>38</v>
      </c>
    </row>
    <row r="291" spans="1:18" x14ac:dyDescent="0.25">
      <c r="A291" s="59">
        <f t="shared" si="26"/>
        <v>290</v>
      </c>
      <c r="B291" s="47" t="s">
        <v>143</v>
      </c>
      <c r="D291" s="46" t="s">
        <v>138</v>
      </c>
      <c r="E291" s="59" t="str">
        <f t="shared" si="15"/>
        <v>Boque 5 y 6 - CÓDIGO PENAL MILITAR y RÉGIMEN DISCIPLINARIO  I</v>
      </c>
      <c r="F291" s="59" t="str">
        <f t="shared" si="17"/>
        <v xml:space="preserve">CÓDIGO PENAL MILITAR. </v>
      </c>
      <c r="G291" s="59" t="str">
        <f t="shared" si="18"/>
        <v>FORMACIÓN MILITAR - Boque 5 y 6 - CÓDIGO PENAL MILITAR y RÉGIMEN DISCIPLINARIO  I. CÓDIGO PENAL MILITAR.  (Ref: 290)</v>
      </c>
      <c r="H291" s="42" t="s">
        <v>144</v>
      </c>
      <c r="I291" s="42" t="s">
        <v>151</v>
      </c>
      <c r="J291" s="37" t="s">
        <v>152</v>
      </c>
      <c r="Q291" s="69"/>
      <c r="R291" s="49">
        <f t="shared" si="19"/>
        <v>39</v>
      </c>
    </row>
    <row r="292" spans="1:18" x14ac:dyDescent="0.25">
      <c r="A292" s="59">
        <f t="shared" si="26"/>
        <v>291</v>
      </c>
      <c r="B292" s="47" t="s">
        <v>143</v>
      </c>
      <c r="D292" s="46" t="s">
        <v>138</v>
      </c>
      <c r="E292" s="59" t="str">
        <f t="shared" si="15"/>
        <v>Boque 5 y 6 - CÓDIGO PENAL MILITAR y RÉGIMEN DISCIPLINARIO  I</v>
      </c>
      <c r="F292" s="59" t="str">
        <f t="shared" si="17"/>
        <v xml:space="preserve">CÓDIGO PENAL MILITAR. </v>
      </c>
      <c r="G292" s="59" t="str">
        <f t="shared" si="18"/>
        <v>FORMACIÓN MILITAR - Boque 5 y 6 - CÓDIGO PENAL MILITAR y RÉGIMEN DISCIPLINARIO  I. CÓDIGO PENAL MILITAR.  (Ref: 291)</v>
      </c>
      <c r="H292" s="42" t="s">
        <v>144</v>
      </c>
      <c r="I292" s="42" t="s">
        <v>151</v>
      </c>
      <c r="J292" s="37" t="s">
        <v>152</v>
      </c>
      <c r="Q292" s="69"/>
      <c r="R292" s="49">
        <f t="shared" si="19"/>
        <v>40</v>
      </c>
    </row>
    <row r="293" spans="1:18" x14ac:dyDescent="0.25">
      <c r="A293" s="59">
        <f t="shared" si="26"/>
        <v>292</v>
      </c>
      <c r="B293" s="47" t="s">
        <v>143</v>
      </c>
      <c r="D293" s="46" t="s">
        <v>138</v>
      </c>
      <c r="E293" s="59" t="str">
        <f t="shared" si="15"/>
        <v>Boque 5 y 6 - CÓDIGO PENAL MILITAR y RÉGIMEN DISCIPLINARIO  I</v>
      </c>
      <c r="F293" s="59" t="str">
        <f t="shared" si="17"/>
        <v xml:space="preserve">CÓDIGO PENAL MILITAR. </v>
      </c>
      <c r="G293" s="59" t="str">
        <f t="shared" si="18"/>
        <v>FORMACIÓN MILITAR - Boque 5 y 6 - CÓDIGO PENAL MILITAR y RÉGIMEN DISCIPLINARIO  I. CÓDIGO PENAL MILITAR.  (Ref: 292)</v>
      </c>
      <c r="H293" s="42" t="s">
        <v>144</v>
      </c>
      <c r="I293" s="42" t="s">
        <v>151</v>
      </c>
      <c r="J293" s="37" t="s">
        <v>152</v>
      </c>
      <c r="Q293" s="69"/>
      <c r="R293" s="49">
        <f t="shared" si="19"/>
        <v>41</v>
      </c>
    </row>
    <row r="294" spans="1:18" x14ac:dyDescent="0.25">
      <c r="A294" s="59">
        <f t="shared" si="26"/>
        <v>293</v>
      </c>
      <c r="B294" s="47" t="s">
        <v>143</v>
      </c>
      <c r="D294" s="46" t="s">
        <v>138</v>
      </c>
      <c r="E294" s="59" t="str">
        <f t="shared" si="15"/>
        <v>Boque 5 y 6 - CÓDIGO PENAL MILITAR y RÉGIMEN DISCIPLINARIO  I</v>
      </c>
      <c r="F294" s="59" t="str">
        <f t="shared" si="17"/>
        <v xml:space="preserve">CÓDIGO PENAL MILITAR. </v>
      </c>
      <c r="G294" s="59" t="str">
        <f t="shared" si="18"/>
        <v>FORMACIÓN MILITAR - Boque 5 y 6 - CÓDIGO PENAL MILITAR y RÉGIMEN DISCIPLINARIO  I. CÓDIGO PENAL MILITAR.  (Ref: 293)</v>
      </c>
      <c r="H294" s="42" t="s">
        <v>144</v>
      </c>
      <c r="I294" s="42" t="s">
        <v>151</v>
      </c>
      <c r="J294" s="37" t="s">
        <v>152</v>
      </c>
      <c r="Q294" s="69"/>
      <c r="R294" s="49">
        <f t="shared" si="19"/>
        <v>42</v>
      </c>
    </row>
    <row r="295" spans="1:18" x14ac:dyDescent="0.25">
      <c r="A295" s="59">
        <f t="shared" si="26"/>
        <v>294</v>
      </c>
      <c r="B295" s="47" t="s">
        <v>143</v>
      </c>
      <c r="D295" s="46" t="s">
        <v>138</v>
      </c>
      <c r="E295" s="59" t="str">
        <f t="shared" si="15"/>
        <v>Boque 5 y 6 - CÓDIGO PENAL MILITAR y RÉGIMEN DISCIPLINARIO  I</v>
      </c>
      <c r="F295" s="59" t="str">
        <f t="shared" si="17"/>
        <v xml:space="preserve">CÓDIGO PENAL MILITAR. </v>
      </c>
      <c r="G295" s="59" t="str">
        <f t="shared" si="18"/>
        <v>FORMACIÓN MILITAR - Boque 5 y 6 - CÓDIGO PENAL MILITAR y RÉGIMEN DISCIPLINARIO  I. CÓDIGO PENAL MILITAR.  (Ref: 294)</v>
      </c>
      <c r="H295" s="42" t="s">
        <v>144</v>
      </c>
      <c r="I295" s="42" t="s">
        <v>151</v>
      </c>
      <c r="J295" s="37" t="s">
        <v>152</v>
      </c>
      <c r="Q295" s="69"/>
      <c r="R295" s="49">
        <f t="shared" si="19"/>
        <v>43</v>
      </c>
    </row>
    <row r="296" spans="1:18" x14ac:dyDescent="0.25">
      <c r="A296" s="59">
        <f t="shared" si="26"/>
        <v>295</v>
      </c>
      <c r="B296" s="47" t="s">
        <v>143</v>
      </c>
      <c r="D296" s="46" t="s">
        <v>138</v>
      </c>
      <c r="E296" s="59" t="str">
        <f t="shared" si="15"/>
        <v>Boque 5 y 6 - CÓDIGO PENAL MILITAR y RÉGIMEN DISCIPLINARIO  I</v>
      </c>
      <c r="F296" s="59" t="str">
        <f t="shared" si="17"/>
        <v xml:space="preserve">CÓDIGO PENAL MILITAR. </v>
      </c>
      <c r="G296" s="59" t="str">
        <f t="shared" si="18"/>
        <v>FORMACIÓN MILITAR - Boque 5 y 6 - CÓDIGO PENAL MILITAR y RÉGIMEN DISCIPLINARIO  I. CÓDIGO PENAL MILITAR.  (Ref: 295)</v>
      </c>
      <c r="H296" s="42" t="s">
        <v>144</v>
      </c>
      <c r="I296" s="42" t="s">
        <v>151</v>
      </c>
      <c r="J296" s="37" t="s">
        <v>152</v>
      </c>
      <c r="Q296" s="69"/>
      <c r="R296" s="49">
        <f t="shared" si="19"/>
        <v>44</v>
      </c>
    </row>
    <row r="297" spans="1:18" x14ac:dyDescent="0.25">
      <c r="A297" s="59">
        <f t="shared" si="26"/>
        <v>296</v>
      </c>
      <c r="B297" s="47" t="s">
        <v>143</v>
      </c>
      <c r="D297" s="46" t="s">
        <v>138</v>
      </c>
      <c r="E297" s="59" t="str">
        <f t="shared" ref="E297:E360" si="27">CONCATENATE("Boque ",B297," - ",I297," ",D297)</f>
        <v>Boque 5 y 6 - CÓDIGO PENAL MILITAR y RÉGIMEN DISCIPLINARIO  I</v>
      </c>
      <c r="F297" s="59" t="str">
        <f t="shared" si="17"/>
        <v xml:space="preserve">CÓDIGO PENAL MILITAR. </v>
      </c>
      <c r="G297" s="59" t="str">
        <f t="shared" si="18"/>
        <v>FORMACIÓN MILITAR - Boque 5 y 6 - CÓDIGO PENAL MILITAR y RÉGIMEN DISCIPLINARIO  I. CÓDIGO PENAL MILITAR.  (Ref: 296)</v>
      </c>
      <c r="H297" s="42" t="s">
        <v>144</v>
      </c>
      <c r="I297" s="42" t="s">
        <v>151</v>
      </c>
      <c r="J297" s="37" t="s">
        <v>152</v>
      </c>
      <c r="Q297" s="69"/>
      <c r="R297" s="49">
        <f t="shared" si="19"/>
        <v>45</v>
      </c>
    </row>
    <row r="298" spans="1:18" x14ac:dyDescent="0.25">
      <c r="A298" s="59">
        <f t="shared" si="26"/>
        <v>297</v>
      </c>
      <c r="B298" s="47" t="s">
        <v>143</v>
      </c>
      <c r="D298" s="46" t="s">
        <v>138</v>
      </c>
      <c r="E298" s="59" t="str">
        <f t="shared" si="27"/>
        <v>Boque 5 y 6 - CÓDIGO PENAL MILITAR y RÉGIMEN DISCIPLINARIO  I</v>
      </c>
      <c r="F298" s="59" t="str">
        <f t="shared" ref="F298:F361" si="28">IF(J298&gt;0,CONCATENATE(J298,". ",K298),K298)</f>
        <v xml:space="preserve">CÓDIGO PENAL MILITAR. </v>
      </c>
      <c r="G298" s="59" t="str">
        <f t="shared" ref="G298:G361" si="29">IF(H298=0,CONCATENATE(E298,". ",F298," (Ref: ",A298,")"),CONCATENATE(H298," - ",E298,". ",F298," (Ref: ",A298,")"))</f>
        <v>FORMACIÓN MILITAR - Boque 5 y 6 - CÓDIGO PENAL MILITAR y RÉGIMEN DISCIPLINARIO  I. CÓDIGO PENAL MILITAR.  (Ref: 297)</v>
      </c>
      <c r="H298" s="42" t="s">
        <v>144</v>
      </c>
      <c r="I298" s="42" t="s">
        <v>151</v>
      </c>
      <c r="J298" s="37" t="s">
        <v>152</v>
      </c>
      <c r="Q298" s="69"/>
      <c r="R298" s="49">
        <f t="shared" ref="R298:R361" si="30">IF(C298=0,R297+1,1)</f>
        <v>46</v>
      </c>
    </row>
    <row r="299" spans="1:18" x14ac:dyDescent="0.25">
      <c r="A299" s="59">
        <f t="shared" si="26"/>
        <v>298</v>
      </c>
      <c r="B299" s="47" t="s">
        <v>143</v>
      </c>
      <c r="D299" s="46" t="s">
        <v>138</v>
      </c>
      <c r="E299" s="59" t="str">
        <f t="shared" si="27"/>
        <v>Boque 5 y 6 - CÓDIGO PENAL MILITAR y RÉGIMEN DISCIPLINARIO  I</v>
      </c>
      <c r="F299" s="59" t="str">
        <f t="shared" si="28"/>
        <v xml:space="preserve">CÓDIGO PENAL MILITAR. </v>
      </c>
      <c r="G299" s="59" t="str">
        <f t="shared" si="29"/>
        <v>FORMACIÓN MILITAR - Boque 5 y 6 - CÓDIGO PENAL MILITAR y RÉGIMEN DISCIPLINARIO  I. CÓDIGO PENAL MILITAR.  (Ref: 298)</v>
      </c>
      <c r="H299" s="42" t="s">
        <v>144</v>
      </c>
      <c r="I299" s="42" t="s">
        <v>151</v>
      </c>
      <c r="J299" s="37" t="s">
        <v>152</v>
      </c>
      <c r="Q299" s="69"/>
      <c r="R299" s="49">
        <f t="shared" si="30"/>
        <v>47</v>
      </c>
    </row>
    <row r="300" spans="1:18" x14ac:dyDescent="0.25">
      <c r="A300" s="59">
        <f t="shared" si="26"/>
        <v>299</v>
      </c>
      <c r="B300" s="47" t="s">
        <v>143</v>
      </c>
      <c r="D300" s="46" t="s">
        <v>138</v>
      </c>
      <c r="E300" s="59" t="str">
        <f t="shared" si="27"/>
        <v>Boque 5 y 6 - CÓDIGO PENAL MILITAR y RÉGIMEN DISCIPLINARIO  I</v>
      </c>
      <c r="F300" s="59" t="str">
        <f t="shared" si="28"/>
        <v xml:space="preserve">CÓDIGO PENAL MILITAR. </v>
      </c>
      <c r="G300" s="59" t="str">
        <f t="shared" si="29"/>
        <v>FORMACIÓN MILITAR - Boque 5 y 6 - CÓDIGO PENAL MILITAR y RÉGIMEN DISCIPLINARIO  I. CÓDIGO PENAL MILITAR.  (Ref: 299)</v>
      </c>
      <c r="H300" s="42" t="s">
        <v>144</v>
      </c>
      <c r="I300" s="42" t="s">
        <v>151</v>
      </c>
      <c r="J300" s="37" t="s">
        <v>152</v>
      </c>
      <c r="Q300" s="69"/>
      <c r="R300" s="49">
        <f t="shared" si="30"/>
        <v>48</v>
      </c>
    </row>
    <row r="301" spans="1:18" x14ac:dyDescent="0.25">
      <c r="A301" s="59">
        <f t="shared" si="26"/>
        <v>300</v>
      </c>
      <c r="B301" s="47" t="s">
        <v>143</v>
      </c>
      <c r="D301" s="46" t="s">
        <v>138</v>
      </c>
      <c r="E301" s="59" t="str">
        <f t="shared" si="27"/>
        <v>Boque 5 y 6 - CÓDIGO PENAL MILITAR y RÉGIMEN DISCIPLINARIO  I</v>
      </c>
      <c r="F301" s="59" t="str">
        <f t="shared" si="28"/>
        <v xml:space="preserve">CÓDIGO PENAL MILITAR. </v>
      </c>
      <c r="G301" s="59" t="str">
        <f t="shared" si="29"/>
        <v>FORMACIÓN MILITAR - Boque 5 y 6 - CÓDIGO PENAL MILITAR y RÉGIMEN DISCIPLINARIO  I. CÓDIGO PENAL MILITAR.  (Ref: 300)</v>
      </c>
      <c r="H301" s="42" t="s">
        <v>144</v>
      </c>
      <c r="I301" s="42" t="s">
        <v>151</v>
      </c>
      <c r="J301" s="37" t="s">
        <v>152</v>
      </c>
      <c r="Q301" s="69"/>
      <c r="R301" s="49">
        <f t="shared" si="30"/>
        <v>49</v>
      </c>
    </row>
    <row r="302" spans="1:18" x14ac:dyDescent="0.25">
      <c r="A302" s="59">
        <f t="shared" si="26"/>
        <v>301</v>
      </c>
      <c r="B302" s="47" t="s">
        <v>143</v>
      </c>
      <c r="D302" s="46" t="s">
        <v>138</v>
      </c>
      <c r="E302" s="59" t="str">
        <f t="shared" si="27"/>
        <v>Boque 5 y 6 - CÓDIGO PENAL MILITAR y RÉGIMEN DISCIPLINARIO  I</v>
      </c>
      <c r="F302" s="59" t="str">
        <f t="shared" si="28"/>
        <v xml:space="preserve">CÓDIGO PENAL MILITAR. </v>
      </c>
      <c r="G302" s="59" t="str">
        <f t="shared" si="29"/>
        <v>FORMACIÓN MILITAR - Boque 5 y 6 - CÓDIGO PENAL MILITAR y RÉGIMEN DISCIPLINARIO  I. CÓDIGO PENAL MILITAR.  (Ref: 301)</v>
      </c>
      <c r="H302" s="42" t="s">
        <v>144</v>
      </c>
      <c r="I302" s="42" t="s">
        <v>151</v>
      </c>
      <c r="J302" s="37" t="s">
        <v>152</v>
      </c>
      <c r="Q302" s="69"/>
      <c r="R302" s="49">
        <f t="shared" si="30"/>
        <v>50</v>
      </c>
    </row>
    <row r="303" spans="1:18" x14ac:dyDescent="0.25">
      <c r="A303" s="59">
        <f t="shared" si="26"/>
        <v>302</v>
      </c>
      <c r="B303" s="47" t="s">
        <v>143</v>
      </c>
      <c r="D303" s="46" t="s">
        <v>138</v>
      </c>
      <c r="E303" s="59" t="str">
        <f t="shared" si="27"/>
        <v>Boque 5 y 6 - CÓDIGO PENAL MILITAR y RÉGIMEN DISCIPLINARIO  I</v>
      </c>
      <c r="F303" s="59" t="str">
        <f t="shared" si="28"/>
        <v xml:space="preserve">CÓDIGO PENAL MILITAR. </v>
      </c>
      <c r="G303" s="59" t="str">
        <f t="shared" si="29"/>
        <v>FORMACIÓN MILITAR - Boque 5 y 6 - CÓDIGO PENAL MILITAR y RÉGIMEN DISCIPLINARIO  I. CÓDIGO PENAL MILITAR.  (Ref: 302)</v>
      </c>
      <c r="H303" s="42" t="s">
        <v>144</v>
      </c>
      <c r="I303" s="42" t="s">
        <v>151</v>
      </c>
      <c r="J303" s="37" t="s">
        <v>152</v>
      </c>
      <c r="Q303" s="69"/>
      <c r="R303" s="49">
        <f t="shared" si="30"/>
        <v>51</v>
      </c>
    </row>
    <row r="304" spans="1:18" x14ac:dyDescent="0.25">
      <c r="A304" s="59">
        <f t="shared" si="26"/>
        <v>303</v>
      </c>
      <c r="B304" s="47" t="s">
        <v>143</v>
      </c>
      <c r="D304" s="46" t="s">
        <v>138</v>
      </c>
      <c r="E304" s="59" t="str">
        <f t="shared" si="27"/>
        <v>Boque 5 y 6 - CÓDIGO PENAL MILITAR y RÉGIMEN DISCIPLINARIO  I</v>
      </c>
      <c r="F304" s="59" t="str">
        <f t="shared" si="28"/>
        <v xml:space="preserve">CÓDIGO PENAL MILITAR. </v>
      </c>
      <c r="G304" s="59" t="str">
        <f t="shared" si="29"/>
        <v>FORMACIÓN MILITAR - Boque 5 y 6 - CÓDIGO PENAL MILITAR y RÉGIMEN DISCIPLINARIO  I. CÓDIGO PENAL MILITAR.  (Ref: 303)</v>
      </c>
      <c r="H304" s="42" t="s">
        <v>144</v>
      </c>
      <c r="I304" s="42" t="s">
        <v>151</v>
      </c>
      <c r="J304" s="37" t="s">
        <v>152</v>
      </c>
      <c r="Q304" s="69"/>
      <c r="R304" s="49">
        <f t="shared" si="30"/>
        <v>52</v>
      </c>
    </row>
    <row r="305" spans="1:18" x14ac:dyDescent="0.25">
      <c r="A305" s="59">
        <f t="shared" si="26"/>
        <v>304</v>
      </c>
      <c r="B305" s="47" t="s">
        <v>143</v>
      </c>
      <c r="D305" s="46" t="s">
        <v>138</v>
      </c>
      <c r="E305" s="59" t="str">
        <f t="shared" si="27"/>
        <v>Boque 5 y 6 - CÓDIGO PENAL MILITAR y RÉGIMEN DISCIPLINARIO  I</v>
      </c>
      <c r="F305" s="59" t="str">
        <f t="shared" si="28"/>
        <v xml:space="preserve">CÓDIGO PENAL MILITAR. </v>
      </c>
      <c r="G305" s="59" t="str">
        <f t="shared" si="29"/>
        <v>FORMACIÓN MILITAR - Boque 5 y 6 - CÓDIGO PENAL MILITAR y RÉGIMEN DISCIPLINARIO  I. CÓDIGO PENAL MILITAR.  (Ref: 304)</v>
      </c>
      <c r="H305" s="42" t="s">
        <v>144</v>
      </c>
      <c r="I305" s="42" t="s">
        <v>151</v>
      </c>
      <c r="J305" s="37" t="s">
        <v>152</v>
      </c>
      <c r="Q305" s="69"/>
      <c r="R305" s="49">
        <f t="shared" si="30"/>
        <v>53</v>
      </c>
    </row>
    <row r="306" spans="1:18" x14ac:dyDescent="0.25">
      <c r="A306" s="59">
        <f t="shared" si="26"/>
        <v>305</v>
      </c>
      <c r="B306" s="47" t="s">
        <v>143</v>
      </c>
      <c r="D306" s="46" t="s">
        <v>138</v>
      </c>
      <c r="E306" s="59" t="str">
        <f t="shared" si="27"/>
        <v>Boque 5 y 6 - CÓDIGO PENAL MILITAR y RÉGIMEN DISCIPLINARIO  I</v>
      </c>
      <c r="F306" s="59" t="str">
        <f t="shared" si="28"/>
        <v xml:space="preserve">CÓDIGO PENAL MILITAR. </v>
      </c>
      <c r="G306" s="59" t="str">
        <f t="shared" si="29"/>
        <v>FORMACIÓN MILITAR - Boque 5 y 6 - CÓDIGO PENAL MILITAR y RÉGIMEN DISCIPLINARIO  I. CÓDIGO PENAL MILITAR.  (Ref: 305)</v>
      </c>
      <c r="H306" s="42" t="s">
        <v>144</v>
      </c>
      <c r="I306" s="42" t="s">
        <v>151</v>
      </c>
      <c r="J306" s="37" t="s">
        <v>152</v>
      </c>
      <c r="Q306" s="69"/>
      <c r="R306" s="49">
        <f t="shared" si="30"/>
        <v>54</v>
      </c>
    </row>
    <row r="307" spans="1:18" x14ac:dyDescent="0.25">
      <c r="A307" s="59">
        <f t="shared" si="26"/>
        <v>306</v>
      </c>
      <c r="B307" s="47" t="s">
        <v>143</v>
      </c>
      <c r="D307" s="46" t="s">
        <v>138</v>
      </c>
      <c r="E307" s="59" t="str">
        <f t="shared" si="27"/>
        <v>Boque 5 y 6 - CÓDIGO PENAL MILITAR y RÉGIMEN DISCIPLINARIO  I</v>
      </c>
      <c r="F307" s="59" t="str">
        <f t="shared" si="28"/>
        <v xml:space="preserve">RÉGIMEN DISCIPLINARIO . </v>
      </c>
      <c r="G307" s="59" t="str">
        <f t="shared" si="29"/>
        <v>FORMACIÓN MILITAR - Boque 5 y 6 - CÓDIGO PENAL MILITAR y RÉGIMEN DISCIPLINARIO  I. RÉGIMEN DISCIPLINARIO .  (Ref: 306)</v>
      </c>
      <c r="H307" s="42" t="s">
        <v>144</v>
      </c>
      <c r="I307" s="42" t="s">
        <v>151</v>
      </c>
      <c r="J307" s="37" t="s">
        <v>153</v>
      </c>
      <c r="Q307" s="69"/>
      <c r="R307" s="49">
        <f t="shared" si="30"/>
        <v>55</v>
      </c>
    </row>
    <row r="308" spans="1:18" x14ac:dyDescent="0.25">
      <c r="A308" s="59">
        <f t="shared" si="26"/>
        <v>307</v>
      </c>
      <c r="B308" s="47" t="s">
        <v>143</v>
      </c>
      <c r="D308" s="46" t="s">
        <v>138</v>
      </c>
      <c r="E308" s="59" t="str">
        <f t="shared" si="27"/>
        <v>Boque 5 y 6 - CÓDIGO PENAL MILITAR y RÉGIMEN DISCIPLINARIO  I</v>
      </c>
      <c r="F308" s="59" t="str">
        <f t="shared" si="28"/>
        <v xml:space="preserve">RÉGIMEN DISCIPLINARIO . </v>
      </c>
      <c r="G308" s="59" t="str">
        <f t="shared" si="29"/>
        <v>FORMACIÓN MILITAR - Boque 5 y 6 - CÓDIGO PENAL MILITAR y RÉGIMEN DISCIPLINARIO  I. RÉGIMEN DISCIPLINARIO .  (Ref: 307)</v>
      </c>
      <c r="H308" s="42" t="s">
        <v>144</v>
      </c>
      <c r="I308" s="42" t="s">
        <v>151</v>
      </c>
      <c r="J308" s="37" t="s">
        <v>153</v>
      </c>
      <c r="Q308" s="69"/>
      <c r="R308" s="49">
        <f t="shared" si="30"/>
        <v>56</v>
      </c>
    </row>
    <row r="309" spans="1:18" x14ac:dyDescent="0.25">
      <c r="A309" s="59">
        <f t="shared" si="26"/>
        <v>308</v>
      </c>
      <c r="B309" s="47" t="s">
        <v>143</v>
      </c>
      <c r="D309" s="46" t="s">
        <v>138</v>
      </c>
      <c r="E309" s="59" t="str">
        <f t="shared" si="27"/>
        <v>Boque 5 y 6 - CÓDIGO PENAL MILITAR y RÉGIMEN DISCIPLINARIO  I</v>
      </c>
      <c r="F309" s="59" t="str">
        <f t="shared" si="28"/>
        <v xml:space="preserve">RÉGIMEN DISCIPLINARIO . </v>
      </c>
      <c r="G309" s="59" t="str">
        <f t="shared" si="29"/>
        <v>FORMACIÓN MILITAR - Boque 5 y 6 - CÓDIGO PENAL MILITAR y RÉGIMEN DISCIPLINARIO  I. RÉGIMEN DISCIPLINARIO .  (Ref: 308)</v>
      </c>
      <c r="H309" s="42" t="s">
        <v>144</v>
      </c>
      <c r="I309" s="42" t="s">
        <v>151</v>
      </c>
      <c r="J309" s="37" t="s">
        <v>153</v>
      </c>
      <c r="Q309" s="69"/>
      <c r="R309" s="49">
        <f t="shared" si="30"/>
        <v>57</v>
      </c>
    </row>
    <row r="310" spans="1:18" x14ac:dyDescent="0.25">
      <c r="A310" s="59">
        <f t="shared" si="26"/>
        <v>309</v>
      </c>
      <c r="B310" s="47" t="s">
        <v>143</v>
      </c>
      <c r="D310" s="46" t="s">
        <v>138</v>
      </c>
      <c r="E310" s="59" t="str">
        <f t="shared" si="27"/>
        <v>Boque 5 y 6 - CÓDIGO PENAL MILITAR y RÉGIMEN DISCIPLINARIO  I</v>
      </c>
      <c r="F310" s="59" t="str">
        <f t="shared" si="28"/>
        <v xml:space="preserve">RÉGIMEN DISCIPLINARIO . </v>
      </c>
      <c r="G310" s="59" t="str">
        <f t="shared" si="29"/>
        <v>FORMACIÓN MILITAR - Boque 5 y 6 - CÓDIGO PENAL MILITAR y RÉGIMEN DISCIPLINARIO  I. RÉGIMEN DISCIPLINARIO .  (Ref: 309)</v>
      </c>
      <c r="H310" s="42" t="s">
        <v>144</v>
      </c>
      <c r="I310" s="42" t="s">
        <v>151</v>
      </c>
      <c r="J310" s="37" t="s">
        <v>153</v>
      </c>
      <c r="Q310" s="69"/>
      <c r="R310" s="49">
        <f t="shared" si="30"/>
        <v>58</v>
      </c>
    </row>
    <row r="311" spans="1:18" x14ac:dyDescent="0.25">
      <c r="A311" s="59">
        <f t="shared" si="26"/>
        <v>310</v>
      </c>
      <c r="B311" s="47" t="s">
        <v>143</v>
      </c>
      <c r="D311" s="46" t="s">
        <v>138</v>
      </c>
      <c r="E311" s="59" t="str">
        <f t="shared" si="27"/>
        <v>Boque 5 y 6 - CÓDIGO PENAL MILITAR y RÉGIMEN DISCIPLINARIO  I</v>
      </c>
      <c r="F311" s="59" t="str">
        <f t="shared" si="28"/>
        <v xml:space="preserve">RÉGIMEN DISCIPLINARIO . </v>
      </c>
      <c r="G311" s="59" t="str">
        <f t="shared" si="29"/>
        <v>FORMACIÓN MILITAR - Boque 5 y 6 - CÓDIGO PENAL MILITAR y RÉGIMEN DISCIPLINARIO  I. RÉGIMEN DISCIPLINARIO .  (Ref: 310)</v>
      </c>
      <c r="H311" s="42" t="s">
        <v>144</v>
      </c>
      <c r="I311" s="42" t="s">
        <v>151</v>
      </c>
      <c r="J311" s="37" t="s">
        <v>153</v>
      </c>
      <c r="Q311" s="69"/>
      <c r="R311" s="49">
        <f t="shared" si="30"/>
        <v>59</v>
      </c>
    </row>
    <row r="312" spans="1:18" x14ac:dyDescent="0.25">
      <c r="A312" s="59">
        <f t="shared" si="26"/>
        <v>311</v>
      </c>
      <c r="B312" s="47" t="s">
        <v>143</v>
      </c>
      <c r="D312" s="46" t="s">
        <v>138</v>
      </c>
      <c r="E312" s="59" t="str">
        <f t="shared" si="27"/>
        <v>Boque 5 y 6 - CÓDIGO PENAL MILITAR y RÉGIMEN DISCIPLINARIO  I</v>
      </c>
      <c r="F312" s="59" t="str">
        <f t="shared" si="28"/>
        <v xml:space="preserve">RÉGIMEN DISCIPLINARIO . </v>
      </c>
      <c r="G312" s="59" t="str">
        <f t="shared" si="29"/>
        <v>FORMACIÓN MILITAR - Boque 5 y 6 - CÓDIGO PENAL MILITAR y RÉGIMEN DISCIPLINARIO  I. RÉGIMEN DISCIPLINARIO .  (Ref: 311)</v>
      </c>
      <c r="H312" s="42" t="s">
        <v>144</v>
      </c>
      <c r="I312" s="42" t="s">
        <v>151</v>
      </c>
      <c r="J312" s="37" t="s">
        <v>153</v>
      </c>
      <c r="Q312" s="69"/>
      <c r="R312" s="49">
        <f t="shared" si="30"/>
        <v>60</v>
      </c>
    </row>
    <row r="313" spans="1:18" x14ac:dyDescent="0.25">
      <c r="A313" s="59">
        <f t="shared" si="26"/>
        <v>312</v>
      </c>
      <c r="B313" s="47" t="s">
        <v>143</v>
      </c>
      <c r="D313" s="46" t="s">
        <v>138</v>
      </c>
      <c r="E313" s="59" t="str">
        <f t="shared" si="27"/>
        <v>Boque 5 y 6 - CÓDIGO PENAL MILITAR y RÉGIMEN DISCIPLINARIO  I</v>
      </c>
      <c r="F313" s="59" t="str">
        <f t="shared" si="28"/>
        <v xml:space="preserve">RÉGIMEN DISCIPLINARIO . </v>
      </c>
      <c r="G313" s="59" t="str">
        <f t="shared" si="29"/>
        <v>FORMACIÓN MILITAR - Boque 5 y 6 - CÓDIGO PENAL MILITAR y RÉGIMEN DISCIPLINARIO  I. RÉGIMEN DISCIPLINARIO .  (Ref: 312)</v>
      </c>
      <c r="H313" s="42" t="s">
        <v>144</v>
      </c>
      <c r="I313" s="42" t="s">
        <v>151</v>
      </c>
      <c r="J313" s="37" t="s">
        <v>153</v>
      </c>
      <c r="Q313" s="69"/>
      <c r="R313" s="49">
        <f t="shared" si="30"/>
        <v>61</v>
      </c>
    </row>
    <row r="314" spans="1:18" x14ac:dyDescent="0.25">
      <c r="A314" s="59">
        <f t="shared" si="26"/>
        <v>313</v>
      </c>
      <c r="B314" s="47" t="s">
        <v>143</v>
      </c>
      <c r="D314" s="46" t="s">
        <v>138</v>
      </c>
      <c r="E314" s="59" t="str">
        <f t="shared" si="27"/>
        <v>Boque 5 y 6 - CÓDIGO PENAL MILITAR y RÉGIMEN DISCIPLINARIO  I</v>
      </c>
      <c r="F314" s="59" t="str">
        <f t="shared" si="28"/>
        <v xml:space="preserve">RÉGIMEN DISCIPLINARIO . </v>
      </c>
      <c r="G314" s="59" t="str">
        <f t="shared" si="29"/>
        <v>FORMACIÓN MILITAR - Boque 5 y 6 - CÓDIGO PENAL MILITAR y RÉGIMEN DISCIPLINARIO  I. RÉGIMEN DISCIPLINARIO .  (Ref: 313)</v>
      </c>
      <c r="H314" s="42" t="s">
        <v>144</v>
      </c>
      <c r="I314" s="42" t="s">
        <v>151</v>
      </c>
      <c r="J314" s="37" t="s">
        <v>153</v>
      </c>
      <c r="Q314" s="69"/>
      <c r="R314" s="49">
        <f t="shared" si="30"/>
        <v>62</v>
      </c>
    </row>
    <row r="315" spans="1:18" x14ac:dyDescent="0.25">
      <c r="A315" s="59">
        <f t="shared" si="26"/>
        <v>314</v>
      </c>
      <c r="B315" s="47" t="s">
        <v>143</v>
      </c>
      <c r="D315" s="46" t="s">
        <v>138</v>
      </c>
      <c r="E315" s="59" t="str">
        <f t="shared" si="27"/>
        <v>Boque 5 y 6 - CÓDIGO PENAL MILITAR y RÉGIMEN DISCIPLINARIO  I</v>
      </c>
      <c r="F315" s="59" t="str">
        <f t="shared" si="28"/>
        <v xml:space="preserve">RÉGIMEN DISCIPLINARIO . </v>
      </c>
      <c r="G315" s="59" t="str">
        <f t="shared" si="29"/>
        <v>FORMACIÓN MILITAR - Boque 5 y 6 - CÓDIGO PENAL MILITAR y RÉGIMEN DISCIPLINARIO  I. RÉGIMEN DISCIPLINARIO .  (Ref: 314)</v>
      </c>
      <c r="H315" s="42" t="s">
        <v>144</v>
      </c>
      <c r="I315" s="42" t="s">
        <v>151</v>
      </c>
      <c r="J315" s="37" t="s">
        <v>153</v>
      </c>
      <c r="Q315" s="69"/>
      <c r="R315" s="49">
        <f t="shared" si="30"/>
        <v>63</v>
      </c>
    </row>
    <row r="316" spans="1:18" x14ac:dyDescent="0.25">
      <c r="A316" s="59">
        <f t="shared" si="26"/>
        <v>315</v>
      </c>
      <c r="B316" s="47" t="s">
        <v>143</v>
      </c>
      <c r="D316" s="46" t="s">
        <v>138</v>
      </c>
      <c r="E316" s="59" t="str">
        <f t="shared" si="27"/>
        <v>Boque 5 y 6 - CÓDIGO PENAL MILITAR y RÉGIMEN DISCIPLINARIO  I</v>
      </c>
      <c r="F316" s="59" t="str">
        <f t="shared" si="28"/>
        <v xml:space="preserve">RÉGIMEN DISCIPLINARIO . </v>
      </c>
      <c r="G316" s="59" t="str">
        <f t="shared" si="29"/>
        <v>FORMACIÓN MILITAR - Boque 5 y 6 - CÓDIGO PENAL MILITAR y RÉGIMEN DISCIPLINARIO  I. RÉGIMEN DISCIPLINARIO .  (Ref: 315)</v>
      </c>
      <c r="H316" s="42" t="s">
        <v>144</v>
      </c>
      <c r="I316" s="42" t="s">
        <v>151</v>
      </c>
      <c r="J316" s="37" t="s">
        <v>153</v>
      </c>
      <c r="Q316" s="69"/>
      <c r="R316" s="49">
        <f t="shared" si="30"/>
        <v>64</v>
      </c>
    </row>
    <row r="317" spans="1:18" x14ac:dyDescent="0.25">
      <c r="A317" s="59">
        <f t="shared" si="26"/>
        <v>316</v>
      </c>
      <c r="B317" s="47" t="s">
        <v>143</v>
      </c>
      <c r="D317" s="46" t="s">
        <v>138</v>
      </c>
      <c r="E317" s="59" t="str">
        <f t="shared" si="27"/>
        <v>Boque 5 y 6 - CÓDIGO PENAL MILITAR y RÉGIMEN DISCIPLINARIO  I</v>
      </c>
      <c r="F317" s="59" t="str">
        <f t="shared" si="28"/>
        <v xml:space="preserve">RÉGIMEN DISCIPLINARIO . </v>
      </c>
      <c r="G317" s="59" t="str">
        <f t="shared" si="29"/>
        <v>FORMACIÓN MILITAR - Boque 5 y 6 - CÓDIGO PENAL MILITAR y RÉGIMEN DISCIPLINARIO  I. RÉGIMEN DISCIPLINARIO .  (Ref: 316)</v>
      </c>
      <c r="H317" s="42" t="s">
        <v>144</v>
      </c>
      <c r="I317" s="42" t="s">
        <v>151</v>
      </c>
      <c r="J317" s="37" t="s">
        <v>153</v>
      </c>
      <c r="Q317" s="69"/>
      <c r="R317" s="49">
        <f t="shared" si="30"/>
        <v>65</v>
      </c>
    </row>
    <row r="318" spans="1:18" x14ac:dyDescent="0.25">
      <c r="A318" s="59">
        <f t="shared" si="26"/>
        <v>317</v>
      </c>
      <c r="B318" s="47" t="s">
        <v>143</v>
      </c>
      <c r="D318" s="46" t="s">
        <v>138</v>
      </c>
      <c r="E318" s="59" t="str">
        <f t="shared" si="27"/>
        <v>Boque 5 y 6 - CÓDIGO PENAL MILITAR y RÉGIMEN DISCIPLINARIO  I</v>
      </c>
      <c r="F318" s="59" t="str">
        <f t="shared" si="28"/>
        <v xml:space="preserve">RÉGIMEN DISCIPLINARIO . </v>
      </c>
      <c r="G318" s="59" t="str">
        <f t="shared" si="29"/>
        <v>FORMACIÓN MILITAR - Boque 5 y 6 - CÓDIGO PENAL MILITAR y RÉGIMEN DISCIPLINARIO  I. RÉGIMEN DISCIPLINARIO .  (Ref: 317)</v>
      </c>
      <c r="H318" s="42" t="s">
        <v>144</v>
      </c>
      <c r="I318" s="42" t="s">
        <v>151</v>
      </c>
      <c r="J318" s="37" t="s">
        <v>153</v>
      </c>
      <c r="Q318" s="69"/>
      <c r="R318" s="49">
        <f t="shared" si="30"/>
        <v>66</v>
      </c>
    </row>
    <row r="319" spans="1:18" x14ac:dyDescent="0.25">
      <c r="A319" s="59">
        <f t="shared" si="26"/>
        <v>318</v>
      </c>
      <c r="B319" s="47" t="s">
        <v>143</v>
      </c>
      <c r="C319" s="46">
        <v>6</v>
      </c>
      <c r="D319" s="46" t="s">
        <v>137</v>
      </c>
      <c r="E319" s="59" t="str">
        <f t="shared" si="27"/>
        <v>Boque 5 y 6 - CÓDIGO PENAL MILITAR y RÉGIMEN DISCIPLINARIO  II</v>
      </c>
      <c r="F319" s="59" t="str">
        <f t="shared" si="28"/>
        <v xml:space="preserve">RÉGIMEN DISCIPLINARIO . </v>
      </c>
      <c r="G319" s="59" t="str">
        <f t="shared" si="29"/>
        <v>FORMACIÓN MILITAR - Boque 5 y 6 - CÓDIGO PENAL MILITAR y RÉGIMEN DISCIPLINARIO  II. RÉGIMEN DISCIPLINARIO .  (Ref: 318)</v>
      </c>
      <c r="H319" s="42" t="s">
        <v>144</v>
      </c>
      <c r="I319" s="42" t="s">
        <v>151</v>
      </c>
      <c r="J319" s="37" t="s">
        <v>153</v>
      </c>
      <c r="Q319" s="69"/>
      <c r="R319" s="49">
        <f t="shared" si="30"/>
        <v>1</v>
      </c>
    </row>
    <row r="320" spans="1:18" x14ac:dyDescent="0.25">
      <c r="A320" s="59">
        <f t="shared" si="26"/>
        <v>319</v>
      </c>
      <c r="B320" s="47" t="s">
        <v>143</v>
      </c>
      <c r="D320" s="46" t="s">
        <v>137</v>
      </c>
      <c r="E320" s="59" t="str">
        <f t="shared" si="27"/>
        <v>Boque 5 y 6 - CÓDIGO PENAL MILITAR y RÉGIMEN DISCIPLINARIO  II</v>
      </c>
      <c r="F320" s="59" t="str">
        <f t="shared" si="28"/>
        <v xml:space="preserve">RÉGIMEN DISCIPLINARIO . </v>
      </c>
      <c r="G320" s="59" t="str">
        <f t="shared" si="29"/>
        <v>FORMACIÓN MILITAR - Boque 5 y 6 - CÓDIGO PENAL MILITAR y RÉGIMEN DISCIPLINARIO  II. RÉGIMEN DISCIPLINARIO .  (Ref: 319)</v>
      </c>
      <c r="H320" s="42" t="s">
        <v>144</v>
      </c>
      <c r="I320" s="42" t="s">
        <v>151</v>
      </c>
      <c r="J320" s="37" t="s">
        <v>153</v>
      </c>
      <c r="Q320" s="69"/>
      <c r="R320" s="49">
        <f t="shared" si="30"/>
        <v>2</v>
      </c>
    </row>
    <row r="321" spans="1:18" x14ac:dyDescent="0.25">
      <c r="A321" s="59">
        <f t="shared" si="26"/>
        <v>320</v>
      </c>
      <c r="B321" s="47" t="s">
        <v>143</v>
      </c>
      <c r="D321" s="46" t="s">
        <v>137</v>
      </c>
      <c r="E321" s="59" t="str">
        <f t="shared" si="27"/>
        <v>Boque 5 y 6 - CÓDIGO PENAL MILITAR y RÉGIMEN DISCIPLINARIO  II</v>
      </c>
      <c r="F321" s="59" t="str">
        <f t="shared" si="28"/>
        <v xml:space="preserve">RÉGIMEN DISCIPLINARIO . </v>
      </c>
      <c r="G321" s="59" t="str">
        <f t="shared" si="29"/>
        <v>FORMACIÓN MILITAR - Boque 5 y 6 - CÓDIGO PENAL MILITAR y RÉGIMEN DISCIPLINARIO  II. RÉGIMEN DISCIPLINARIO .  (Ref: 320)</v>
      </c>
      <c r="H321" s="42" t="s">
        <v>144</v>
      </c>
      <c r="I321" s="42" t="s">
        <v>151</v>
      </c>
      <c r="J321" s="37" t="s">
        <v>153</v>
      </c>
      <c r="Q321" s="69"/>
      <c r="R321" s="49">
        <f t="shared" si="30"/>
        <v>3</v>
      </c>
    </row>
    <row r="322" spans="1:18" x14ac:dyDescent="0.25">
      <c r="A322" s="59">
        <f t="shared" si="26"/>
        <v>321</v>
      </c>
      <c r="B322" s="47" t="s">
        <v>143</v>
      </c>
      <c r="D322" s="46" t="s">
        <v>137</v>
      </c>
      <c r="E322" s="59" t="str">
        <f t="shared" si="27"/>
        <v>Boque 5 y 6 - CÓDIGO PENAL MILITAR y RÉGIMEN DISCIPLINARIO  II</v>
      </c>
      <c r="F322" s="59" t="str">
        <f t="shared" si="28"/>
        <v xml:space="preserve">RÉGIMEN DISCIPLINARIO . </v>
      </c>
      <c r="G322" s="59" t="str">
        <f t="shared" si="29"/>
        <v>FORMACIÓN MILITAR - Boque 5 y 6 - CÓDIGO PENAL MILITAR y RÉGIMEN DISCIPLINARIO  II. RÉGIMEN DISCIPLINARIO .  (Ref: 321)</v>
      </c>
      <c r="H322" s="42" t="s">
        <v>144</v>
      </c>
      <c r="I322" s="42" t="s">
        <v>151</v>
      </c>
      <c r="J322" s="37" t="s">
        <v>153</v>
      </c>
      <c r="Q322" s="69"/>
      <c r="R322" s="49">
        <f t="shared" si="30"/>
        <v>4</v>
      </c>
    </row>
    <row r="323" spans="1:18" x14ac:dyDescent="0.25">
      <c r="A323" s="59">
        <f t="shared" si="26"/>
        <v>322</v>
      </c>
      <c r="B323" s="47" t="s">
        <v>143</v>
      </c>
      <c r="D323" s="46" t="s">
        <v>137</v>
      </c>
      <c r="E323" s="59" t="str">
        <f t="shared" si="27"/>
        <v>Boque 5 y 6 - CÓDIGO PENAL MILITAR y RÉGIMEN DISCIPLINARIO  II</v>
      </c>
      <c r="F323" s="59" t="str">
        <f t="shared" si="28"/>
        <v xml:space="preserve">RÉGIMEN DISCIPLINARIO . </v>
      </c>
      <c r="G323" s="59" t="str">
        <f t="shared" si="29"/>
        <v>FORMACIÓN MILITAR - Boque 5 y 6 - CÓDIGO PENAL MILITAR y RÉGIMEN DISCIPLINARIO  II. RÉGIMEN DISCIPLINARIO .  (Ref: 322)</v>
      </c>
      <c r="H323" s="42" t="s">
        <v>144</v>
      </c>
      <c r="I323" s="42" t="s">
        <v>151</v>
      </c>
      <c r="J323" s="37" t="s">
        <v>153</v>
      </c>
      <c r="Q323" s="69"/>
      <c r="R323" s="49">
        <f t="shared" si="30"/>
        <v>5</v>
      </c>
    </row>
    <row r="324" spans="1:18" x14ac:dyDescent="0.25">
      <c r="A324" s="59">
        <f t="shared" ref="A324:A387" si="31">+A323+1</f>
        <v>323</v>
      </c>
      <c r="B324" s="47" t="s">
        <v>143</v>
      </c>
      <c r="D324" s="46" t="s">
        <v>137</v>
      </c>
      <c r="E324" s="59" t="str">
        <f t="shared" si="27"/>
        <v>Boque 5 y 6 - CÓDIGO PENAL MILITAR y RÉGIMEN DISCIPLINARIO  II</v>
      </c>
      <c r="F324" s="59" t="str">
        <f t="shared" si="28"/>
        <v xml:space="preserve">RÉGIMEN DISCIPLINARIO . </v>
      </c>
      <c r="G324" s="59" t="str">
        <f t="shared" si="29"/>
        <v>FORMACIÓN MILITAR - Boque 5 y 6 - CÓDIGO PENAL MILITAR y RÉGIMEN DISCIPLINARIO  II. RÉGIMEN DISCIPLINARIO .  (Ref: 323)</v>
      </c>
      <c r="H324" s="42" t="s">
        <v>144</v>
      </c>
      <c r="I324" s="42" t="s">
        <v>151</v>
      </c>
      <c r="J324" s="37" t="s">
        <v>153</v>
      </c>
      <c r="Q324" s="69"/>
      <c r="R324" s="49">
        <f t="shared" si="30"/>
        <v>6</v>
      </c>
    </row>
    <row r="325" spans="1:18" x14ac:dyDescent="0.25">
      <c r="A325" s="59">
        <f t="shared" si="31"/>
        <v>324</v>
      </c>
      <c r="B325" s="47" t="s">
        <v>143</v>
      </c>
      <c r="D325" s="46" t="s">
        <v>137</v>
      </c>
      <c r="E325" s="59" t="str">
        <f t="shared" si="27"/>
        <v>Boque 5 y 6 - CÓDIGO PENAL MILITAR y RÉGIMEN DISCIPLINARIO  II</v>
      </c>
      <c r="F325" s="59" t="str">
        <f t="shared" si="28"/>
        <v xml:space="preserve">RÉGIMEN DISCIPLINARIO . </v>
      </c>
      <c r="G325" s="59" t="str">
        <f t="shared" si="29"/>
        <v>FORMACIÓN MILITAR - Boque 5 y 6 - CÓDIGO PENAL MILITAR y RÉGIMEN DISCIPLINARIO  II. RÉGIMEN DISCIPLINARIO .  (Ref: 324)</v>
      </c>
      <c r="H325" s="42" t="s">
        <v>144</v>
      </c>
      <c r="I325" s="42" t="s">
        <v>151</v>
      </c>
      <c r="J325" s="37" t="s">
        <v>153</v>
      </c>
      <c r="Q325" s="69"/>
      <c r="R325" s="49">
        <f t="shared" si="30"/>
        <v>7</v>
      </c>
    </row>
    <row r="326" spans="1:18" x14ac:dyDescent="0.25">
      <c r="A326" s="59">
        <f t="shared" si="31"/>
        <v>325</v>
      </c>
      <c r="B326" s="47" t="s">
        <v>143</v>
      </c>
      <c r="D326" s="46" t="s">
        <v>137</v>
      </c>
      <c r="E326" s="59" t="str">
        <f t="shared" si="27"/>
        <v>Boque 5 y 6 - CÓDIGO PENAL MILITAR y RÉGIMEN DISCIPLINARIO  II</v>
      </c>
      <c r="F326" s="59" t="str">
        <f t="shared" si="28"/>
        <v xml:space="preserve">RÉGIMEN DISCIPLINARIO . </v>
      </c>
      <c r="G326" s="59" t="str">
        <f t="shared" si="29"/>
        <v>FORMACIÓN MILITAR - Boque 5 y 6 - CÓDIGO PENAL MILITAR y RÉGIMEN DISCIPLINARIO  II. RÉGIMEN DISCIPLINARIO .  (Ref: 325)</v>
      </c>
      <c r="H326" s="42" t="s">
        <v>144</v>
      </c>
      <c r="I326" s="42" t="s">
        <v>151</v>
      </c>
      <c r="J326" s="37" t="s">
        <v>153</v>
      </c>
      <c r="Q326" s="69"/>
      <c r="R326" s="49">
        <f t="shared" si="30"/>
        <v>8</v>
      </c>
    </row>
    <row r="327" spans="1:18" x14ac:dyDescent="0.25">
      <c r="A327" s="59">
        <f t="shared" si="31"/>
        <v>326</v>
      </c>
      <c r="B327" s="47" t="s">
        <v>143</v>
      </c>
      <c r="D327" s="46" t="s">
        <v>137</v>
      </c>
      <c r="E327" s="59" t="str">
        <f t="shared" si="27"/>
        <v>Boque 5 y 6 - CÓDIGO PENAL MILITAR y RÉGIMEN DISCIPLINARIO  II</v>
      </c>
      <c r="F327" s="59" t="str">
        <f t="shared" si="28"/>
        <v xml:space="preserve">RÉGIMEN DISCIPLINARIO . </v>
      </c>
      <c r="G327" s="59" t="str">
        <f t="shared" si="29"/>
        <v>FORMACIÓN MILITAR - Boque 5 y 6 - CÓDIGO PENAL MILITAR y RÉGIMEN DISCIPLINARIO  II. RÉGIMEN DISCIPLINARIO .  (Ref: 326)</v>
      </c>
      <c r="H327" s="42" t="s">
        <v>144</v>
      </c>
      <c r="I327" s="42" t="s">
        <v>151</v>
      </c>
      <c r="J327" s="37" t="s">
        <v>153</v>
      </c>
      <c r="Q327" s="69"/>
      <c r="R327" s="49">
        <f t="shared" si="30"/>
        <v>9</v>
      </c>
    </row>
    <row r="328" spans="1:18" x14ac:dyDescent="0.25">
      <c r="A328" s="59">
        <f t="shared" si="31"/>
        <v>327</v>
      </c>
      <c r="B328" s="47" t="s">
        <v>143</v>
      </c>
      <c r="D328" s="46" t="s">
        <v>137</v>
      </c>
      <c r="E328" s="59" t="str">
        <f t="shared" si="27"/>
        <v>Boque 5 y 6 - CÓDIGO PENAL MILITAR y RÉGIMEN DISCIPLINARIO  II</v>
      </c>
      <c r="F328" s="59" t="str">
        <f t="shared" si="28"/>
        <v xml:space="preserve">RÉGIMEN DISCIPLINARIO . </v>
      </c>
      <c r="G328" s="59" t="str">
        <f t="shared" si="29"/>
        <v>FORMACIÓN MILITAR - Boque 5 y 6 - CÓDIGO PENAL MILITAR y RÉGIMEN DISCIPLINARIO  II. RÉGIMEN DISCIPLINARIO .  (Ref: 327)</v>
      </c>
      <c r="H328" s="42" t="s">
        <v>144</v>
      </c>
      <c r="I328" s="42" t="s">
        <v>151</v>
      </c>
      <c r="J328" s="37" t="s">
        <v>153</v>
      </c>
      <c r="Q328" s="69"/>
      <c r="R328" s="49">
        <f t="shared" si="30"/>
        <v>10</v>
      </c>
    </row>
    <row r="329" spans="1:18" x14ac:dyDescent="0.25">
      <c r="A329" s="59">
        <f t="shared" si="31"/>
        <v>328</v>
      </c>
      <c r="B329" s="47" t="s">
        <v>143</v>
      </c>
      <c r="D329" s="46" t="s">
        <v>137</v>
      </c>
      <c r="E329" s="59" t="str">
        <f t="shared" si="27"/>
        <v>Boque 5 y 6 - CÓDIGO PENAL MILITAR y RÉGIMEN DISCIPLINARIO  II</v>
      </c>
      <c r="F329" s="59" t="str">
        <f t="shared" si="28"/>
        <v xml:space="preserve">RÉGIMEN DISCIPLINARIO . </v>
      </c>
      <c r="G329" s="59" t="str">
        <f t="shared" si="29"/>
        <v>FORMACIÓN MILITAR - Boque 5 y 6 - CÓDIGO PENAL MILITAR y RÉGIMEN DISCIPLINARIO  II. RÉGIMEN DISCIPLINARIO .  (Ref: 328)</v>
      </c>
      <c r="H329" s="42" t="s">
        <v>144</v>
      </c>
      <c r="I329" s="42" t="s">
        <v>151</v>
      </c>
      <c r="J329" s="37" t="s">
        <v>153</v>
      </c>
      <c r="Q329" s="69"/>
      <c r="R329" s="49">
        <f t="shared" si="30"/>
        <v>11</v>
      </c>
    </row>
    <row r="330" spans="1:18" x14ac:dyDescent="0.25">
      <c r="A330" s="59">
        <f t="shared" si="31"/>
        <v>329</v>
      </c>
      <c r="B330" s="47" t="s">
        <v>143</v>
      </c>
      <c r="D330" s="46" t="s">
        <v>137</v>
      </c>
      <c r="E330" s="59" t="str">
        <f t="shared" si="27"/>
        <v>Boque 5 y 6 - CÓDIGO PENAL MILITAR y RÉGIMEN DISCIPLINARIO  II</v>
      </c>
      <c r="F330" s="59" t="str">
        <f t="shared" si="28"/>
        <v xml:space="preserve">RÉGIMEN DISCIPLINARIO . </v>
      </c>
      <c r="G330" s="59" t="str">
        <f t="shared" si="29"/>
        <v>FORMACIÓN MILITAR - Boque 5 y 6 - CÓDIGO PENAL MILITAR y RÉGIMEN DISCIPLINARIO  II. RÉGIMEN DISCIPLINARIO .  (Ref: 329)</v>
      </c>
      <c r="H330" s="42" t="s">
        <v>144</v>
      </c>
      <c r="I330" s="42" t="s">
        <v>151</v>
      </c>
      <c r="J330" s="37" t="s">
        <v>153</v>
      </c>
      <c r="Q330" s="69"/>
      <c r="R330" s="49">
        <f t="shared" si="30"/>
        <v>12</v>
      </c>
    </row>
    <row r="331" spans="1:18" x14ac:dyDescent="0.25">
      <c r="A331" s="59">
        <f t="shared" si="31"/>
        <v>330</v>
      </c>
      <c r="B331" s="47" t="s">
        <v>143</v>
      </c>
      <c r="D331" s="46" t="s">
        <v>137</v>
      </c>
      <c r="E331" s="59" t="str">
        <f t="shared" si="27"/>
        <v>Boque 5 y 6 - CÓDIGO PENAL MILITAR y RÉGIMEN DISCIPLINARIO  II</v>
      </c>
      <c r="F331" s="59" t="str">
        <f t="shared" si="28"/>
        <v xml:space="preserve">RÉGIMEN DISCIPLINARIO . </v>
      </c>
      <c r="G331" s="59" t="str">
        <f t="shared" si="29"/>
        <v>FORMACIÓN MILITAR - Boque 5 y 6 - CÓDIGO PENAL MILITAR y RÉGIMEN DISCIPLINARIO  II. RÉGIMEN DISCIPLINARIO .  (Ref: 330)</v>
      </c>
      <c r="H331" s="42" t="s">
        <v>144</v>
      </c>
      <c r="I331" s="42" t="s">
        <v>151</v>
      </c>
      <c r="J331" s="37" t="s">
        <v>153</v>
      </c>
      <c r="Q331" s="69"/>
      <c r="R331" s="49">
        <f t="shared" si="30"/>
        <v>13</v>
      </c>
    </row>
    <row r="332" spans="1:18" x14ac:dyDescent="0.25">
      <c r="A332" s="59">
        <f t="shared" si="31"/>
        <v>331</v>
      </c>
      <c r="B332" s="47" t="s">
        <v>143</v>
      </c>
      <c r="D332" s="46" t="s">
        <v>137</v>
      </c>
      <c r="E332" s="59" t="str">
        <f t="shared" si="27"/>
        <v>Boque 5 y 6 - CÓDIGO PENAL MILITAR y RÉGIMEN DISCIPLINARIO  II</v>
      </c>
      <c r="F332" s="59" t="str">
        <f t="shared" si="28"/>
        <v xml:space="preserve">RÉGIMEN DISCIPLINARIO . </v>
      </c>
      <c r="G332" s="59" t="str">
        <f t="shared" si="29"/>
        <v>FORMACIÓN MILITAR - Boque 5 y 6 - CÓDIGO PENAL MILITAR y RÉGIMEN DISCIPLINARIO  II. RÉGIMEN DISCIPLINARIO .  (Ref: 331)</v>
      </c>
      <c r="H332" s="42" t="s">
        <v>144</v>
      </c>
      <c r="I332" s="42" t="s">
        <v>151</v>
      </c>
      <c r="J332" s="37" t="s">
        <v>153</v>
      </c>
      <c r="Q332" s="69"/>
      <c r="R332" s="49">
        <f t="shared" si="30"/>
        <v>14</v>
      </c>
    </row>
    <row r="333" spans="1:18" x14ac:dyDescent="0.25">
      <c r="A333" s="59">
        <f t="shared" si="31"/>
        <v>332</v>
      </c>
      <c r="B333" s="47" t="s">
        <v>143</v>
      </c>
      <c r="D333" s="46" t="s">
        <v>137</v>
      </c>
      <c r="E333" s="59" t="str">
        <f t="shared" si="27"/>
        <v>Boque 5 y 6 - CÓDIGO PENAL MILITAR y RÉGIMEN DISCIPLINARIO  II</v>
      </c>
      <c r="F333" s="59" t="str">
        <f t="shared" si="28"/>
        <v xml:space="preserve">RÉGIMEN DISCIPLINARIO . </v>
      </c>
      <c r="G333" s="59" t="str">
        <f t="shared" si="29"/>
        <v>FORMACIÓN MILITAR - Boque 5 y 6 - CÓDIGO PENAL MILITAR y RÉGIMEN DISCIPLINARIO  II. RÉGIMEN DISCIPLINARIO .  (Ref: 332)</v>
      </c>
      <c r="H333" s="42" t="s">
        <v>144</v>
      </c>
      <c r="I333" s="42" t="s">
        <v>151</v>
      </c>
      <c r="J333" s="37" t="s">
        <v>153</v>
      </c>
      <c r="Q333" s="69"/>
      <c r="R333" s="49">
        <f t="shared" si="30"/>
        <v>15</v>
      </c>
    </row>
    <row r="334" spans="1:18" x14ac:dyDescent="0.25">
      <c r="A334" s="59">
        <f t="shared" si="31"/>
        <v>333</v>
      </c>
      <c r="B334" s="47" t="s">
        <v>143</v>
      </c>
      <c r="D334" s="46" t="s">
        <v>137</v>
      </c>
      <c r="E334" s="59" t="str">
        <f t="shared" si="27"/>
        <v>Boque 5 y 6 - CÓDIGO PENAL MILITAR y RÉGIMEN DISCIPLINARIO  II</v>
      </c>
      <c r="F334" s="59" t="str">
        <f t="shared" si="28"/>
        <v xml:space="preserve">RÉGIMEN DISCIPLINARIO . </v>
      </c>
      <c r="G334" s="59" t="str">
        <f t="shared" si="29"/>
        <v>FORMACIÓN MILITAR - Boque 5 y 6 - CÓDIGO PENAL MILITAR y RÉGIMEN DISCIPLINARIO  II. RÉGIMEN DISCIPLINARIO .  (Ref: 333)</v>
      </c>
      <c r="H334" s="42" t="s">
        <v>144</v>
      </c>
      <c r="I334" s="42" t="s">
        <v>151</v>
      </c>
      <c r="J334" s="37" t="s">
        <v>153</v>
      </c>
      <c r="Q334" s="69"/>
      <c r="R334" s="49">
        <f t="shared" si="30"/>
        <v>16</v>
      </c>
    </row>
    <row r="335" spans="1:18" x14ac:dyDescent="0.25">
      <c r="A335" s="59">
        <f t="shared" si="31"/>
        <v>334</v>
      </c>
      <c r="B335" s="47" t="s">
        <v>143</v>
      </c>
      <c r="D335" s="46" t="s">
        <v>137</v>
      </c>
      <c r="E335" s="59" t="str">
        <f t="shared" si="27"/>
        <v>Boque 5 y 6 - CÓDIGO PENAL MILITAR y RÉGIMEN DISCIPLINARIO  II</v>
      </c>
      <c r="F335" s="59" t="str">
        <f t="shared" si="28"/>
        <v xml:space="preserve">RÉGIMEN DISCIPLINARIO . </v>
      </c>
      <c r="G335" s="59" t="str">
        <f t="shared" si="29"/>
        <v>FORMACIÓN MILITAR - Boque 5 y 6 - CÓDIGO PENAL MILITAR y RÉGIMEN DISCIPLINARIO  II. RÉGIMEN DISCIPLINARIO .  (Ref: 334)</v>
      </c>
      <c r="H335" s="42" t="s">
        <v>144</v>
      </c>
      <c r="I335" s="42" t="s">
        <v>151</v>
      </c>
      <c r="J335" s="37" t="s">
        <v>153</v>
      </c>
      <c r="Q335" s="69"/>
      <c r="R335" s="49">
        <f t="shared" si="30"/>
        <v>17</v>
      </c>
    </row>
    <row r="336" spans="1:18" x14ac:dyDescent="0.25">
      <c r="A336" s="59">
        <f t="shared" si="31"/>
        <v>335</v>
      </c>
      <c r="B336" s="47" t="s">
        <v>143</v>
      </c>
      <c r="D336" s="46" t="s">
        <v>137</v>
      </c>
      <c r="E336" s="59" t="str">
        <f t="shared" si="27"/>
        <v>Boque 5 y 6 - CÓDIGO PENAL MILITAR y RÉGIMEN DISCIPLINARIO  II</v>
      </c>
      <c r="F336" s="59" t="str">
        <f t="shared" si="28"/>
        <v xml:space="preserve">RÉGIMEN DISCIPLINARIO . </v>
      </c>
      <c r="G336" s="59" t="str">
        <f t="shared" si="29"/>
        <v>FORMACIÓN MILITAR - Boque 5 y 6 - CÓDIGO PENAL MILITAR y RÉGIMEN DISCIPLINARIO  II. RÉGIMEN DISCIPLINARIO .  (Ref: 335)</v>
      </c>
      <c r="H336" s="42" t="s">
        <v>144</v>
      </c>
      <c r="I336" s="42" t="s">
        <v>151</v>
      </c>
      <c r="J336" s="37" t="s">
        <v>153</v>
      </c>
      <c r="Q336" s="69"/>
      <c r="R336" s="49">
        <f t="shared" si="30"/>
        <v>18</v>
      </c>
    </row>
    <row r="337" spans="1:18" x14ac:dyDescent="0.25">
      <c r="A337" s="59">
        <f t="shared" si="31"/>
        <v>336</v>
      </c>
      <c r="B337" s="47" t="s">
        <v>143</v>
      </c>
      <c r="D337" s="46" t="s">
        <v>137</v>
      </c>
      <c r="E337" s="59" t="str">
        <f t="shared" si="27"/>
        <v>Boque 5 y 6 - CÓDIGO PENAL MILITAR y RÉGIMEN DISCIPLINARIO  II</v>
      </c>
      <c r="F337" s="59" t="str">
        <f t="shared" si="28"/>
        <v xml:space="preserve">RÉGIMEN DISCIPLINARIO . </v>
      </c>
      <c r="G337" s="59" t="str">
        <f t="shared" si="29"/>
        <v>FORMACIÓN MILITAR - Boque 5 y 6 - CÓDIGO PENAL MILITAR y RÉGIMEN DISCIPLINARIO  II. RÉGIMEN DISCIPLINARIO .  (Ref: 336)</v>
      </c>
      <c r="H337" s="42" t="s">
        <v>144</v>
      </c>
      <c r="I337" s="42" t="s">
        <v>151</v>
      </c>
      <c r="J337" s="37" t="s">
        <v>153</v>
      </c>
      <c r="Q337" s="69"/>
      <c r="R337" s="49">
        <f t="shared" si="30"/>
        <v>19</v>
      </c>
    </row>
    <row r="338" spans="1:18" x14ac:dyDescent="0.25">
      <c r="A338" s="59">
        <f t="shared" si="31"/>
        <v>337</v>
      </c>
      <c r="B338" s="47" t="s">
        <v>143</v>
      </c>
      <c r="D338" s="46" t="s">
        <v>137</v>
      </c>
      <c r="E338" s="59" t="str">
        <f t="shared" si="27"/>
        <v>Boque 5 y 6 - CÓDIGO PENAL MILITAR y RÉGIMEN DISCIPLINARIO  II</v>
      </c>
      <c r="F338" s="59" t="str">
        <f t="shared" si="28"/>
        <v xml:space="preserve">RÉGIMEN DISCIPLINARIO . </v>
      </c>
      <c r="G338" s="59" t="str">
        <f t="shared" si="29"/>
        <v>FORMACIÓN MILITAR - Boque 5 y 6 - CÓDIGO PENAL MILITAR y RÉGIMEN DISCIPLINARIO  II. RÉGIMEN DISCIPLINARIO .  (Ref: 337)</v>
      </c>
      <c r="H338" s="42" t="s">
        <v>144</v>
      </c>
      <c r="I338" s="42" t="s">
        <v>151</v>
      </c>
      <c r="J338" s="37" t="s">
        <v>153</v>
      </c>
      <c r="Q338" s="69"/>
      <c r="R338" s="49">
        <f t="shared" si="30"/>
        <v>20</v>
      </c>
    </row>
    <row r="339" spans="1:18" x14ac:dyDescent="0.25">
      <c r="A339" s="59">
        <f t="shared" si="31"/>
        <v>338</v>
      </c>
      <c r="B339" s="47" t="s">
        <v>143</v>
      </c>
      <c r="D339" s="46" t="s">
        <v>137</v>
      </c>
      <c r="E339" s="59" t="str">
        <f t="shared" si="27"/>
        <v>Boque 5 y 6 - CÓDIGO PENAL MILITAR y RÉGIMEN DISCIPLINARIO  II</v>
      </c>
      <c r="F339" s="59" t="str">
        <f t="shared" si="28"/>
        <v xml:space="preserve">RÉGIMEN DISCIPLINARIO . </v>
      </c>
      <c r="G339" s="59" t="str">
        <f t="shared" si="29"/>
        <v>FORMACIÓN MILITAR - Boque 5 y 6 - CÓDIGO PENAL MILITAR y RÉGIMEN DISCIPLINARIO  II. RÉGIMEN DISCIPLINARIO .  (Ref: 338)</v>
      </c>
      <c r="H339" s="42" t="s">
        <v>144</v>
      </c>
      <c r="I339" s="42" t="s">
        <v>151</v>
      </c>
      <c r="J339" s="37" t="s">
        <v>153</v>
      </c>
      <c r="Q339" s="69"/>
      <c r="R339" s="49">
        <f t="shared" si="30"/>
        <v>21</v>
      </c>
    </row>
    <row r="340" spans="1:18" x14ac:dyDescent="0.25">
      <c r="A340" s="59">
        <f t="shared" si="31"/>
        <v>339</v>
      </c>
      <c r="B340" s="47" t="s">
        <v>143</v>
      </c>
      <c r="D340" s="46" t="s">
        <v>137</v>
      </c>
      <c r="E340" s="59" t="str">
        <f t="shared" si="27"/>
        <v>Boque 5 y 6 - CÓDIGO PENAL MILITAR y RÉGIMEN DISCIPLINARIO  II</v>
      </c>
      <c r="F340" s="59" t="str">
        <f t="shared" si="28"/>
        <v xml:space="preserve">RÉGIMEN DISCIPLINARIO . </v>
      </c>
      <c r="G340" s="59" t="str">
        <f t="shared" si="29"/>
        <v>FORMACIÓN MILITAR - Boque 5 y 6 - CÓDIGO PENAL MILITAR y RÉGIMEN DISCIPLINARIO  II. RÉGIMEN DISCIPLINARIO .  (Ref: 339)</v>
      </c>
      <c r="H340" s="42" t="s">
        <v>144</v>
      </c>
      <c r="I340" s="42" t="s">
        <v>151</v>
      </c>
      <c r="J340" s="37" t="s">
        <v>153</v>
      </c>
      <c r="Q340" s="69"/>
      <c r="R340" s="49">
        <f t="shared" si="30"/>
        <v>22</v>
      </c>
    </row>
    <row r="341" spans="1:18" x14ac:dyDescent="0.25">
      <c r="A341" s="59">
        <f t="shared" si="31"/>
        <v>340</v>
      </c>
      <c r="B341" s="47" t="s">
        <v>143</v>
      </c>
      <c r="D341" s="46" t="s">
        <v>137</v>
      </c>
      <c r="E341" s="59" t="str">
        <f t="shared" si="27"/>
        <v>Boque 5 y 6 - CÓDIGO PENAL MILITAR y RÉGIMEN DISCIPLINARIO  II</v>
      </c>
      <c r="F341" s="59" t="str">
        <f t="shared" si="28"/>
        <v xml:space="preserve">RÉGIMEN DISCIPLINARIO . </v>
      </c>
      <c r="G341" s="59" t="str">
        <f t="shared" si="29"/>
        <v>FORMACIÓN MILITAR - Boque 5 y 6 - CÓDIGO PENAL MILITAR y RÉGIMEN DISCIPLINARIO  II. RÉGIMEN DISCIPLINARIO .  (Ref: 340)</v>
      </c>
      <c r="H341" s="42" t="s">
        <v>144</v>
      </c>
      <c r="I341" s="42" t="s">
        <v>151</v>
      </c>
      <c r="J341" s="37" t="s">
        <v>153</v>
      </c>
      <c r="Q341" s="69"/>
      <c r="R341" s="49">
        <f t="shared" si="30"/>
        <v>23</v>
      </c>
    </row>
    <row r="342" spans="1:18" x14ac:dyDescent="0.25">
      <c r="A342" s="59">
        <f t="shared" si="31"/>
        <v>341</v>
      </c>
      <c r="B342" s="47" t="s">
        <v>143</v>
      </c>
      <c r="D342" s="46" t="s">
        <v>137</v>
      </c>
      <c r="E342" s="59" t="str">
        <f t="shared" si="27"/>
        <v>Boque 5 y 6 - CÓDIGO PENAL MILITAR y RÉGIMEN DISCIPLINARIO  II</v>
      </c>
      <c r="F342" s="59" t="str">
        <f t="shared" si="28"/>
        <v xml:space="preserve">RÉGIMEN DISCIPLINARIO . </v>
      </c>
      <c r="G342" s="59" t="str">
        <f t="shared" si="29"/>
        <v>FORMACIÓN MILITAR - Boque 5 y 6 - CÓDIGO PENAL MILITAR y RÉGIMEN DISCIPLINARIO  II. RÉGIMEN DISCIPLINARIO .  (Ref: 341)</v>
      </c>
      <c r="H342" s="42" t="s">
        <v>144</v>
      </c>
      <c r="I342" s="42" t="s">
        <v>151</v>
      </c>
      <c r="J342" s="37" t="s">
        <v>153</v>
      </c>
      <c r="Q342" s="69"/>
      <c r="R342" s="49">
        <f t="shared" si="30"/>
        <v>24</v>
      </c>
    </row>
    <row r="343" spans="1:18" x14ac:dyDescent="0.25">
      <c r="A343" s="59">
        <f t="shared" si="31"/>
        <v>342</v>
      </c>
      <c r="B343" s="47" t="s">
        <v>143</v>
      </c>
      <c r="D343" s="46" t="s">
        <v>137</v>
      </c>
      <c r="E343" s="59" t="str">
        <f t="shared" si="27"/>
        <v>Boque 5 y 6 - CÓDIGO PENAL MILITAR y RÉGIMEN DISCIPLINARIO  II</v>
      </c>
      <c r="F343" s="59" t="str">
        <f t="shared" si="28"/>
        <v xml:space="preserve">RÉGIMEN DISCIPLINARIO . </v>
      </c>
      <c r="G343" s="59" t="str">
        <f t="shared" si="29"/>
        <v>FORMACIÓN MILITAR - Boque 5 y 6 - CÓDIGO PENAL MILITAR y RÉGIMEN DISCIPLINARIO  II. RÉGIMEN DISCIPLINARIO .  (Ref: 342)</v>
      </c>
      <c r="H343" s="42" t="s">
        <v>144</v>
      </c>
      <c r="I343" s="42" t="s">
        <v>151</v>
      </c>
      <c r="J343" s="37" t="s">
        <v>153</v>
      </c>
      <c r="Q343" s="69"/>
      <c r="R343" s="49">
        <f t="shared" si="30"/>
        <v>25</v>
      </c>
    </row>
    <row r="344" spans="1:18" x14ac:dyDescent="0.25">
      <c r="A344" s="59">
        <f t="shared" si="31"/>
        <v>343</v>
      </c>
      <c r="B344" s="47" t="s">
        <v>143</v>
      </c>
      <c r="D344" s="46" t="s">
        <v>137</v>
      </c>
      <c r="E344" s="59" t="str">
        <f t="shared" si="27"/>
        <v>Boque 5 y 6 - CÓDIGO PENAL MILITAR y RÉGIMEN DISCIPLINARIO  II</v>
      </c>
      <c r="F344" s="59" t="str">
        <f t="shared" si="28"/>
        <v xml:space="preserve">RÉGIMEN DISCIPLINARIO . </v>
      </c>
      <c r="G344" s="59" t="str">
        <f t="shared" si="29"/>
        <v>FORMACIÓN MILITAR - Boque 5 y 6 - CÓDIGO PENAL MILITAR y RÉGIMEN DISCIPLINARIO  II. RÉGIMEN DISCIPLINARIO .  (Ref: 343)</v>
      </c>
      <c r="H344" s="42" t="s">
        <v>144</v>
      </c>
      <c r="I344" s="42" t="s">
        <v>151</v>
      </c>
      <c r="J344" s="37" t="s">
        <v>153</v>
      </c>
      <c r="Q344" s="69"/>
      <c r="R344" s="49">
        <f t="shared" si="30"/>
        <v>26</v>
      </c>
    </row>
    <row r="345" spans="1:18" x14ac:dyDescent="0.25">
      <c r="A345" s="59">
        <f t="shared" si="31"/>
        <v>344</v>
      </c>
      <c r="B345" s="47" t="s">
        <v>143</v>
      </c>
      <c r="D345" s="46" t="s">
        <v>137</v>
      </c>
      <c r="E345" s="59" t="str">
        <f t="shared" si="27"/>
        <v>Boque 5 y 6 - CÓDIGO PENAL MILITAR y RÉGIMEN DISCIPLINARIO  II</v>
      </c>
      <c r="F345" s="59" t="str">
        <f t="shared" si="28"/>
        <v xml:space="preserve">RÉGIMEN DISCIPLINARIO . </v>
      </c>
      <c r="G345" s="59" t="str">
        <f t="shared" si="29"/>
        <v>FORMACIÓN MILITAR - Boque 5 y 6 - CÓDIGO PENAL MILITAR y RÉGIMEN DISCIPLINARIO  II. RÉGIMEN DISCIPLINARIO .  (Ref: 344)</v>
      </c>
      <c r="H345" s="42" t="s">
        <v>144</v>
      </c>
      <c r="I345" s="42" t="s">
        <v>151</v>
      </c>
      <c r="J345" s="37" t="s">
        <v>153</v>
      </c>
      <c r="Q345" s="69"/>
      <c r="R345" s="49">
        <f t="shared" si="30"/>
        <v>27</v>
      </c>
    </row>
    <row r="346" spans="1:18" x14ac:dyDescent="0.25">
      <c r="A346" s="59">
        <f t="shared" si="31"/>
        <v>345</v>
      </c>
      <c r="B346" s="47" t="s">
        <v>143</v>
      </c>
      <c r="D346" s="46" t="s">
        <v>137</v>
      </c>
      <c r="E346" s="59" t="str">
        <f t="shared" si="27"/>
        <v>Boque 5 y 6 - CÓDIGO PENAL MILITAR y RÉGIMEN DISCIPLINARIO  II</v>
      </c>
      <c r="F346" s="59" t="str">
        <f t="shared" si="28"/>
        <v xml:space="preserve">RÉGIMEN DISCIPLINARIO . </v>
      </c>
      <c r="G346" s="59" t="str">
        <f t="shared" si="29"/>
        <v>FORMACIÓN MILITAR - Boque 5 y 6 - CÓDIGO PENAL MILITAR y RÉGIMEN DISCIPLINARIO  II. RÉGIMEN DISCIPLINARIO .  (Ref: 345)</v>
      </c>
      <c r="H346" s="42" t="s">
        <v>144</v>
      </c>
      <c r="I346" s="42" t="s">
        <v>151</v>
      </c>
      <c r="J346" s="37" t="s">
        <v>153</v>
      </c>
      <c r="Q346" s="69"/>
      <c r="R346" s="49">
        <f t="shared" si="30"/>
        <v>28</v>
      </c>
    </row>
    <row r="347" spans="1:18" x14ac:dyDescent="0.25">
      <c r="A347" s="59">
        <f t="shared" si="31"/>
        <v>346</v>
      </c>
      <c r="B347" s="47" t="s">
        <v>143</v>
      </c>
      <c r="D347" s="46" t="s">
        <v>137</v>
      </c>
      <c r="E347" s="59" t="str">
        <f t="shared" si="27"/>
        <v>Boque 5 y 6 - CÓDIGO PENAL MILITAR y RÉGIMEN DISCIPLINARIO  II</v>
      </c>
      <c r="F347" s="59" t="str">
        <f t="shared" si="28"/>
        <v xml:space="preserve">RÉGIMEN DISCIPLINARIO . </v>
      </c>
      <c r="G347" s="59" t="str">
        <f t="shared" si="29"/>
        <v>FORMACIÓN MILITAR - Boque 5 y 6 - CÓDIGO PENAL MILITAR y RÉGIMEN DISCIPLINARIO  II. RÉGIMEN DISCIPLINARIO .  (Ref: 346)</v>
      </c>
      <c r="H347" s="42" t="s">
        <v>144</v>
      </c>
      <c r="I347" s="42" t="s">
        <v>151</v>
      </c>
      <c r="J347" s="37" t="s">
        <v>153</v>
      </c>
      <c r="Q347" s="69"/>
      <c r="R347" s="49">
        <f t="shared" si="30"/>
        <v>29</v>
      </c>
    </row>
    <row r="348" spans="1:18" x14ac:dyDescent="0.25">
      <c r="A348" s="59">
        <f t="shared" si="31"/>
        <v>347</v>
      </c>
      <c r="B348" s="47" t="s">
        <v>143</v>
      </c>
      <c r="D348" s="46" t="s">
        <v>137</v>
      </c>
      <c r="E348" s="59" t="str">
        <f t="shared" si="27"/>
        <v>Boque 5 y 6 - CÓDIGO PENAL MILITAR y RÉGIMEN DISCIPLINARIO  II</v>
      </c>
      <c r="F348" s="59" t="str">
        <f t="shared" si="28"/>
        <v xml:space="preserve">RÉGIMEN DISCIPLINARIO . </v>
      </c>
      <c r="G348" s="59" t="str">
        <f t="shared" si="29"/>
        <v>FORMACIÓN MILITAR - Boque 5 y 6 - CÓDIGO PENAL MILITAR y RÉGIMEN DISCIPLINARIO  II. RÉGIMEN DISCIPLINARIO .  (Ref: 347)</v>
      </c>
      <c r="H348" s="42" t="s">
        <v>144</v>
      </c>
      <c r="I348" s="42" t="s">
        <v>151</v>
      </c>
      <c r="J348" s="37" t="s">
        <v>153</v>
      </c>
      <c r="Q348" s="69"/>
      <c r="R348" s="49">
        <f t="shared" si="30"/>
        <v>30</v>
      </c>
    </row>
    <row r="349" spans="1:18" x14ac:dyDescent="0.25">
      <c r="A349" s="59">
        <f t="shared" si="31"/>
        <v>348</v>
      </c>
      <c r="B349" s="47" t="s">
        <v>143</v>
      </c>
      <c r="D349" s="46" t="s">
        <v>137</v>
      </c>
      <c r="E349" s="59" t="str">
        <f t="shared" si="27"/>
        <v>Boque 5 y 6 - CÓDIGO PENAL MILITAR y RÉGIMEN DISCIPLINARIO  II</v>
      </c>
      <c r="F349" s="59" t="str">
        <f t="shared" si="28"/>
        <v xml:space="preserve">RÉGIMEN DISCIPLINARIO . </v>
      </c>
      <c r="G349" s="59" t="str">
        <f t="shared" si="29"/>
        <v>FORMACIÓN MILITAR - Boque 5 y 6 - CÓDIGO PENAL MILITAR y RÉGIMEN DISCIPLINARIO  II. RÉGIMEN DISCIPLINARIO .  (Ref: 348)</v>
      </c>
      <c r="H349" s="42" t="s">
        <v>144</v>
      </c>
      <c r="I349" s="42" t="s">
        <v>151</v>
      </c>
      <c r="J349" s="37" t="s">
        <v>153</v>
      </c>
      <c r="Q349" s="69"/>
      <c r="R349" s="49">
        <f t="shared" si="30"/>
        <v>31</v>
      </c>
    </row>
    <row r="350" spans="1:18" x14ac:dyDescent="0.25">
      <c r="A350" s="59">
        <f t="shared" si="31"/>
        <v>349</v>
      </c>
      <c r="B350" s="47" t="s">
        <v>143</v>
      </c>
      <c r="D350" s="46" t="s">
        <v>137</v>
      </c>
      <c r="E350" s="59" t="str">
        <f t="shared" si="27"/>
        <v>Boque 5 y 6 - CÓDIGO PENAL MILITAR y RÉGIMEN DISCIPLINARIO  II</v>
      </c>
      <c r="F350" s="59" t="str">
        <f t="shared" si="28"/>
        <v xml:space="preserve">RÉGIMEN DISCIPLINARIO . </v>
      </c>
      <c r="G350" s="59" t="str">
        <f t="shared" si="29"/>
        <v>FORMACIÓN MILITAR - Boque 5 y 6 - CÓDIGO PENAL MILITAR y RÉGIMEN DISCIPLINARIO  II. RÉGIMEN DISCIPLINARIO .  (Ref: 349)</v>
      </c>
      <c r="H350" s="42" t="s">
        <v>144</v>
      </c>
      <c r="I350" s="42" t="s">
        <v>151</v>
      </c>
      <c r="J350" s="37" t="s">
        <v>153</v>
      </c>
      <c r="Q350" s="69"/>
      <c r="R350" s="49">
        <f t="shared" si="30"/>
        <v>32</v>
      </c>
    </row>
    <row r="351" spans="1:18" x14ac:dyDescent="0.25">
      <c r="A351" s="59">
        <f t="shared" si="31"/>
        <v>350</v>
      </c>
      <c r="B351" s="47" t="s">
        <v>143</v>
      </c>
      <c r="D351" s="46" t="s">
        <v>137</v>
      </c>
      <c r="E351" s="59" t="str">
        <f t="shared" si="27"/>
        <v>Boque 5 y 6 - CÓDIGO PENAL MILITAR y RÉGIMEN DISCIPLINARIO  II</v>
      </c>
      <c r="F351" s="59" t="str">
        <f t="shared" si="28"/>
        <v xml:space="preserve">RÉGIMEN DISCIPLINARIO . </v>
      </c>
      <c r="G351" s="59" t="str">
        <f t="shared" si="29"/>
        <v>FORMACIÓN MILITAR - Boque 5 y 6 - CÓDIGO PENAL MILITAR y RÉGIMEN DISCIPLINARIO  II. RÉGIMEN DISCIPLINARIO .  (Ref: 350)</v>
      </c>
      <c r="H351" s="42" t="s">
        <v>144</v>
      </c>
      <c r="I351" s="42" t="s">
        <v>151</v>
      </c>
      <c r="J351" s="37" t="s">
        <v>153</v>
      </c>
      <c r="Q351" s="69"/>
      <c r="R351" s="49">
        <f t="shared" si="30"/>
        <v>33</v>
      </c>
    </row>
    <row r="352" spans="1:18" x14ac:dyDescent="0.25">
      <c r="A352" s="59">
        <f t="shared" si="31"/>
        <v>351</v>
      </c>
      <c r="B352" s="47" t="s">
        <v>143</v>
      </c>
      <c r="D352" s="46" t="s">
        <v>137</v>
      </c>
      <c r="E352" s="59" t="str">
        <f t="shared" si="27"/>
        <v>Boque 5 y 6 - CÓDIGO PENAL MILITAR y RÉGIMEN DISCIPLINARIO  II</v>
      </c>
      <c r="F352" s="59" t="str">
        <f t="shared" si="28"/>
        <v xml:space="preserve">RÉGIMEN DISCIPLINARIO . </v>
      </c>
      <c r="G352" s="59" t="str">
        <f t="shared" si="29"/>
        <v>FORMACIÓN MILITAR - Boque 5 y 6 - CÓDIGO PENAL MILITAR y RÉGIMEN DISCIPLINARIO  II. RÉGIMEN DISCIPLINARIO .  (Ref: 351)</v>
      </c>
      <c r="H352" s="42" t="s">
        <v>144</v>
      </c>
      <c r="I352" s="42" t="s">
        <v>151</v>
      </c>
      <c r="J352" s="37" t="s">
        <v>153</v>
      </c>
      <c r="Q352" s="69"/>
      <c r="R352" s="49">
        <f t="shared" si="30"/>
        <v>34</v>
      </c>
    </row>
    <row r="353" spans="1:18" x14ac:dyDescent="0.25">
      <c r="A353" s="59">
        <f t="shared" si="31"/>
        <v>352</v>
      </c>
      <c r="B353" s="47" t="s">
        <v>143</v>
      </c>
      <c r="D353" s="46" t="s">
        <v>137</v>
      </c>
      <c r="E353" s="59" t="str">
        <f t="shared" si="27"/>
        <v>Boque 5 y 6 - CÓDIGO PENAL MILITAR y RÉGIMEN DISCIPLINARIO  II</v>
      </c>
      <c r="F353" s="59" t="str">
        <f t="shared" si="28"/>
        <v xml:space="preserve">RÉGIMEN DISCIPLINARIO . </v>
      </c>
      <c r="G353" s="59" t="str">
        <f t="shared" si="29"/>
        <v>FORMACIÓN MILITAR - Boque 5 y 6 - CÓDIGO PENAL MILITAR y RÉGIMEN DISCIPLINARIO  II. RÉGIMEN DISCIPLINARIO .  (Ref: 352)</v>
      </c>
      <c r="H353" s="42" t="s">
        <v>144</v>
      </c>
      <c r="I353" s="42" t="s">
        <v>151</v>
      </c>
      <c r="J353" s="37" t="s">
        <v>153</v>
      </c>
      <c r="Q353" s="69"/>
      <c r="R353" s="49">
        <f t="shared" si="30"/>
        <v>35</v>
      </c>
    </row>
    <row r="354" spans="1:18" x14ac:dyDescent="0.25">
      <c r="A354" s="59">
        <f t="shared" si="31"/>
        <v>353</v>
      </c>
      <c r="B354" s="47" t="s">
        <v>143</v>
      </c>
      <c r="D354" s="46" t="s">
        <v>137</v>
      </c>
      <c r="E354" s="59" t="str">
        <f t="shared" si="27"/>
        <v>Boque 5 y 6 - CÓDIGO PENAL MILITAR y RÉGIMEN DISCIPLINARIO  II</v>
      </c>
      <c r="F354" s="59" t="str">
        <f t="shared" si="28"/>
        <v xml:space="preserve">RÉGIMEN DISCIPLINARIO . </v>
      </c>
      <c r="G354" s="59" t="str">
        <f t="shared" si="29"/>
        <v>FORMACIÓN MILITAR - Boque 5 y 6 - CÓDIGO PENAL MILITAR y RÉGIMEN DISCIPLINARIO  II. RÉGIMEN DISCIPLINARIO .  (Ref: 353)</v>
      </c>
      <c r="H354" s="42" t="s">
        <v>144</v>
      </c>
      <c r="I354" s="42" t="s">
        <v>151</v>
      </c>
      <c r="J354" s="37" t="s">
        <v>153</v>
      </c>
      <c r="Q354" s="69"/>
      <c r="R354" s="49">
        <f t="shared" si="30"/>
        <v>36</v>
      </c>
    </row>
    <row r="355" spans="1:18" x14ac:dyDescent="0.25">
      <c r="A355" s="59">
        <f t="shared" si="31"/>
        <v>354</v>
      </c>
      <c r="B355" s="47" t="s">
        <v>143</v>
      </c>
      <c r="D355" s="46" t="s">
        <v>137</v>
      </c>
      <c r="E355" s="59" t="str">
        <f t="shared" si="27"/>
        <v>Boque 5 y 6 - CÓDIGO PENAL MILITAR y RÉGIMEN DISCIPLINARIO  II</v>
      </c>
      <c r="F355" s="59" t="str">
        <f t="shared" si="28"/>
        <v xml:space="preserve">RÉGIMEN DISCIPLINARIO . </v>
      </c>
      <c r="G355" s="59" t="str">
        <f t="shared" si="29"/>
        <v>FORMACIÓN MILITAR - Boque 5 y 6 - CÓDIGO PENAL MILITAR y RÉGIMEN DISCIPLINARIO  II. RÉGIMEN DISCIPLINARIO .  (Ref: 354)</v>
      </c>
      <c r="H355" s="42" t="s">
        <v>144</v>
      </c>
      <c r="I355" s="42" t="s">
        <v>151</v>
      </c>
      <c r="J355" s="37" t="s">
        <v>153</v>
      </c>
      <c r="Q355" s="69"/>
      <c r="R355" s="49">
        <f t="shared" si="30"/>
        <v>37</v>
      </c>
    </row>
    <row r="356" spans="1:18" x14ac:dyDescent="0.25">
      <c r="A356" s="59">
        <f t="shared" si="31"/>
        <v>355</v>
      </c>
      <c r="B356" s="47" t="s">
        <v>143</v>
      </c>
      <c r="D356" s="46" t="s">
        <v>137</v>
      </c>
      <c r="E356" s="59" t="str">
        <f t="shared" si="27"/>
        <v>Boque 5 y 6 - CÓDIGO PENAL MILITAR y RÉGIMEN DISCIPLINARIO  II</v>
      </c>
      <c r="F356" s="59" t="str">
        <f t="shared" si="28"/>
        <v xml:space="preserve">RÉGIMEN DISCIPLINARIO . </v>
      </c>
      <c r="G356" s="59" t="str">
        <f t="shared" si="29"/>
        <v>FORMACIÓN MILITAR - Boque 5 y 6 - CÓDIGO PENAL MILITAR y RÉGIMEN DISCIPLINARIO  II. RÉGIMEN DISCIPLINARIO .  (Ref: 355)</v>
      </c>
      <c r="H356" s="42" t="s">
        <v>144</v>
      </c>
      <c r="I356" s="42" t="s">
        <v>151</v>
      </c>
      <c r="J356" s="37" t="s">
        <v>153</v>
      </c>
      <c r="Q356" s="69"/>
      <c r="R356" s="49">
        <f t="shared" si="30"/>
        <v>38</v>
      </c>
    </row>
    <row r="357" spans="1:18" x14ac:dyDescent="0.25">
      <c r="A357" s="59">
        <f t="shared" si="31"/>
        <v>356</v>
      </c>
      <c r="B357" s="47" t="s">
        <v>143</v>
      </c>
      <c r="D357" s="46" t="s">
        <v>137</v>
      </c>
      <c r="E357" s="59" t="str">
        <f t="shared" si="27"/>
        <v>Boque 5 y 6 - CÓDIGO PENAL MILITAR y RÉGIMEN DISCIPLINARIO  II</v>
      </c>
      <c r="F357" s="59" t="str">
        <f t="shared" si="28"/>
        <v xml:space="preserve">RÉGIMEN DISCIPLINARIO . </v>
      </c>
      <c r="G357" s="59" t="str">
        <f t="shared" si="29"/>
        <v>FORMACIÓN MILITAR - Boque 5 y 6 - CÓDIGO PENAL MILITAR y RÉGIMEN DISCIPLINARIO  II. RÉGIMEN DISCIPLINARIO .  (Ref: 356)</v>
      </c>
      <c r="H357" s="42" t="s">
        <v>144</v>
      </c>
      <c r="I357" s="42" t="s">
        <v>151</v>
      </c>
      <c r="J357" s="37" t="s">
        <v>153</v>
      </c>
      <c r="Q357" s="69"/>
      <c r="R357" s="49">
        <f t="shared" si="30"/>
        <v>39</v>
      </c>
    </row>
    <row r="358" spans="1:18" x14ac:dyDescent="0.25">
      <c r="A358" s="59">
        <f t="shared" si="31"/>
        <v>357</v>
      </c>
      <c r="B358" s="47" t="s">
        <v>143</v>
      </c>
      <c r="D358" s="46" t="s">
        <v>137</v>
      </c>
      <c r="E358" s="59" t="str">
        <f t="shared" si="27"/>
        <v>Boque 5 y 6 - CÓDIGO PENAL MILITAR y RÉGIMEN DISCIPLINARIO  II</v>
      </c>
      <c r="F358" s="59" t="str">
        <f t="shared" si="28"/>
        <v xml:space="preserve">RÉGIMEN DISCIPLINARIO . </v>
      </c>
      <c r="G358" s="59" t="str">
        <f t="shared" si="29"/>
        <v>FORMACIÓN MILITAR - Boque 5 y 6 - CÓDIGO PENAL MILITAR y RÉGIMEN DISCIPLINARIO  II. RÉGIMEN DISCIPLINARIO .  (Ref: 357)</v>
      </c>
      <c r="H358" s="42" t="s">
        <v>144</v>
      </c>
      <c r="I358" s="42" t="s">
        <v>151</v>
      </c>
      <c r="J358" s="37" t="s">
        <v>153</v>
      </c>
      <c r="Q358" s="69"/>
      <c r="R358" s="49">
        <f t="shared" si="30"/>
        <v>40</v>
      </c>
    </row>
    <row r="359" spans="1:18" x14ac:dyDescent="0.25">
      <c r="A359" s="59">
        <f t="shared" si="31"/>
        <v>358</v>
      </c>
      <c r="B359" s="47" t="s">
        <v>143</v>
      </c>
      <c r="D359" s="46" t="s">
        <v>137</v>
      </c>
      <c r="E359" s="59" t="str">
        <f t="shared" si="27"/>
        <v>Boque 5 y 6 - CÓDIGO PENAL MILITAR y RÉGIMEN DISCIPLINARIO  II</v>
      </c>
      <c r="F359" s="59" t="str">
        <f t="shared" si="28"/>
        <v xml:space="preserve">RÉGIMEN DISCIPLINARIO . </v>
      </c>
      <c r="G359" s="59" t="str">
        <f t="shared" si="29"/>
        <v>FORMACIÓN MILITAR - Boque 5 y 6 - CÓDIGO PENAL MILITAR y RÉGIMEN DISCIPLINARIO  II. RÉGIMEN DISCIPLINARIO .  (Ref: 358)</v>
      </c>
      <c r="H359" s="42" t="s">
        <v>144</v>
      </c>
      <c r="I359" s="42" t="s">
        <v>151</v>
      </c>
      <c r="J359" s="37" t="s">
        <v>153</v>
      </c>
      <c r="Q359" s="69"/>
      <c r="R359" s="49">
        <f t="shared" si="30"/>
        <v>41</v>
      </c>
    </row>
    <row r="360" spans="1:18" x14ac:dyDescent="0.25">
      <c r="A360" s="59">
        <f t="shared" si="31"/>
        <v>359</v>
      </c>
      <c r="B360" s="47" t="s">
        <v>143</v>
      </c>
      <c r="D360" s="46" t="s">
        <v>137</v>
      </c>
      <c r="E360" s="59" t="str">
        <f t="shared" si="27"/>
        <v>Boque 5 y 6 - CÓDIGO PENAL MILITAR y RÉGIMEN DISCIPLINARIO  II</v>
      </c>
      <c r="F360" s="59" t="str">
        <f t="shared" si="28"/>
        <v xml:space="preserve">RÉGIMEN DISCIPLINARIO . </v>
      </c>
      <c r="G360" s="59" t="str">
        <f t="shared" si="29"/>
        <v>FORMACIÓN MILITAR - Boque 5 y 6 - CÓDIGO PENAL MILITAR y RÉGIMEN DISCIPLINARIO  II. RÉGIMEN DISCIPLINARIO .  (Ref: 359)</v>
      </c>
      <c r="H360" s="42" t="s">
        <v>144</v>
      </c>
      <c r="I360" s="42" t="s">
        <v>151</v>
      </c>
      <c r="J360" s="37" t="s">
        <v>153</v>
      </c>
      <c r="Q360" s="69"/>
      <c r="R360" s="49">
        <f t="shared" si="30"/>
        <v>42</v>
      </c>
    </row>
    <row r="361" spans="1:18" x14ac:dyDescent="0.25">
      <c r="A361" s="59">
        <f t="shared" si="31"/>
        <v>360</v>
      </c>
      <c r="B361" s="47" t="s">
        <v>143</v>
      </c>
      <c r="D361" s="46" t="s">
        <v>137</v>
      </c>
      <c r="E361" s="59" t="str">
        <f t="shared" ref="E361:E424" si="32">CONCATENATE("Boque ",B361," - ",I361," ",D361)</f>
        <v>Boque 5 y 6 - CÓDIGO PENAL MILITAR y RÉGIMEN DISCIPLINARIO  II</v>
      </c>
      <c r="F361" s="59" t="str">
        <f t="shared" si="28"/>
        <v xml:space="preserve">RÉGIMEN DISCIPLINARIO . </v>
      </c>
      <c r="G361" s="59" t="str">
        <f t="shared" si="29"/>
        <v>FORMACIÓN MILITAR - Boque 5 y 6 - CÓDIGO PENAL MILITAR y RÉGIMEN DISCIPLINARIO  II. RÉGIMEN DISCIPLINARIO .  (Ref: 360)</v>
      </c>
      <c r="H361" s="42" t="s">
        <v>144</v>
      </c>
      <c r="I361" s="42" t="s">
        <v>151</v>
      </c>
      <c r="J361" s="37" t="s">
        <v>153</v>
      </c>
      <c r="Q361" s="69"/>
      <c r="R361" s="49">
        <f t="shared" si="30"/>
        <v>43</v>
      </c>
    </row>
    <row r="362" spans="1:18" x14ac:dyDescent="0.25">
      <c r="A362" s="59">
        <f t="shared" si="31"/>
        <v>361</v>
      </c>
      <c r="B362" s="47" t="s">
        <v>143</v>
      </c>
      <c r="D362" s="46" t="s">
        <v>137</v>
      </c>
      <c r="E362" s="59" t="str">
        <f t="shared" si="32"/>
        <v>Boque 5 y 6 - CÓDIGO PENAL MILITAR y RÉGIMEN DISCIPLINARIO  II</v>
      </c>
      <c r="F362" s="59" t="str">
        <f t="shared" ref="F362:F425" si="33">IF(J362&gt;0,CONCATENATE(J362,". ",K362),K362)</f>
        <v xml:space="preserve">RÉGIMEN DISCIPLINARIO . </v>
      </c>
      <c r="G362" s="59" t="str">
        <f t="shared" ref="G362:G425" si="34">IF(H362=0,CONCATENATE(E362,". ",F362," (Ref: ",A362,")"),CONCATENATE(H362," - ",E362,". ",F362," (Ref: ",A362,")"))</f>
        <v>FORMACIÓN MILITAR - Boque 5 y 6 - CÓDIGO PENAL MILITAR y RÉGIMEN DISCIPLINARIO  II. RÉGIMEN DISCIPLINARIO .  (Ref: 361)</v>
      </c>
      <c r="H362" s="42" t="s">
        <v>144</v>
      </c>
      <c r="I362" s="42" t="s">
        <v>151</v>
      </c>
      <c r="J362" s="37" t="s">
        <v>153</v>
      </c>
      <c r="Q362" s="69"/>
      <c r="R362" s="49">
        <f t="shared" ref="R362:R425" si="35">IF(C362=0,R361+1,1)</f>
        <v>44</v>
      </c>
    </row>
    <row r="363" spans="1:18" x14ac:dyDescent="0.25">
      <c r="A363" s="59">
        <f t="shared" si="31"/>
        <v>362</v>
      </c>
      <c r="B363" s="47" t="s">
        <v>143</v>
      </c>
      <c r="D363" s="46" t="s">
        <v>137</v>
      </c>
      <c r="E363" s="59" t="str">
        <f t="shared" si="32"/>
        <v>Boque 5 y 6 - CÓDIGO PENAL MILITAR y RÉGIMEN DISCIPLINARIO  II</v>
      </c>
      <c r="F363" s="59" t="str">
        <f t="shared" si="33"/>
        <v xml:space="preserve">RÉGIMEN DISCIPLINARIO . </v>
      </c>
      <c r="G363" s="59" t="str">
        <f t="shared" si="34"/>
        <v>FORMACIÓN MILITAR - Boque 5 y 6 - CÓDIGO PENAL MILITAR y RÉGIMEN DISCIPLINARIO  II. RÉGIMEN DISCIPLINARIO .  (Ref: 362)</v>
      </c>
      <c r="H363" s="42" t="s">
        <v>144</v>
      </c>
      <c r="I363" s="42" t="s">
        <v>151</v>
      </c>
      <c r="J363" s="37" t="s">
        <v>153</v>
      </c>
      <c r="Q363" s="69"/>
      <c r="R363" s="49">
        <f t="shared" si="35"/>
        <v>45</v>
      </c>
    </row>
    <row r="364" spans="1:18" x14ac:dyDescent="0.25">
      <c r="A364" s="59">
        <f t="shared" si="31"/>
        <v>363</v>
      </c>
      <c r="B364" s="47" t="s">
        <v>143</v>
      </c>
      <c r="D364" s="46" t="s">
        <v>137</v>
      </c>
      <c r="E364" s="59" t="str">
        <f t="shared" si="32"/>
        <v>Boque 5 y 6 - CÓDIGO PENAL MILITAR y RÉGIMEN DISCIPLINARIO  II</v>
      </c>
      <c r="F364" s="59" t="str">
        <f t="shared" si="33"/>
        <v xml:space="preserve">RÉGIMEN DISCIPLINARIO . </v>
      </c>
      <c r="G364" s="59" t="str">
        <f t="shared" si="34"/>
        <v>FORMACIÓN MILITAR - Boque 5 y 6 - CÓDIGO PENAL MILITAR y RÉGIMEN DISCIPLINARIO  II. RÉGIMEN DISCIPLINARIO .  (Ref: 363)</v>
      </c>
      <c r="H364" s="42" t="s">
        <v>144</v>
      </c>
      <c r="I364" s="42" t="s">
        <v>151</v>
      </c>
      <c r="J364" s="37" t="s">
        <v>153</v>
      </c>
      <c r="Q364" s="69"/>
      <c r="R364" s="49">
        <f t="shared" si="35"/>
        <v>46</v>
      </c>
    </row>
    <row r="365" spans="1:18" x14ac:dyDescent="0.25">
      <c r="A365" s="59">
        <f t="shared" si="31"/>
        <v>364</v>
      </c>
      <c r="B365" s="47" t="s">
        <v>143</v>
      </c>
      <c r="D365" s="46" t="s">
        <v>137</v>
      </c>
      <c r="E365" s="59" t="str">
        <f t="shared" si="32"/>
        <v>Boque 5 y 6 - CÓDIGO PENAL MILITAR y RÉGIMEN DISCIPLINARIO  II</v>
      </c>
      <c r="F365" s="59" t="str">
        <f t="shared" si="33"/>
        <v xml:space="preserve">RÉGIMEN DISCIPLINARIO . </v>
      </c>
      <c r="G365" s="59" t="str">
        <f t="shared" si="34"/>
        <v>FORMACIÓN MILITAR - Boque 5 y 6 - CÓDIGO PENAL MILITAR y RÉGIMEN DISCIPLINARIO  II. RÉGIMEN DISCIPLINARIO .  (Ref: 364)</v>
      </c>
      <c r="H365" s="42" t="s">
        <v>144</v>
      </c>
      <c r="I365" s="42" t="s">
        <v>151</v>
      </c>
      <c r="J365" s="37" t="s">
        <v>153</v>
      </c>
      <c r="Q365" s="69"/>
      <c r="R365" s="49">
        <f t="shared" si="35"/>
        <v>47</v>
      </c>
    </row>
    <row r="366" spans="1:18" x14ac:dyDescent="0.25">
      <c r="A366" s="59">
        <f t="shared" si="31"/>
        <v>365</v>
      </c>
      <c r="B366" s="47" t="s">
        <v>143</v>
      </c>
      <c r="D366" s="46" t="s">
        <v>137</v>
      </c>
      <c r="E366" s="59" t="str">
        <f t="shared" si="32"/>
        <v>Boque 5 y 6 - CÓDIGO PENAL MILITAR y RÉGIMEN DISCIPLINARIO  II</v>
      </c>
      <c r="F366" s="59" t="str">
        <f t="shared" si="33"/>
        <v xml:space="preserve">RÉGIMEN DISCIPLINARIO . </v>
      </c>
      <c r="G366" s="59" t="str">
        <f t="shared" si="34"/>
        <v>FORMACIÓN MILITAR - Boque 5 y 6 - CÓDIGO PENAL MILITAR y RÉGIMEN DISCIPLINARIO  II. RÉGIMEN DISCIPLINARIO .  (Ref: 365)</v>
      </c>
      <c r="H366" s="42" t="s">
        <v>144</v>
      </c>
      <c r="I366" s="42" t="s">
        <v>151</v>
      </c>
      <c r="J366" s="37" t="s">
        <v>153</v>
      </c>
      <c r="Q366" s="69"/>
      <c r="R366" s="49">
        <f t="shared" si="35"/>
        <v>48</v>
      </c>
    </row>
    <row r="367" spans="1:18" x14ac:dyDescent="0.25">
      <c r="A367" s="59">
        <f t="shared" si="31"/>
        <v>366</v>
      </c>
      <c r="B367" s="47" t="s">
        <v>143</v>
      </c>
      <c r="D367" s="46" t="s">
        <v>137</v>
      </c>
      <c r="E367" s="59" t="str">
        <f t="shared" si="32"/>
        <v>Boque 5 y 6 - CÓDIGO PENAL MILITAR y RÉGIMEN DISCIPLINARIO  II</v>
      </c>
      <c r="F367" s="59" t="str">
        <f t="shared" si="33"/>
        <v xml:space="preserve">RÉGIMEN DISCIPLINARIO . </v>
      </c>
      <c r="G367" s="59" t="str">
        <f t="shared" si="34"/>
        <v>FORMACIÓN MILITAR - Boque 5 y 6 - CÓDIGO PENAL MILITAR y RÉGIMEN DISCIPLINARIO  II. RÉGIMEN DISCIPLINARIO .  (Ref: 366)</v>
      </c>
      <c r="H367" s="42" t="s">
        <v>144</v>
      </c>
      <c r="I367" s="42" t="s">
        <v>151</v>
      </c>
      <c r="J367" s="37" t="s">
        <v>153</v>
      </c>
      <c r="Q367" s="69"/>
      <c r="R367" s="49">
        <f t="shared" si="35"/>
        <v>49</v>
      </c>
    </row>
    <row r="368" spans="1:18" x14ac:dyDescent="0.25">
      <c r="A368" s="59">
        <f t="shared" si="31"/>
        <v>367</v>
      </c>
      <c r="B368" s="47" t="s">
        <v>143</v>
      </c>
      <c r="D368" s="46" t="s">
        <v>137</v>
      </c>
      <c r="E368" s="59" t="str">
        <f t="shared" si="32"/>
        <v>Boque 5 y 6 - CÓDIGO PENAL MILITAR y RÉGIMEN DISCIPLINARIO  II</v>
      </c>
      <c r="F368" s="59" t="str">
        <f t="shared" si="33"/>
        <v xml:space="preserve">RÉGIMEN DISCIPLINARIO . </v>
      </c>
      <c r="G368" s="59" t="str">
        <f t="shared" si="34"/>
        <v>FORMACIÓN MILITAR - Boque 5 y 6 - CÓDIGO PENAL MILITAR y RÉGIMEN DISCIPLINARIO  II. RÉGIMEN DISCIPLINARIO .  (Ref: 367)</v>
      </c>
      <c r="H368" s="42" t="s">
        <v>144</v>
      </c>
      <c r="I368" s="42" t="s">
        <v>151</v>
      </c>
      <c r="J368" s="37" t="s">
        <v>153</v>
      </c>
      <c r="Q368" s="69"/>
      <c r="R368" s="49">
        <f t="shared" si="35"/>
        <v>50</v>
      </c>
    </row>
    <row r="369" spans="1:18" x14ac:dyDescent="0.25">
      <c r="A369" s="59">
        <f t="shared" si="31"/>
        <v>368</v>
      </c>
      <c r="B369" s="47" t="s">
        <v>143</v>
      </c>
      <c r="D369" s="46" t="s">
        <v>137</v>
      </c>
      <c r="E369" s="59" t="str">
        <f t="shared" si="32"/>
        <v>Boque 5 y 6 - CÓDIGO PENAL MILITAR y RÉGIMEN DISCIPLINARIO  II</v>
      </c>
      <c r="F369" s="59" t="str">
        <f t="shared" si="33"/>
        <v xml:space="preserve">RÉGIMEN DISCIPLINARIO . </v>
      </c>
      <c r="G369" s="59" t="str">
        <f t="shared" si="34"/>
        <v>FORMACIÓN MILITAR - Boque 5 y 6 - CÓDIGO PENAL MILITAR y RÉGIMEN DISCIPLINARIO  II. RÉGIMEN DISCIPLINARIO .  (Ref: 368)</v>
      </c>
      <c r="H369" s="42" t="s">
        <v>144</v>
      </c>
      <c r="I369" s="42" t="s">
        <v>151</v>
      </c>
      <c r="J369" s="37" t="s">
        <v>153</v>
      </c>
      <c r="Q369" s="69"/>
      <c r="R369" s="49">
        <f t="shared" si="35"/>
        <v>51</v>
      </c>
    </row>
    <row r="370" spans="1:18" x14ac:dyDescent="0.25">
      <c r="A370" s="59">
        <f t="shared" si="31"/>
        <v>369</v>
      </c>
      <c r="B370" s="47" t="s">
        <v>143</v>
      </c>
      <c r="D370" s="46" t="s">
        <v>137</v>
      </c>
      <c r="E370" s="59" t="str">
        <f t="shared" si="32"/>
        <v>Boque 5 y 6 - CÓDIGO PENAL MILITAR y RÉGIMEN DISCIPLINARIO  II</v>
      </c>
      <c r="F370" s="59" t="str">
        <f t="shared" si="33"/>
        <v xml:space="preserve">RÉGIMEN DISCIPLINARIO . </v>
      </c>
      <c r="G370" s="59" t="str">
        <f t="shared" si="34"/>
        <v>FORMACIÓN MILITAR - Boque 5 y 6 - CÓDIGO PENAL MILITAR y RÉGIMEN DISCIPLINARIO  II. RÉGIMEN DISCIPLINARIO .  (Ref: 369)</v>
      </c>
      <c r="H370" s="42" t="s">
        <v>144</v>
      </c>
      <c r="I370" s="42" t="s">
        <v>151</v>
      </c>
      <c r="J370" s="37" t="s">
        <v>153</v>
      </c>
      <c r="Q370" s="69"/>
      <c r="R370" s="49">
        <f t="shared" si="35"/>
        <v>52</v>
      </c>
    </row>
    <row r="371" spans="1:18" x14ac:dyDescent="0.25">
      <c r="A371" s="59">
        <f t="shared" si="31"/>
        <v>370</v>
      </c>
      <c r="B371" s="47" t="s">
        <v>143</v>
      </c>
      <c r="D371" s="46" t="s">
        <v>137</v>
      </c>
      <c r="E371" s="59" t="str">
        <f t="shared" si="32"/>
        <v>Boque 5 y 6 - CÓDIGO PENAL MILITAR y RÉGIMEN DISCIPLINARIO  II</v>
      </c>
      <c r="F371" s="59" t="str">
        <f t="shared" si="33"/>
        <v xml:space="preserve">RÉGIMEN DISCIPLINARIO . </v>
      </c>
      <c r="G371" s="59" t="str">
        <f t="shared" si="34"/>
        <v>FORMACIÓN MILITAR - Boque 5 y 6 - CÓDIGO PENAL MILITAR y RÉGIMEN DISCIPLINARIO  II. RÉGIMEN DISCIPLINARIO .  (Ref: 370)</v>
      </c>
      <c r="H371" s="42" t="s">
        <v>144</v>
      </c>
      <c r="I371" s="42" t="s">
        <v>151</v>
      </c>
      <c r="J371" s="37" t="s">
        <v>153</v>
      </c>
      <c r="Q371" s="69"/>
      <c r="R371" s="49">
        <f t="shared" si="35"/>
        <v>53</v>
      </c>
    </row>
    <row r="372" spans="1:18" x14ac:dyDescent="0.25">
      <c r="A372" s="59">
        <f t="shared" si="31"/>
        <v>371</v>
      </c>
      <c r="B372" s="47" t="s">
        <v>143</v>
      </c>
      <c r="D372" s="46" t="s">
        <v>137</v>
      </c>
      <c r="E372" s="59" t="str">
        <f t="shared" si="32"/>
        <v>Boque 5 y 6 - CÓDIGO PENAL MILITAR y RÉGIMEN DISCIPLINARIO  II</v>
      </c>
      <c r="F372" s="59" t="str">
        <f t="shared" si="33"/>
        <v xml:space="preserve">RÉGIMEN DISCIPLINARIO . </v>
      </c>
      <c r="G372" s="59" t="str">
        <f t="shared" si="34"/>
        <v>FORMACIÓN MILITAR - Boque 5 y 6 - CÓDIGO PENAL MILITAR y RÉGIMEN DISCIPLINARIO  II. RÉGIMEN DISCIPLINARIO .  (Ref: 371)</v>
      </c>
      <c r="H372" s="42" t="s">
        <v>144</v>
      </c>
      <c r="I372" s="42" t="s">
        <v>151</v>
      </c>
      <c r="J372" s="37" t="s">
        <v>153</v>
      </c>
      <c r="Q372" s="69"/>
      <c r="R372" s="49">
        <f t="shared" si="35"/>
        <v>54</v>
      </c>
    </row>
    <row r="373" spans="1:18" x14ac:dyDescent="0.25">
      <c r="A373" s="59">
        <f t="shared" si="31"/>
        <v>372</v>
      </c>
      <c r="B373" s="47" t="s">
        <v>143</v>
      </c>
      <c r="D373" s="46" t="s">
        <v>137</v>
      </c>
      <c r="E373" s="59" t="str">
        <f t="shared" si="32"/>
        <v>Boque 5 y 6 - CÓDIGO PENAL MILITAR y RÉGIMEN DISCIPLINARIO  II</v>
      </c>
      <c r="F373" s="59" t="str">
        <f t="shared" si="33"/>
        <v xml:space="preserve">RÉGIMEN DISCIPLINARIO . </v>
      </c>
      <c r="G373" s="59" t="str">
        <f t="shared" si="34"/>
        <v>FORMACIÓN MILITAR - Boque 5 y 6 - CÓDIGO PENAL MILITAR y RÉGIMEN DISCIPLINARIO  II. RÉGIMEN DISCIPLINARIO .  (Ref: 372)</v>
      </c>
      <c r="H373" s="42" t="s">
        <v>144</v>
      </c>
      <c r="I373" s="42" t="s">
        <v>151</v>
      </c>
      <c r="J373" s="37" t="s">
        <v>153</v>
      </c>
      <c r="Q373" s="69"/>
      <c r="R373" s="49">
        <f t="shared" si="35"/>
        <v>55</v>
      </c>
    </row>
    <row r="374" spans="1:18" x14ac:dyDescent="0.25">
      <c r="A374" s="59">
        <f t="shared" si="31"/>
        <v>373</v>
      </c>
      <c r="B374" s="47" t="s">
        <v>143</v>
      </c>
      <c r="D374" s="46" t="s">
        <v>137</v>
      </c>
      <c r="E374" s="59" t="str">
        <f t="shared" si="32"/>
        <v>Boque 5 y 6 - CÓDIGO PENAL MILITAR y RÉGIMEN DISCIPLINARIO  II</v>
      </c>
      <c r="F374" s="59" t="str">
        <f t="shared" si="33"/>
        <v xml:space="preserve">RÉGIMEN DISCIPLINARIO . </v>
      </c>
      <c r="G374" s="59" t="str">
        <f t="shared" si="34"/>
        <v>FORMACIÓN MILITAR - Boque 5 y 6 - CÓDIGO PENAL MILITAR y RÉGIMEN DISCIPLINARIO  II. RÉGIMEN DISCIPLINARIO .  (Ref: 373)</v>
      </c>
      <c r="H374" s="42" t="s">
        <v>144</v>
      </c>
      <c r="I374" s="42" t="s">
        <v>151</v>
      </c>
      <c r="J374" s="37" t="s">
        <v>153</v>
      </c>
      <c r="Q374" s="69"/>
      <c r="R374" s="49">
        <f t="shared" si="35"/>
        <v>56</v>
      </c>
    </row>
    <row r="375" spans="1:18" x14ac:dyDescent="0.25">
      <c r="A375" s="59">
        <f t="shared" si="31"/>
        <v>374</v>
      </c>
      <c r="B375" s="47" t="s">
        <v>143</v>
      </c>
      <c r="D375" s="46" t="s">
        <v>137</v>
      </c>
      <c r="E375" s="59" t="str">
        <f t="shared" si="32"/>
        <v>Boque 5 y 6 - CÓDIGO PENAL MILITAR y RÉGIMEN DISCIPLINARIO  II</v>
      </c>
      <c r="F375" s="59" t="str">
        <f t="shared" si="33"/>
        <v xml:space="preserve">RÉGIMEN DISCIPLINARIO . </v>
      </c>
      <c r="G375" s="59" t="str">
        <f t="shared" si="34"/>
        <v>FORMACIÓN MILITAR - Boque 5 y 6 - CÓDIGO PENAL MILITAR y RÉGIMEN DISCIPLINARIO  II. RÉGIMEN DISCIPLINARIO .  (Ref: 374)</v>
      </c>
      <c r="H375" s="42" t="s">
        <v>144</v>
      </c>
      <c r="I375" s="42" t="s">
        <v>151</v>
      </c>
      <c r="J375" s="37" t="s">
        <v>153</v>
      </c>
      <c r="Q375" s="69"/>
      <c r="R375" s="49">
        <f t="shared" si="35"/>
        <v>57</v>
      </c>
    </row>
    <row r="376" spans="1:18" x14ac:dyDescent="0.25">
      <c r="A376" s="59">
        <f t="shared" si="31"/>
        <v>375</v>
      </c>
      <c r="B376" s="47" t="s">
        <v>143</v>
      </c>
      <c r="D376" s="46" t="s">
        <v>137</v>
      </c>
      <c r="E376" s="59" t="str">
        <f t="shared" si="32"/>
        <v>Boque 5 y 6 - CÓDIGO PENAL MILITAR y RÉGIMEN DISCIPLINARIO  II</v>
      </c>
      <c r="F376" s="59" t="str">
        <f t="shared" si="33"/>
        <v xml:space="preserve">RÉGIMEN DISCIPLINARIO . </v>
      </c>
      <c r="G376" s="59" t="str">
        <f t="shared" si="34"/>
        <v>FORMACIÓN MILITAR - Boque 5 y 6 - CÓDIGO PENAL MILITAR y RÉGIMEN DISCIPLINARIO  II. RÉGIMEN DISCIPLINARIO .  (Ref: 375)</v>
      </c>
      <c r="H376" s="42" t="s">
        <v>144</v>
      </c>
      <c r="I376" s="42" t="s">
        <v>151</v>
      </c>
      <c r="J376" s="37" t="s">
        <v>153</v>
      </c>
      <c r="Q376" s="69"/>
      <c r="R376" s="49">
        <f t="shared" si="35"/>
        <v>58</v>
      </c>
    </row>
    <row r="377" spans="1:18" x14ac:dyDescent="0.25">
      <c r="A377" s="59">
        <f t="shared" si="31"/>
        <v>376</v>
      </c>
      <c r="B377" s="47" t="s">
        <v>143</v>
      </c>
      <c r="D377" s="46" t="s">
        <v>137</v>
      </c>
      <c r="E377" s="59" t="str">
        <f t="shared" si="32"/>
        <v>Boque 5 y 6 - CÓDIGO PENAL MILITAR y RÉGIMEN DISCIPLINARIO  II</v>
      </c>
      <c r="F377" s="59" t="str">
        <f t="shared" si="33"/>
        <v xml:space="preserve">RÉGIMEN DISCIPLINARIO . </v>
      </c>
      <c r="G377" s="59" t="str">
        <f t="shared" si="34"/>
        <v>FORMACIÓN MILITAR - Boque 5 y 6 - CÓDIGO PENAL MILITAR y RÉGIMEN DISCIPLINARIO  II. RÉGIMEN DISCIPLINARIO .  (Ref: 376)</v>
      </c>
      <c r="H377" s="42" t="s">
        <v>144</v>
      </c>
      <c r="I377" s="42" t="s">
        <v>151</v>
      </c>
      <c r="J377" s="37" t="s">
        <v>153</v>
      </c>
      <c r="Q377" s="69"/>
      <c r="R377" s="49">
        <f t="shared" si="35"/>
        <v>59</v>
      </c>
    </row>
    <row r="378" spans="1:18" x14ac:dyDescent="0.25">
      <c r="A378" s="59">
        <f t="shared" si="31"/>
        <v>377</v>
      </c>
      <c r="B378" s="47" t="s">
        <v>143</v>
      </c>
      <c r="D378" s="46" t="s">
        <v>137</v>
      </c>
      <c r="E378" s="59" t="str">
        <f t="shared" si="32"/>
        <v>Boque 5 y 6 - CÓDIGO PENAL MILITAR y RÉGIMEN DISCIPLINARIO  II</v>
      </c>
      <c r="F378" s="59" t="str">
        <f t="shared" si="33"/>
        <v xml:space="preserve">RÉGIMEN DISCIPLINARIO . </v>
      </c>
      <c r="G378" s="59" t="str">
        <f t="shared" si="34"/>
        <v>FORMACIÓN MILITAR - Boque 5 y 6 - CÓDIGO PENAL MILITAR y RÉGIMEN DISCIPLINARIO  II. RÉGIMEN DISCIPLINARIO .  (Ref: 377)</v>
      </c>
      <c r="H378" s="42" t="s">
        <v>144</v>
      </c>
      <c r="I378" s="42" t="s">
        <v>151</v>
      </c>
      <c r="J378" s="37" t="s">
        <v>153</v>
      </c>
      <c r="Q378" s="69"/>
      <c r="R378" s="49">
        <f t="shared" si="35"/>
        <v>60</v>
      </c>
    </row>
    <row r="379" spans="1:18" x14ac:dyDescent="0.25">
      <c r="A379" s="59">
        <f t="shared" si="31"/>
        <v>378</v>
      </c>
      <c r="B379" s="47" t="s">
        <v>143</v>
      </c>
      <c r="D379" s="46" t="s">
        <v>137</v>
      </c>
      <c r="E379" s="59" t="str">
        <f t="shared" si="32"/>
        <v>Boque 5 y 6 - CÓDIGO PENAL MILITAR y RÉGIMEN DISCIPLINARIO  II</v>
      </c>
      <c r="F379" s="59" t="str">
        <f t="shared" si="33"/>
        <v xml:space="preserve">RÉGIMEN DISCIPLINARIO . </v>
      </c>
      <c r="G379" s="59" t="str">
        <f t="shared" si="34"/>
        <v>FORMACIÓN MILITAR - Boque 5 y 6 - CÓDIGO PENAL MILITAR y RÉGIMEN DISCIPLINARIO  II. RÉGIMEN DISCIPLINARIO .  (Ref: 378)</v>
      </c>
      <c r="H379" s="42" t="s">
        <v>144</v>
      </c>
      <c r="I379" s="42" t="s">
        <v>151</v>
      </c>
      <c r="J379" s="37" t="s">
        <v>153</v>
      </c>
      <c r="Q379" s="69"/>
      <c r="R379" s="49">
        <f t="shared" si="35"/>
        <v>61</v>
      </c>
    </row>
    <row r="380" spans="1:18" x14ac:dyDescent="0.25">
      <c r="A380" s="59">
        <f t="shared" si="31"/>
        <v>379</v>
      </c>
      <c r="B380" s="47" t="s">
        <v>143</v>
      </c>
      <c r="D380" s="46" t="s">
        <v>137</v>
      </c>
      <c r="E380" s="59" t="str">
        <f t="shared" si="32"/>
        <v>Boque 5 y 6 - CÓDIGO PENAL MILITAR y RÉGIMEN DISCIPLINARIO  II</v>
      </c>
      <c r="F380" s="59" t="str">
        <f t="shared" si="33"/>
        <v xml:space="preserve">RÉGIMEN DISCIPLINARIO . </v>
      </c>
      <c r="G380" s="59" t="str">
        <f t="shared" si="34"/>
        <v>FORMACIÓN MILITAR - Boque 5 y 6 - CÓDIGO PENAL MILITAR y RÉGIMEN DISCIPLINARIO  II. RÉGIMEN DISCIPLINARIO .  (Ref: 379)</v>
      </c>
      <c r="H380" s="42" t="s">
        <v>144</v>
      </c>
      <c r="I380" s="42" t="s">
        <v>151</v>
      </c>
      <c r="J380" s="37" t="s">
        <v>153</v>
      </c>
      <c r="Q380" s="69"/>
      <c r="R380" s="49">
        <f t="shared" si="35"/>
        <v>62</v>
      </c>
    </row>
    <row r="381" spans="1:18" x14ac:dyDescent="0.25">
      <c r="A381" s="59">
        <f t="shared" si="31"/>
        <v>380</v>
      </c>
      <c r="B381" s="47" t="s">
        <v>143</v>
      </c>
      <c r="D381" s="46" t="s">
        <v>137</v>
      </c>
      <c r="E381" s="59" t="str">
        <f t="shared" si="32"/>
        <v>Boque 5 y 6 - CÓDIGO PENAL MILITAR y RÉGIMEN DISCIPLINARIO  II</v>
      </c>
      <c r="F381" s="59" t="str">
        <f t="shared" si="33"/>
        <v xml:space="preserve">RÉGIMEN DISCIPLINARIO . </v>
      </c>
      <c r="G381" s="59" t="str">
        <f t="shared" si="34"/>
        <v>FORMACIÓN MILITAR - Boque 5 y 6 - CÓDIGO PENAL MILITAR y RÉGIMEN DISCIPLINARIO  II. RÉGIMEN DISCIPLINARIO .  (Ref: 380)</v>
      </c>
      <c r="H381" s="42" t="s">
        <v>144</v>
      </c>
      <c r="I381" s="42" t="s">
        <v>151</v>
      </c>
      <c r="J381" s="37" t="s">
        <v>153</v>
      </c>
      <c r="Q381" s="69"/>
      <c r="R381" s="49">
        <f t="shared" si="35"/>
        <v>63</v>
      </c>
    </row>
    <row r="382" spans="1:18" x14ac:dyDescent="0.25">
      <c r="A382" s="59">
        <f t="shared" si="31"/>
        <v>381</v>
      </c>
      <c r="B382" s="47" t="s">
        <v>143</v>
      </c>
      <c r="D382" s="46" t="s">
        <v>137</v>
      </c>
      <c r="E382" s="59" t="str">
        <f t="shared" si="32"/>
        <v>Boque 5 y 6 - CÓDIGO PENAL MILITAR y RÉGIMEN DISCIPLINARIO  II</v>
      </c>
      <c r="F382" s="59" t="str">
        <f t="shared" si="33"/>
        <v xml:space="preserve">RÉGIMEN DISCIPLINARIO . </v>
      </c>
      <c r="G382" s="59" t="str">
        <f t="shared" si="34"/>
        <v>FORMACIÓN MILITAR - Boque 5 y 6 - CÓDIGO PENAL MILITAR y RÉGIMEN DISCIPLINARIO  II. RÉGIMEN DISCIPLINARIO .  (Ref: 381)</v>
      </c>
      <c r="H382" s="42" t="s">
        <v>144</v>
      </c>
      <c r="I382" s="42" t="s">
        <v>151</v>
      </c>
      <c r="J382" s="37" t="s">
        <v>153</v>
      </c>
      <c r="Q382" s="69"/>
      <c r="R382" s="49">
        <f t="shared" si="35"/>
        <v>64</v>
      </c>
    </row>
    <row r="383" spans="1:18" x14ac:dyDescent="0.25">
      <c r="A383" s="59">
        <f t="shared" si="31"/>
        <v>382</v>
      </c>
      <c r="B383" s="47" t="s">
        <v>143</v>
      </c>
      <c r="D383" s="46" t="s">
        <v>137</v>
      </c>
      <c r="E383" s="59" t="str">
        <f t="shared" si="32"/>
        <v>Boque 5 y 6 - CÓDIGO PENAL MILITAR y RÉGIMEN DISCIPLINARIO  II</v>
      </c>
      <c r="F383" s="59" t="str">
        <f t="shared" si="33"/>
        <v xml:space="preserve">RÉGIMEN DISCIPLINARIO . </v>
      </c>
      <c r="G383" s="59" t="str">
        <f t="shared" si="34"/>
        <v>FORMACIÓN MILITAR - Boque 5 y 6 - CÓDIGO PENAL MILITAR y RÉGIMEN DISCIPLINARIO  II. RÉGIMEN DISCIPLINARIO .  (Ref: 382)</v>
      </c>
      <c r="H383" s="42" t="s">
        <v>144</v>
      </c>
      <c r="I383" s="42" t="s">
        <v>151</v>
      </c>
      <c r="J383" s="37" t="s">
        <v>153</v>
      </c>
      <c r="Q383" s="69"/>
      <c r="R383" s="49">
        <f t="shared" si="35"/>
        <v>65</v>
      </c>
    </row>
    <row r="384" spans="1:18" x14ac:dyDescent="0.25">
      <c r="A384" s="59">
        <f t="shared" si="31"/>
        <v>383</v>
      </c>
      <c r="B384" s="47" t="s">
        <v>143</v>
      </c>
      <c r="D384" s="46" t="s">
        <v>137</v>
      </c>
      <c r="E384" s="59" t="str">
        <f t="shared" si="32"/>
        <v>Boque 5 y 6 - CÓDIGO PENAL MILITAR y RÉGIMEN DISCIPLINARIO  II</v>
      </c>
      <c r="F384" s="59" t="str">
        <f t="shared" si="33"/>
        <v xml:space="preserve">RÉGIMEN DISCIPLINARIO . </v>
      </c>
      <c r="G384" s="59" t="str">
        <f t="shared" si="34"/>
        <v>FORMACIÓN MILITAR - Boque 5 y 6 - CÓDIGO PENAL MILITAR y RÉGIMEN DISCIPLINARIO  II. RÉGIMEN DISCIPLINARIO .  (Ref: 383)</v>
      </c>
      <c r="H384" s="42" t="s">
        <v>144</v>
      </c>
      <c r="I384" s="42" t="s">
        <v>151</v>
      </c>
      <c r="J384" s="37" t="s">
        <v>153</v>
      </c>
      <c r="Q384" s="69"/>
      <c r="R384" s="49">
        <f t="shared" si="35"/>
        <v>66</v>
      </c>
    </row>
    <row r="385" spans="1:18" x14ac:dyDescent="0.25">
      <c r="A385" s="59">
        <f t="shared" si="31"/>
        <v>384</v>
      </c>
      <c r="B385" s="47">
        <v>7</v>
      </c>
      <c r="C385" s="46">
        <v>7</v>
      </c>
      <c r="E385" s="59" t="str">
        <f t="shared" si="32"/>
        <v xml:space="preserve">Boque 7 - ORGANIZACIÓN Y FUNCIONAMIENTO DEL EJÉRCITO DE TIERRA </v>
      </c>
      <c r="F385" s="59" t="str">
        <f t="shared" si="33"/>
        <v xml:space="preserve">ORGANIZACIÓN DE LAS FUERZAS ARMADAS. </v>
      </c>
      <c r="G385" s="59" t="str">
        <f t="shared" si="34"/>
        <v>FORMACIÓN MILITAR - Boque 7 - ORGANIZACIÓN Y FUNCIONAMIENTO DEL EJÉRCITO DE TIERRA . ORGANIZACIÓN DE LAS FUERZAS ARMADAS.  (Ref: 384)</v>
      </c>
      <c r="H385" s="42" t="s">
        <v>144</v>
      </c>
      <c r="I385" s="42" t="s">
        <v>154</v>
      </c>
      <c r="J385" s="37" t="s">
        <v>155</v>
      </c>
      <c r="Q385" s="69"/>
      <c r="R385" s="49">
        <f t="shared" si="35"/>
        <v>1</v>
      </c>
    </row>
    <row r="386" spans="1:18" x14ac:dyDescent="0.25">
      <c r="A386" s="59">
        <f t="shared" si="31"/>
        <v>385</v>
      </c>
      <c r="B386" s="47">
        <v>7</v>
      </c>
      <c r="E386" s="59" t="str">
        <f t="shared" si="32"/>
        <v xml:space="preserve">Boque 7 - ORGANIZACIÓN Y FUNCIONAMIENTO DEL EJÉRCITO DE TIERRA </v>
      </c>
      <c r="F386" s="59" t="str">
        <f t="shared" si="33"/>
        <v xml:space="preserve">ORGANIZACIÓN DE LAS FUERZAS ARMADAS. </v>
      </c>
      <c r="G386" s="59" t="str">
        <f t="shared" si="34"/>
        <v>FORMACIÓN MILITAR - Boque 7 - ORGANIZACIÓN Y FUNCIONAMIENTO DEL EJÉRCITO DE TIERRA . ORGANIZACIÓN DE LAS FUERZAS ARMADAS.  (Ref: 385)</v>
      </c>
      <c r="H386" s="42" t="s">
        <v>144</v>
      </c>
      <c r="I386" s="42" t="s">
        <v>154</v>
      </c>
      <c r="J386" s="37" t="s">
        <v>155</v>
      </c>
      <c r="Q386" s="69"/>
      <c r="R386" s="49">
        <f t="shared" si="35"/>
        <v>2</v>
      </c>
    </row>
    <row r="387" spans="1:18" x14ac:dyDescent="0.25">
      <c r="A387" s="59">
        <f t="shared" si="31"/>
        <v>386</v>
      </c>
      <c r="B387" s="47">
        <v>7</v>
      </c>
      <c r="E387" s="59" t="str">
        <f t="shared" si="32"/>
        <v xml:space="preserve">Boque 7 - ORGANIZACIÓN Y FUNCIONAMIENTO DEL EJÉRCITO DE TIERRA </v>
      </c>
      <c r="F387" s="59" t="str">
        <f t="shared" si="33"/>
        <v xml:space="preserve">ORGANIZACIÓN DE LAS FUERZAS ARMADAS. </v>
      </c>
      <c r="G387" s="59" t="str">
        <f t="shared" si="34"/>
        <v>FORMACIÓN MILITAR - Boque 7 - ORGANIZACIÓN Y FUNCIONAMIENTO DEL EJÉRCITO DE TIERRA . ORGANIZACIÓN DE LAS FUERZAS ARMADAS.  (Ref: 386)</v>
      </c>
      <c r="H387" s="42" t="s">
        <v>144</v>
      </c>
      <c r="I387" s="42" t="s">
        <v>154</v>
      </c>
      <c r="J387" s="37" t="s">
        <v>155</v>
      </c>
      <c r="Q387" s="69"/>
      <c r="R387" s="49">
        <f t="shared" si="35"/>
        <v>3</v>
      </c>
    </row>
    <row r="388" spans="1:18" x14ac:dyDescent="0.25">
      <c r="A388" s="59">
        <f t="shared" ref="A388:A451" si="36">+A387+1</f>
        <v>387</v>
      </c>
      <c r="B388" s="47">
        <v>7</v>
      </c>
      <c r="E388" s="59" t="str">
        <f t="shared" si="32"/>
        <v xml:space="preserve">Boque 7 - ORGANIZACIÓN Y FUNCIONAMIENTO DEL EJÉRCITO DE TIERRA </v>
      </c>
      <c r="F388" s="59" t="str">
        <f t="shared" si="33"/>
        <v xml:space="preserve">ORGANIZACIÓN DE LAS FUERZAS ARMADAS. </v>
      </c>
      <c r="G388" s="59" t="str">
        <f t="shared" si="34"/>
        <v>FORMACIÓN MILITAR - Boque 7 - ORGANIZACIÓN Y FUNCIONAMIENTO DEL EJÉRCITO DE TIERRA . ORGANIZACIÓN DE LAS FUERZAS ARMADAS.  (Ref: 387)</v>
      </c>
      <c r="H388" s="42" t="s">
        <v>144</v>
      </c>
      <c r="I388" s="42" t="s">
        <v>154</v>
      </c>
      <c r="J388" s="37" t="s">
        <v>155</v>
      </c>
      <c r="Q388" s="69"/>
      <c r="R388" s="49">
        <f t="shared" si="35"/>
        <v>4</v>
      </c>
    </row>
    <row r="389" spans="1:18" x14ac:dyDescent="0.25">
      <c r="A389" s="59">
        <f t="shared" si="36"/>
        <v>388</v>
      </c>
      <c r="B389" s="47">
        <v>7</v>
      </c>
      <c r="E389" s="59" t="str">
        <f t="shared" si="32"/>
        <v xml:space="preserve">Boque 7 - ORGANIZACIÓN Y FUNCIONAMIENTO DEL EJÉRCITO DE TIERRA </v>
      </c>
      <c r="F389" s="59" t="str">
        <f t="shared" si="33"/>
        <v xml:space="preserve">ORGANIZACIÓN DE LAS FUERZAS ARMADAS. </v>
      </c>
      <c r="G389" s="59" t="str">
        <f t="shared" si="34"/>
        <v>FORMACIÓN MILITAR - Boque 7 - ORGANIZACIÓN Y FUNCIONAMIENTO DEL EJÉRCITO DE TIERRA . ORGANIZACIÓN DE LAS FUERZAS ARMADAS.  (Ref: 388)</v>
      </c>
      <c r="H389" s="42" t="s">
        <v>144</v>
      </c>
      <c r="I389" s="42" t="s">
        <v>154</v>
      </c>
      <c r="J389" s="37" t="s">
        <v>155</v>
      </c>
      <c r="Q389" s="69"/>
      <c r="R389" s="49">
        <f t="shared" si="35"/>
        <v>5</v>
      </c>
    </row>
    <row r="390" spans="1:18" x14ac:dyDescent="0.25">
      <c r="A390" s="59">
        <f t="shared" si="36"/>
        <v>389</v>
      </c>
      <c r="B390" s="47">
        <v>7</v>
      </c>
      <c r="E390" s="59" t="str">
        <f t="shared" si="32"/>
        <v xml:space="preserve">Boque 7 - ORGANIZACIÓN Y FUNCIONAMIENTO DEL EJÉRCITO DE TIERRA </v>
      </c>
      <c r="F390" s="59" t="str">
        <f t="shared" si="33"/>
        <v xml:space="preserve">ORGANIZACIÓN DE LAS FUERZAS ARMADAS. </v>
      </c>
      <c r="G390" s="59" t="str">
        <f t="shared" si="34"/>
        <v>FORMACIÓN MILITAR - Boque 7 - ORGANIZACIÓN Y FUNCIONAMIENTO DEL EJÉRCITO DE TIERRA . ORGANIZACIÓN DE LAS FUERZAS ARMADAS.  (Ref: 389)</v>
      </c>
      <c r="H390" s="42" t="s">
        <v>144</v>
      </c>
      <c r="I390" s="42" t="s">
        <v>154</v>
      </c>
      <c r="J390" s="37" t="s">
        <v>155</v>
      </c>
      <c r="Q390" s="69"/>
      <c r="R390" s="49">
        <f t="shared" si="35"/>
        <v>6</v>
      </c>
    </row>
    <row r="391" spans="1:18" x14ac:dyDescent="0.25">
      <c r="A391" s="59">
        <f t="shared" si="36"/>
        <v>390</v>
      </c>
      <c r="B391" s="47">
        <v>7</v>
      </c>
      <c r="E391" s="59" t="str">
        <f t="shared" si="32"/>
        <v xml:space="preserve">Boque 7 - ORGANIZACIÓN Y FUNCIONAMIENTO DEL EJÉRCITO DE TIERRA </v>
      </c>
      <c r="F391" s="59" t="str">
        <f t="shared" si="33"/>
        <v xml:space="preserve">ORGANIZACIÓN DE LAS FUERZAS ARMADAS. </v>
      </c>
      <c r="G391" s="59" t="str">
        <f t="shared" si="34"/>
        <v>FORMACIÓN MILITAR - Boque 7 - ORGANIZACIÓN Y FUNCIONAMIENTO DEL EJÉRCITO DE TIERRA . ORGANIZACIÓN DE LAS FUERZAS ARMADAS.  (Ref: 390)</v>
      </c>
      <c r="H391" s="42" t="s">
        <v>144</v>
      </c>
      <c r="I391" s="42" t="s">
        <v>154</v>
      </c>
      <c r="J391" s="37" t="s">
        <v>155</v>
      </c>
      <c r="Q391" s="69"/>
      <c r="R391" s="49">
        <f t="shared" si="35"/>
        <v>7</v>
      </c>
    </row>
    <row r="392" spans="1:18" x14ac:dyDescent="0.25">
      <c r="A392" s="59">
        <f t="shared" si="36"/>
        <v>391</v>
      </c>
      <c r="B392" s="47">
        <v>7</v>
      </c>
      <c r="E392" s="59" t="str">
        <f t="shared" si="32"/>
        <v xml:space="preserve">Boque 7 - ORGANIZACIÓN Y FUNCIONAMIENTO DEL EJÉRCITO DE TIERRA </v>
      </c>
      <c r="F392" s="59" t="str">
        <f t="shared" si="33"/>
        <v xml:space="preserve">ORGANIZACIÓN DE LAS FUERZAS ARMADAS. </v>
      </c>
      <c r="G392" s="59" t="str">
        <f t="shared" si="34"/>
        <v>FORMACIÓN MILITAR - Boque 7 - ORGANIZACIÓN Y FUNCIONAMIENTO DEL EJÉRCITO DE TIERRA . ORGANIZACIÓN DE LAS FUERZAS ARMADAS.  (Ref: 391)</v>
      </c>
      <c r="H392" s="42" t="s">
        <v>144</v>
      </c>
      <c r="I392" s="42" t="s">
        <v>154</v>
      </c>
      <c r="J392" s="37" t="s">
        <v>155</v>
      </c>
      <c r="Q392" s="69"/>
      <c r="R392" s="49">
        <f t="shared" si="35"/>
        <v>8</v>
      </c>
    </row>
    <row r="393" spans="1:18" x14ac:dyDescent="0.25">
      <c r="A393" s="59">
        <f t="shared" si="36"/>
        <v>392</v>
      </c>
      <c r="B393" s="47">
        <v>7</v>
      </c>
      <c r="E393" s="59" t="str">
        <f t="shared" si="32"/>
        <v xml:space="preserve">Boque 7 - ORGANIZACIÓN Y FUNCIONAMIENTO DEL EJÉRCITO DE TIERRA </v>
      </c>
      <c r="F393" s="59" t="str">
        <f t="shared" si="33"/>
        <v xml:space="preserve">ORGANIZACIÓN DE LAS FUERZAS ARMADAS. </v>
      </c>
      <c r="G393" s="59" t="str">
        <f t="shared" si="34"/>
        <v>FORMACIÓN MILITAR - Boque 7 - ORGANIZACIÓN Y FUNCIONAMIENTO DEL EJÉRCITO DE TIERRA . ORGANIZACIÓN DE LAS FUERZAS ARMADAS.  (Ref: 392)</v>
      </c>
      <c r="H393" s="42" t="s">
        <v>144</v>
      </c>
      <c r="I393" s="42" t="s">
        <v>154</v>
      </c>
      <c r="J393" s="37" t="s">
        <v>155</v>
      </c>
      <c r="Q393" s="69"/>
      <c r="R393" s="49">
        <f t="shared" si="35"/>
        <v>9</v>
      </c>
    </row>
    <row r="394" spans="1:18" x14ac:dyDescent="0.25">
      <c r="A394" s="59">
        <f t="shared" si="36"/>
        <v>393</v>
      </c>
      <c r="B394" s="47">
        <v>7</v>
      </c>
      <c r="E394" s="59" t="str">
        <f t="shared" si="32"/>
        <v xml:space="preserve">Boque 7 - ORGANIZACIÓN Y FUNCIONAMIENTO DEL EJÉRCITO DE TIERRA </v>
      </c>
      <c r="F394" s="59" t="str">
        <f t="shared" si="33"/>
        <v xml:space="preserve">ORGANIZACIÓN DE LAS FUERZAS ARMADAS. </v>
      </c>
      <c r="G394" s="59" t="str">
        <f t="shared" si="34"/>
        <v>FORMACIÓN MILITAR - Boque 7 - ORGANIZACIÓN Y FUNCIONAMIENTO DEL EJÉRCITO DE TIERRA . ORGANIZACIÓN DE LAS FUERZAS ARMADAS.  (Ref: 393)</v>
      </c>
      <c r="H394" s="42" t="s">
        <v>144</v>
      </c>
      <c r="I394" s="42" t="s">
        <v>154</v>
      </c>
      <c r="J394" s="37" t="s">
        <v>155</v>
      </c>
      <c r="Q394" s="69"/>
      <c r="R394" s="49">
        <f t="shared" si="35"/>
        <v>10</v>
      </c>
    </row>
    <row r="395" spans="1:18" x14ac:dyDescent="0.25">
      <c r="A395" s="59">
        <f t="shared" si="36"/>
        <v>394</v>
      </c>
      <c r="B395" s="47">
        <v>7</v>
      </c>
      <c r="E395" s="59" t="str">
        <f t="shared" si="32"/>
        <v xml:space="preserve">Boque 7 - ORGANIZACIÓN Y FUNCIONAMIENTO DEL EJÉRCITO DE TIERRA </v>
      </c>
      <c r="F395" s="59" t="str">
        <f t="shared" si="33"/>
        <v xml:space="preserve">ORGANIZACIÓN DE LAS FUERZAS ARMADAS. </v>
      </c>
      <c r="G395" s="59" t="str">
        <f t="shared" si="34"/>
        <v>FORMACIÓN MILITAR - Boque 7 - ORGANIZACIÓN Y FUNCIONAMIENTO DEL EJÉRCITO DE TIERRA . ORGANIZACIÓN DE LAS FUERZAS ARMADAS.  (Ref: 394)</v>
      </c>
      <c r="H395" s="42" t="s">
        <v>144</v>
      </c>
      <c r="I395" s="42" t="s">
        <v>154</v>
      </c>
      <c r="J395" s="37" t="s">
        <v>155</v>
      </c>
      <c r="Q395" s="69"/>
      <c r="R395" s="49">
        <f t="shared" si="35"/>
        <v>11</v>
      </c>
    </row>
    <row r="396" spans="1:18" x14ac:dyDescent="0.25">
      <c r="A396" s="59">
        <f t="shared" si="36"/>
        <v>395</v>
      </c>
      <c r="B396" s="47">
        <v>7</v>
      </c>
      <c r="E396" s="59" t="str">
        <f t="shared" si="32"/>
        <v xml:space="preserve">Boque 7 - ORGANIZACIÓN Y FUNCIONAMIENTO DEL EJÉRCITO DE TIERRA </v>
      </c>
      <c r="F396" s="59" t="str">
        <f t="shared" si="33"/>
        <v xml:space="preserve">ORGANIZACIÓN DE LAS FUERZAS ARMADAS. </v>
      </c>
      <c r="G396" s="59" t="str">
        <f t="shared" si="34"/>
        <v>FORMACIÓN MILITAR - Boque 7 - ORGANIZACIÓN Y FUNCIONAMIENTO DEL EJÉRCITO DE TIERRA . ORGANIZACIÓN DE LAS FUERZAS ARMADAS.  (Ref: 395)</v>
      </c>
      <c r="H396" s="42" t="s">
        <v>144</v>
      </c>
      <c r="I396" s="42" t="s">
        <v>154</v>
      </c>
      <c r="J396" s="37" t="s">
        <v>155</v>
      </c>
      <c r="Q396" s="69"/>
      <c r="R396" s="49">
        <f t="shared" si="35"/>
        <v>12</v>
      </c>
    </row>
    <row r="397" spans="1:18" x14ac:dyDescent="0.25">
      <c r="A397" s="59">
        <f t="shared" si="36"/>
        <v>396</v>
      </c>
      <c r="B397" s="47">
        <v>7</v>
      </c>
      <c r="E397" s="59" t="str">
        <f t="shared" si="32"/>
        <v xml:space="preserve">Boque 7 - ORGANIZACIÓN Y FUNCIONAMIENTO DEL EJÉRCITO DE TIERRA </v>
      </c>
      <c r="F397" s="59" t="str">
        <f t="shared" si="33"/>
        <v xml:space="preserve">ORGANIZACIÓN DE LAS FUERZAS ARMADAS. </v>
      </c>
      <c r="G397" s="59" t="str">
        <f t="shared" si="34"/>
        <v>FORMACIÓN MILITAR - Boque 7 - ORGANIZACIÓN Y FUNCIONAMIENTO DEL EJÉRCITO DE TIERRA . ORGANIZACIÓN DE LAS FUERZAS ARMADAS.  (Ref: 396)</v>
      </c>
      <c r="H397" s="42" t="s">
        <v>144</v>
      </c>
      <c r="I397" s="42" t="s">
        <v>154</v>
      </c>
      <c r="J397" s="37" t="s">
        <v>155</v>
      </c>
      <c r="Q397" s="69"/>
      <c r="R397" s="49">
        <f t="shared" si="35"/>
        <v>13</v>
      </c>
    </row>
    <row r="398" spans="1:18" x14ac:dyDescent="0.25">
      <c r="A398" s="59">
        <f t="shared" si="36"/>
        <v>397</v>
      </c>
      <c r="B398" s="47">
        <v>7</v>
      </c>
      <c r="E398" s="59" t="str">
        <f t="shared" si="32"/>
        <v xml:space="preserve">Boque 7 - ORGANIZACIÓN Y FUNCIONAMIENTO DEL EJÉRCITO DE TIERRA </v>
      </c>
      <c r="F398" s="59" t="str">
        <f t="shared" si="33"/>
        <v xml:space="preserve">ORGANIZACIÓN DE LAS FUERZAS ARMADAS. </v>
      </c>
      <c r="G398" s="59" t="str">
        <f t="shared" si="34"/>
        <v>FORMACIÓN MILITAR - Boque 7 - ORGANIZACIÓN Y FUNCIONAMIENTO DEL EJÉRCITO DE TIERRA . ORGANIZACIÓN DE LAS FUERZAS ARMADAS.  (Ref: 397)</v>
      </c>
      <c r="H398" s="42" t="s">
        <v>144</v>
      </c>
      <c r="I398" s="42" t="s">
        <v>154</v>
      </c>
      <c r="J398" s="37" t="s">
        <v>155</v>
      </c>
      <c r="Q398" s="69"/>
      <c r="R398" s="49">
        <f t="shared" si="35"/>
        <v>14</v>
      </c>
    </row>
    <row r="399" spans="1:18" x14ac:dyDescent="0.25">
      <c r="A399" s="59">
        <f t="shared" si="36"/>
        <v>398</v>
      </c>
      <c r="B399" s="47">
        <v>7</v>
      </c>
      <c r="E399" s="59" t="str">
        <f t="shared" si="32"/>
        <v xml:space="preserve">Boque 7 - ORGANIZACIÓN Y FUNCIONAMIENTO DEL EJÉRCITO DE TIERRA </v>
      </c>
      <c r="F399" s="59" t="str">
        <f t="shared" si="33"/>
        <v xml:space="preserve">ORGANIZACIÓN DE LAS FUERZAS ARMADAS. </v>
      </c>
      <c r="G399" s="59" t="str">
        <f t="shared" si="34"/>
        <v>FORMACIÓN MILITAR - Boque 7 - ORGANIZACIÓN Y FUNCIONAMIENTO DEL EJÉRCITO DE TIERRA . ORGANIZACIÓN DE LAS FUERZAS ARMADAS.  (Ref: 398)</v>
      </c>
      <c r="H399" s="42" t="s">
        <v>144</v>
      </c>
      <c r="I399" s="42" t="s">
        <v>154</v>
      </c>
      <c r="J399" s="37" t="s">
        <v>155</v>
      </c>
      <c r="Q399" s="69"/>
      <c r="R399" s="49">
        <f t="shared" si="35"/>
        <v>15</v>
      </c>
    </row>
    <row r="400" spans="1:18" x14ac:dyDescent="0.25">
      <c r="A400" s="59">
        <f t="shared" si="36"/>
        <v>399</v>
      </c>
      <c r="B400" s="47">
        <v>7</v>
      </c>
      <c r="E400" s="59" t="str">
        <f t="shared" si="32"/>
        <v xml:space="preserve">Boque 7 - ORGANIZACIÓN Y FUNCIONAMIENTO DEL EJÉRCITO DE TIERRA </v>
      </c>
      <c r="F400" s="59" t="str">
        <f t="shared" si="33"/>
        <v xml:space="preserve">ORGANIZACIÓN DE LAS FUERZAS ARMADAS. </v>
      </c>
      <c r="G400" s="59" t="str">
        <f t="shared" si="34"/>
        <v>FORMACIÓN MILITAR - Boque 7 - ORGANIZACIÓN Y FUNCIONAMIENTO DEL EJÉRCITO DE TIERRA . ORGANIZACIÓN DE LAS FUERZAS ARMADAS.  (Ref: 399)</v>
      </c>
      <c r="H400" s="42" t="s">
        <v>144</v>
      </c>
      <c r="I400" s="42" t="s">
        <v>154</v>
      </c>
      <c r="J400" s="37" t="s">
        <v>155</v>
      </c>
      <c r="Q400" s="69"/>
      <c r="R400" s="49">
        <f t="shared" si="35"/>
        <v>16</v>
      </c>
    </row>
    <row r="401" spans="1:18" x14ac:dyDescent="0.25">
      <c r="A401" s="59">
        <f t="shared" si="36"/>
        <v>400</v>
      </c>
      <c r="B401" s="47">
        <v>7</v>
      </c>
      <c r="E401" s="59" t="str">
        <f t="shared" si="32"/>
        <v xml:space="preserve">Boque 7 - ORGANIZACIÓN Y FUNCIONAMIENTO DEL EJÉRCITO DE TIERRA </v>
      </c>
      <c r="F401" s="59" t="str">
        <f t="shared" si="33"/>
        <v xml:space="preserve">ORGANIZACIÓN DE LAS FUERZAS ARMADAS. </v>
      </c>
      <c r="G401" s="59" t="str">
        <f t="shared" si="34"/>
        <v>FORMACIÓN MILITAR - Boque 7 - ORGANIZACIÓN Y FUNCIONAMIENTO DEL EJÉRCITO DE TIERRA . ORGANIZACIÓN DE LAS FUERZAS ARMADAS.  (Ref: 400)</v>
      </c>
      <c r="H401" s="42" t="s">
        <v>144</v>
      </c>
      <c r="I401" s="42" t="s">
        <v>154</v>
      </c>
      <c r="J401" s="37" t="s">
        <v>155</v>
      </c>
      <c r="Q401" s="69"/>
      <c r="R401" s="49">
        <f t="shared" si="35"/>
        <v>17</v>
      </c>
    </row>
    <row r="402" spans="1:18" x14ac:dyDescent="0.25">
      <c r="A402" s="59">
        <f t="shared" si="36"/>
        <v>401</v>
      </c>
      <c r="B402" s="47">
        <v>7</v>
      </c>
      <c r="E402" s="59" t="str">
        <f t="shared" si="32"/>
        <v xml:space="preserve">Boque 7 - ORGANIZACIÓN Y FUNCIONAMIENTO DEL EJÉRCITO DE TIERRA </v>
      </c>
      <c r="F402" s="59" t="str">
        <f t="shared" si="33"/>
        <v xml:space="preserve">ORGANIZACIÓN DE LAS FUERZAS ARMADAS. </v>
      </c>
      <c r="G402" s="59" t="str">
        <f t="shared" si="34"/>
        <v>FORMACIÓN MILITAR - Boque 7 - ORGANIZACIÓN Y FUNCIONAMIENTO DEL EJÉRCITO DE TIERRA . ORGANIZACIÓN DE LAS FUERZAS ARMADAS.  (Ref: 401)</v>
      </c>
      <c r="H402" s="42" t="s">
        <v>144</v>
      </c>
      <c r="I402" s="42" t="s">
        <v>154</v>
      </c>
      <c r="J402" s="37" t="s">
        <v>155</v>
      </c>
      <c r="Q402" s="69"/>
      <c r="R402" s="49">
        <f t="shared" si="35"/>
        <v>18</v>
      </c>
    </row>
    <row r="403" spans="1:18" x14ac:dyDescent="0.25">
      <c r="A403" s="59">
        <f t="shared" si="36"/>
        <v>402</v>
      </c>
      <c r="B403" s="47">
        <v>7</v>
      </c>
      <c r="E403" s="59" t="str">
        <f t="shared" si="32"/>
        <v xml:space="preserve">Boque 7 - ORGANIZACIÓN Y FUNCIONAMIENTO DEL EJÉRCITO DE TIERRA </v>
      </c>
      <c r="F403" s="59" t="str">
        <f t="shared" si="33"/>
        <v xml:space="preserve">ORGANIZACIÓN DE LAS FUERZAS ARMADAS. </v>
      </c>
      <c r="G403" s="59" t="str">
        <f t="shared" si="34"/>
        <v>FORMACIÓN MILITAR - Boque 7 - ORGANIZACIÓN Y FUNCIONAMIENTO DEL EJÉRCITO DE TIERRA . ORGANIZACIÓN DE LAS FUERZAS ARMADAS.  (Ref: 402)</v>
      </c>
      <c r="H403" s="42" t="s">
        <v>144</v>
      </c>
      <c r="I403" s="42" t="s">
        <v>154</v>
      </c>
      <c r="J403" s="37" t="s">
        <v>155</v>
      </c>
      <c r="Q403" s="69"/>
      <c r="R403" s="49">
        <f t="shared" si="35"/>
        <v>19</v>
      </c>
    </row>
    <row r="404" spans="1:18" x14ac:dyDescent="0.25">
      <c r="A404" s="59">
        <f t="shared" si="36"/>
        <v>403</v>
      </c>
      <c r="B404" s="47">
        <v>7</v>
      </c>
      <c r="E404" s="59" t="str">
        <f t="shared" si="32"/>
        <v xml:space="preserve">Boque 7 - ORGANIZACIÓN Y FUNCIONAMIENTO DEL EJÉRCITO DE TIERRA </v>
      </c>
      <c r="F404" s="59" t="str">
        <f t="shared" si="33"/>
        <v xml:space="preserve">ORGANIZACIÓN DE LAS FUERZAS ARMADAS. </v>
      </c>
      <c r="G404" s="59" t="str">
        <f t="shared" si="34"/>
        <v>FORMACIÓN MILITAR - Boque 7 - ORGANIZACIÓN Y FUNCIONAMIENTO DEL EJÉRCITO DE TIERRA . ORGANIZACIÓN DE LAS FUERZAS ARMADAS.  (Ref: 403)</v>
      </c>
      <c r="H404" s="42" t="s">
        <v>144</v>
      </c>
      <c r="I404" s="42" t="s">
        <v>154</v>
      </c>
      <c r="J404" s="37" t="s">
        <v>155</v>
      </c>
      <c r="Q404" s="69"/>
      <c r="R404" s="49">
        <f t="shared" si="35"/>
        <v>20</v>
      </c>
    </row>
    <row r="405" spans="1:18" x14ac:dyDescent="0.25">
      <c r="A405" s="59">
        <f t="shared" si="36"/>
        <v>404</v>
      </c>
      <c r="B405" s="47">
        <v>7</v>
      </c>
      <c r="E405" s="59" t="str">
        <f t="shared" si="32"/>
        <v xml:space="preserve">Boque 7 - ORGANIZACIÓN Y FUNCIONAMIENTO DEL EJÉRCITO DE TIERRA </v>
      </c>
      <c r="F405" s="59" t="str">
        <f t="shared" si="33"/>
        <v xml:space="preserve">ORGANIZACIÓN DE LAS FUERZAS ARMADAS. </v>
      </c>
      <c r="G405" s="59" t="str">
        <f t="shared" si="34"/>
        <v>FORMACIÓN MILITAR - Boque 7 - ORGANIZACIÓN Y FUNCIONAMIENTO DEL EJÉRCITO DE TIERRA . ORGANIZACIÓN DE LAS FUERZAS ARMADAS.  (Ref: 404)</v>
      </c>
      <c r="H405" s="42" t="s">
        <v>144</v>
      </c>
      <c r="I405" s="42" t="s">
        <v>154</v>
      </c>
      <c r="J405" s="37" t="s">
        <v>155</v>
      </c>
      <c r="Q405" s="69"/>
      <c r="R405" s="49">
        <f t="shared" si="35"/>
        <v>21</v>
      </c>
    </row>
    <row r="406" spans="1:18" x14ac:dyDescent="0.25">
      <c r="A406" s="59">
        <f t="shared" si="36"/>
        <v>405</v>
      </c>
      <c r="B406" s="47">
        <v>7</v>
      </c>
      <c r="E406" s="59" t="str">
        <f t="shared" si="32"/>
        <v xml:space="preserve">Boque 7 - ORGANIZACIÓN Y FUNCIONAMIENTO DEL EJÉRCITO DE TIERRA </v>
      </c>
      <c r="F406" s="59" t="str">
        <f t="shared" si="33"/>
        <v xml:space="preserve">ORGANIZACIÓN DE LAS FUERZAS ARMADAS. </v>
      </c>
      <c r="G406" s="59" t="str">
        <f t="shared" si="34"/>
        <v>FORMACIÓN MILITAR - Boque 7 - ORGANIZACIÓN Y FUNCIONAMIENTO DEL EJÉRCITO DE TIERRA . ORGANIZACIÓN DE LAS FUERZAS ARMADAS.  (Ref: 405)</v>
      </c>
      <c r="H406" s="42" t="s">
        <v>144</v>
      </c>
      <c r="I406" s="42" t="s">
        <v>154</v>
      </c>
      <c r="J406" s="37" t="s">
        <v>155</v>
      </c>
      <c r="Q406" s="69"/>
      <c r="R406" s="49">
        <f t="shared" si="35"/>
        <v>22</v>
      </c>
    </row>
    <row r="407" spans="1:18" x14ac:dyDescent="0.25">
      <c r="A407" s="59">
        <f t="shared" si="36"/>
        <v>406</v>
      </c>
      <c r="B407" s="47">
        <v>7</v>
      </c>
      <c r="E407" s="59" t="str">
        <f t="shared" si="32"/>
        <v xml:space="preserve">Boque 7 - ORGANIZACIÓN Y FUNCIONAMIENTO DEL EJÉRCITO DE TIERRA </v>
      </c>
      <c r="F407" s="59" t="str">
        <f t="shared" si="33"/>
        <v xml:space="preserve">ORGANIZACIÓN DE LAS FUERZAS ARMADAS. </v>
      </c>
      <c r="G407" s="59" t="str">
        <f t="shared" si="34"/>
        <v>FORMACIÓN MILITAR - Boque 7 - ORGANIZACIÓN Y FUNCIONAMIENTO DEL EJÉRCITO DE TIERRA . ORGANIZACIÓN DE LAS FUERZAS ARMADAS.  (Ref: 406)</v>
      </c>
      <c r="H407" s="42" t="s">
        <v>144</v>
      </c>
      <c r="I407" s="42" t="s">
        <v>154</v>
      </c>
      <c r="J407" s="37" t="s">
        <v>155</v>
      </c>
      <c r="Q407" s="69"/>
      <c r="R407" s="49">
        <f t="shared" si="35"/>
        <v>23</v>
      </c>
    </row>
    <row r="408" spans="1:18" x14ac:dyDescent="0.25">
      <c r="A408" s="59">
        <f t="shared" si="36"/>
        <v>407</v>
      </c>
      <c r="B408" s="47">
        <v>7</v>
      </c>
      <c r="E408" s="59" t="str">
        <f t="shared" si="32"/>
        <v xml:space="preserve">Boque 7 - ORGANIZACIÓN Y FUNCIONAMIENTO DEL EJÉRCITO DE TIERRA </v>
      </c>
      <c r="F408" s="59" t="str">
        <f t="shared" si="33"/>
        <v xml:space="preserve">ORGANIZACIÓN EJÉRCITO DE TIERRA. </v>
      </c>
      <c r="G408" s="59" t="str">
        <f t="shared" si="34"/>
        <v>FORMACIÓN MILITAR - Boque 7 - ORGANIZACIÓN Y FUNCIONAMIENTO DEL EJÉRCITO DE TIERRA . ORGANIZACIÓN EJÉRCITO DE TIERRA.  (Ref: 407)</v>
      </c>
      <c r="H408" s="42" t="s">
        <v>144</v>
      </c>
      <c r="I408" s="42" t="s">
        <v>154</v>
      </c>
      <c r="J408" s="37" t="s">
        <v>156</v>
      </c>
      <c r="Q408" s="69"/>
      <c r="R408" s="49">
        <f t="shared" si="35"/>
        <v>24</v>
      </c>
    </row>
    <row r="409" spans="1:18" x14ac:dyDescent="0.25">
      <c r="A409" s="59">
        <f t="shared" si="36"/>
        <v>408</v>
      </c>
      <c r="B409" s="47">
        <v>7</v>
      </c>
      <c r="E409" s="59" t="str">
        <f t="shared" si="32"/>
        <v xml:space="preserve">Boque 7 - ORGANIZACIÓN Y FUNCIONAMIENTO DEL EJÉRCITO DE TIERRA </v>
      </c>
      <c r="F409" s="59" t="str">
        <f t="shared" si="33"/>
        <v xml:space="preserve">ORGANIZACIÓN EJÉRCITO DE TIERRA. </v>
      </c>
      <c r="G409" s="59" t="str">
        <f t="shared" si="34"/>
        <v>FORMACIÓN MILITAR - Boque 7 - ORGANIZACIÓN Y FUNCIONAMIENTO DEL EJÉRCITO DE TIERRA . ORGANIZACIÓN EJÉRCITO DE TIERRA.  (Ref: 408)</v>
      </c>
      <c r="H409" s="42" t="s">
        <v>144</v>
      </c>
      <c r="I409" s="42" t="s">
        <v>154</v>
      </c>
      <c r="J409" s="37" t="s">
        <v>156</v>
      </c>
      <c r="Q409" s="69"/>
      <c r="R409" s="49">
        <f t="shared" si="35"/>
        <v>25</v>
      </c>
    </row>
    <row r="410" spans="1:18" x14ac:dyDescent="0.25">
      <c r="A410" s="59">
        <f t="shared" si="36"/>
        <v>409</v>
      </c>
      <c r="B410" s="47">
        <v>7</v>
      </c>
      <c r="E410" s="59" t="str">
        <f t="shared" si="32"/>
        <v xml:space="preserve">Boque 7 - ORGANIZACIÓN Y FUNCIONAMIENTO DEL EJÉRCITO DE TIERRA </v>
      </c>
      <c r="F410" s="59" t="str">
        <f t="shared" si="33"/>
        <v xml:space="preserve">ORGANIZACIÓN EJÉRCITO DE TIERRA. </v>
      </c>
      <c r="G410" s="59" t="str">
        <f t="shared" si="34"/>
        <v>FORMACIÓN MILITAR - Boque 7 - ORGANIZACIÓN Y FUNCIONAMIENTO DEL EJÉRCITO DE TIERRA . ORGANIZACIÓN EJÉRCITO DE TIERRA.  (Ref: 409)</v>
      </c>
      <c r="H410" s="42" t="s">
        <v>144</v>
      </c>
      <c r="I410" s="42" t="s">
        <v>154</v>
      </c>
      <c r="J410" s="37" t="s">
        <v>156</v>
      </c>
      <c r="Q410" s="69"/>
      <c r="R410" s="49">
        <f t="shared" si="35"/>
        <v>26</v>
      </c>
    </row>
    <row r="411" spans="1:18" x14ac:dyDescent="0.25">
      <c r="A411" s="59">
        <f t="shared" si="36"/>
        <v>410</v>
      </c>
      <c r="B411" s="47">
        <v>7</v>
      </c>
      <c r="E411" s="59" t="str">
        <f t="shared" si="32"/>
        <v xml:space="preserve">Boque 7 - ORGANIZACIÓN Y FUNCIONAMIENTO DEL EJÉRCITO DE TIERRA </v>
      </c>
      <c r="F411" s="59" t="str">
        <f t="shared" si="33"/>
        <v xml:space="preserve">ORGANIZACIÓN EJÉRCITO DE TIERRA. </v>
      </c>
      <c r="G411" s="59" t="str">
        <f t="shared" si="34"/>
        <v>FORMACIÓN MILITAR - Boque 7 - ORGANIZACIÓN Y FUNCIONAMIENTO DEL EJÉRCITO DE TIERRA . ORGANIZACIÓN EJÉRCITO DE TIERRA.  (Ref: 410)</v>
      </c>
      <c r="H411" s="42" t="s">
        <v>144</v>
      </c>
      <c r="I411" s="42" t="s">
        <v>154</v>
      </c>
      <c r="J411" s="37" t="s">
        <v>156</v>
      </c>
      <c r="Q411" s="69"/>
      <c r="R411" s="49">
        <f t="shared" si="35"/>
        <v>27</v>
      </c>
    </row>
    <row r="412" spans="1:18" x14ac:dyDescent="0.25">
      <c r="A412" s="59">
        <f t="shared" si="36"/>
        <v>411</v>
      </c>
      <c r="B412" s="47">
        <v>7</v>
      </c>
      <c r="E412" s="59" t="str">
        <f t="shared" si="32"/>
        <v xml:space="preserve">Boque 7 - ORGANIZACIÓN Y FUNCIONAMIENTO DEL EJÉRCITO DE TIERRA </v>
      </c>
      <c r="F412" s="59" t="str">
        <f t="shared" si="33"/>
        <v xml:space="preserve">ORGANIZACIÓN EJÉRCITO DE TIERRA. </v>
      </c>
      <c r="G412" s="59" t="str">
        <f t="shared" si="34"/>
        <v>FORMACIÓN MILITAR - Boque 7 - ORGANIZACIÓN Y FUNCIONAMIENTO DEL EJÉRCITO DE TIERRA . ORGANIZACIÓN EJÉRCITO DE TIERRA.  (Ref: 411)</v>
      </c>
      <c r="H412" s="42" t="s">
        <v>144</v>
      </c>
      <c r="I412" s="42" t="s">
        <v>154</v>
      </c>
      <c r="J412" s="37" t="s">
        <v>156</v>
      </c>
      <c r="Q412" s="69"/>
      <c r="R412" s="49">
        <f t="shared" si="35"/>
        <v>28</v>
      </c>
    </row>
    <row r="413" spans="1:18" x14ac:dyDescent="0.25">
      <c r="A413" s="59">
        <f t="shared" si="36"/>
        <v>412</v>
      </c>
      <c r="B413" s="47">
        <v>7</v>
      </c>
      <c r="E413" s="59" t="str">
        <f t="shared" si="32"/>
        <v xml:space="preserve">Boque 7 - ORGANIZACIÓN Y FUNCIONAMIENTO DEL EJÉRCITO DE TIERRA </v>
      </c>
      <c r="F413" s="59" t="str">
        <f t="shared" si="33"/>
        <v xml:space="preserve">ORGANIZACIÓN EJÉRCITO DE TIERRA. </v>
      </c>
      <c r="G413" s="59" t="str">
        <f t="shared" si="34"/>
        <v>FORMACIÓN MILITAR - Boque 7 - ORGANIZACIÓN Y FUNCIONAMIENTO DEL EJÉRCITO DE TIERRA . ORGANIZACIÓN EJÉRCITO DE TIERRA.  (Ref: 412)</v>
      </c>
      <c r="H413" s="42" t="s">
        <v>144</v>
      </c>
      <c r="I413" s="42" t="s">
        <v>154</v>
      </c>
      <c r="J413" s="37" t="s">
        <v>156</v>
      </c>
      <c r="Q413" s="69"/>
      <c r="R413" s="49">
        <f t="shared" si="35"/>
        <v>29</v>
      </c>
    </row>
    <row r="414" spans="1:18" x14ac:dyDescent="0.25">
      <c r="A414" s="59">
        <f t="shared" si="36"/>
        <v>413</v>
      </c>
      <c r="B414" s="47">
        <v>7</v>
      </c>
      <c r="E414" s="59" t="str">
        <f t="shared" si="32"/>
        <v xml:space="preserve">Boque 7 - ORGANIZACIÓN Y FUNCIONAMIENTO DEL EJÉRCITO DE TIERRA </v>
      </c>
      <c r="F414" s="59" t="str">
        <f t="shared" si="33"/>
        <v xml:space="preserve">ORGANIZACIÓN EJÉRCITO DE TIERRA. </v>
      </c>
      <c r="G414" s="59" t="str">
        <f t="shared" si="34"/>
        <v>FORMACIÓN MILITAR - Boque 7 - ORGANIZACIÓN Y FUNCIONAMIENTO DEL EJÉRCITO DE TIERRA . ORGANIZACIÓN EJÉRCITO DE TIERRA.  (Ref: 413)</v>
      </c>
      <c r="H414" s="42" t="s">
        <v>144</v>
      </c>
      <c r="I414" s="42" t="s">
        <v>154</v>
      </c>
      <c r="J414" s="37" t="s">
        <v>156</v>
      </c>
      <c r="Q414" s="69"/>
      <c r="R414" s="49">
        <f t="shared" si="35"/>
        <v>30</v>
      </c>
    </row>
    <row r="415" spans="1:18" x14ac:dyDescent="0.25">
      <c r="A415" s="59">
        <f t="shared" si="36"/>
        <v>414</v>
      </c>
      <c r="B415" s="47">
        <v>7</v>
      </c>
      <c r="E415" s="59" t="str">
        <f t="shared" si="32"/>
        <v xml:space="preserve">Boque 7 - ORGANIZACIÓN Y FUNCIONAMIENTO DEL EJÉRCITO DE TIERRA </v>
      </c>
      <c r="F415" s="59" t="str">
        <f t="shared" si="33"/>
        <v xml:space="preserve">ORGANIZACIÓN EJÉRCITO DE TIERRA. </v>
      </c>
      <c r="G415" s="59" t="str">
        <f t="shared" si="34"/>
        <v>FORMACIÓN MILITAR - Boque 7 - ORGANIZACIÓN Y FUNCIONAMIENTO DEL EJÉRCITO DE TIERRA . ORGANIZACIÓN EJÉRCITO DE TIERRA.  (Ref: 414)</v>
      </c>
      <c r="H415" s="42" t="s">
        <v>144</v>
      </c>
      <c r="I415" s="42" t="s">
        <v>154</v>
      </c>
      <c r="J415" s="37" t="s">
        <v>156</v>
      </c>
      <c r="Q415" s="69"/>
      <c r="R415" s="49">
        <f t="shared" si="35"/>
        <v>31</v>
      </c>
    </row>
    <row r="416" spans="1:18" x14ac:dyDescent="0.25">
      <c r="A416" s="59">
        <f t="shared" si="36"/>
        <v>415</v>
      </c>
      <c r="B416" s="47">
        <v>7</v>
      </c>
      <c r="E416" s="59" t="str">
        <f t="shared" si="32"/>
        <v xml:space="preserve">Boque 7 - ORGANIZACIÓN Y FUNCIONAMIENTO DEL EJÉRCITO DE TIERRA </v>
      </c>
      <c r="F416" s="59" t="str">
        <f t="shared" si="33"/>
        <v xml:space="preserve">ORGANIZACIÓN EJÉRCITO DE TIERRA. </v>
      </c>
      <c r="G416" s="59" t="str">
        <f t="shared" si="34"/>
        <v>FORMACIÓN MILITAR - Boque 7 - ORGANIZACIÓN Y FUNCIONAMIENTO DEL EJÉRCITO DE TIERRA . ORGANIZACIÓN EJÉRCITO DE TIERRA.  (Ref: 415)</v>
      </c>
      <c r="H416" s="42" t="s">
        <v>144</v>
      </c>
      <c r="I416" s="42" t="s">
        <v>154</v>
      </c>
      <c r="J416" s="37" t="s">
        <v>156</v>
      </c>
      <c r="Q416" s="69"/>
      <c r="R416" s="49">
        <f t="shared" si="35"/>
        <v>32</v>
      </c>
    </row>
    <row r="417" spans="1:18" x14ac:dyDescent="0.25">
      <c r="A417" s="59">
        <f t="shared" si="36"/>
        <v>416</v>
      </c>
      <c r="B417" s="47">
        <v>7</v>
      </c>
      <c r="E417" s="59" t="str">
        <f t="shared" si="32"/>
        <v xml:space="preserve">Boque 7 - ORGANIZACIÓN Y FUNCIONAMIENTO DEL EJÉRCITO DE TIERRA </v>
      </c>
      <c r="F417" s="59" t="str">
        <f t="shared" si="33"/>
        <v xml:space="preserve">ORGANIZACIÓN EJÉRCITO DE TIERRA. </v>
      </c>
      <c r="G417" s="59" t="str">
        <f t="shared" si="34"/>
        <v>FORMACIÓN MILITAR - Boque 7 - ORGANIZACIÓN Y FUNCIONAMIENTO DEL EJÉRCITO DE TIERRA . ORGANIZACIÓN EJÉRCITO DE TIERRA.  (Ref: 416)</v>
      </c>
      <c r="H417" s="42" t="s">
        <v>144</v>
      </c>
      <c r="I417" s="42" t="s">
        <v>154</v>
      </c>
      <c r="J417" s="37" t="s">
        <v>156</v>
      </c>
      <c r="Q417" s="69"/>
      <c r="R417" s="49">
        <f t="shared" si="35"/>
        <v>33</v>
      </c>
    </row>
    <row r="418" spans="1:18" x14ac:dyDescent="0.25">
      <c r="A418" s="59">
        <f t="shared" si="36"/>
        <v>417</v>
      </c>
      <c r="B418" s="47">
        <v>7</v>
      </c>
      <c r="E418" s="59" t="str">
        <f t="shared" si="32"/>
        <v xml:space="preserve">Boque 7 - ORGANIZACIÓN Y FUNCIONAMIENTO DEL EJÉRCITO DE TIERRA </v>
      </c>
      <c r="F418" s="59" t="str">
        <f t="shared" si="33"/>
        <v xml:space="preserve">ORGANIZACIÓN EJÉRCITO DE TIERRA. </v>
      </c>
      <c r="G418" s="59" t="str">
        <f t="shared" si="34"/>
        <v>FORMACIÓN MILITAR - Boque 7 - ORGANIZACIÓN Y FUNCIONAMIENTO DEL EJÉRCITO DE TIERRA . ORGANIZACIÓN EJÉRCITO DE TIERRA.  (Ref: 417)</v>
      </c>
      <c r="H418" s="42" t="s">
        <v>144</v>
      </c>
      <c r="I418" s="42" t="s">
        <v>154</v>
      </c>
      <c r="J418" s="37" t="s">
        <v>156</v>
      </c>
      <c r="Q418" s="69"/>
      <c r="R418" s="49">
        <f t="shared" si="35"/>
        <v>34</v>
      </c>
    </row>
    <row r="419" spans="1:18" x14ac:dyDescent="0.25">
      <c r="A419" s="59">
        <f t="shared" si="36"/>
        <v>418</v>
      </c>
      <c r="B419" s="47">
        <v>7</v>
      </c>
      <c r="E419" s="59" t="str">
        <f t="shared" si="32"/>
        <v xml:space="preserve">Boque 7 - ORGANIZACIÓN Y FUNCIONAMIENTO DEL EJÉRCITO DE TIERRA </v>
      </c>
      <c r="F419" s="59" t="str">
        <f t="shared" si="33"/>
        <v xml:space="preserve">ORGANIZACIÓN EJÉRCITO DE TIERRA. </v>
      </c>
      <c r="G419" s="59" t="str">
        <f t="shared" si="34"/>
        <v>FORMACIÓN MILITAR - Boque 7 - ORGANIZACIÓN Y FUNCIONAMIENTO DEL EJÉRCITO DE TIERRA . ORGANIZACIÓN EJÉRCITO DE TIERRA.  (Ref: 418)</v>
      </c>
      <c r="H419" s="42" t="s">
        <v>144</v>
      </c>
      <c r="I419" s="42" t="s">
        <v>154</v>
      </c>
      <c r="J419" s="37" t="s">
        <v>156</v>
      </c>
      <c r="Q419" s="69"/>
      <c r="R419" s="49">
        <f t="shared" si="35"/>
        <v>35</v>
      </c>
    </row>
    <row r="420" spans="1:18" x14ac:dyDescent="0.25">
      <c r="A420" s="59">
        <f t="shared" si="36"/>
        <v>419</v>
      </c>
      <c r="B420" s="47">
        <v>7</v>
      </c>
      <c r="E420" s="59" t="str">
        <f t="shared" si="32"/>
        <v xml:space="preserve">Boque 7 - ORGANIZACIÓN Y FUNCIONAMIENTO DEL EJÉRCITO DE TIERRA </v>
      </c>
      <c r="F420" s="59" t="str">
        <f t="shared" si="33"/>
        <v xml:space="preserve">ORGANIZACIÓN EJÉRCITO DE TIERRA. </v>
      </c>
      <c r="G420" s="59" t="str">
        <f t="shared" si="34"/>
        <v>FORMACIÓN MILITAR - Boque 7 - ORGANIZACIÓN Y FUNCIONAMIENTO DEL EJÉRCITO DE TIERRA . ORGANIZACIÓN EJÉRCITO DE TIERRA.  (Ref: 419)</v>
      </c>
      <c r="H420" s="42" t="s">
        <v>144</v>
      </c>
      <c r="I420" s="42" t="s">
        <v>154</v>
      </c>
      <c r="J420" s="37" t="s">
        <v>156</v>
      </c>
      <c r="Q420" s="69"/>
      <c r="R420" s="49">
        <f t="shared" si="35"/>
        <v>36</v>
      </c>
    </row>
    <row r="421" spans="1:18" x14ac:dyDescent="0.25">
      <c r="A421" s="59">
        <f t="shared" si="36"/>
        <v>420</v>
      </c>
      <c r="B421" s="47">
        <v>7</v>
      </c>
      <c r="E421" s="59" t="str">
        <f t="shared" si="32"/>
        <v xml:space="preserve">Boque 7 - ORGANIZACIÓN Y FUNCIONAMIENTO DEL EJÉRCITO DE TIERRA </v>
      </c>
      <c r="F421" s="59" t="str">
        <f t="shared" si="33"/>
        <v xml:space="preserve">ORGANIZACIÓN EJÉRCITO DE TIERRA. </v>
      </c>
      <c r="G421" s="59" t="str">
        <f t="shared" si="34"/>
        <v>FORMACIÓN MILITAR - Boque 7 - ORGANIZACIÓN Y FUNCIONAMIENTO DEL EJÉRCITO DE TIERRA . ORGANIZACIÓN EJÉRCITO DE TIERRA.  (Ref: 420)</v>
      </c>
      <c r="H421" s="42" t="s">
        <v>144</v>
      </c>
      <c r="I421" s="42" t="s">
        <v>154</v>
      </c>
      <c r="J421" s="37" t="s">
        <v>156</v>
      </c>
      <c r="Q421" s="69"/>
      <c r="R421" s="49">
        <f t="shared" si="35"/>
        <v>37</v>
      </c>
    </row>
    <row r="422" spans="1:18" x14ac:dyDescent="0.25">
      <c r="A422" s="59">
        <f t="shared" si="36"/>
        <v>421</v>
      </c>
      <c r="B422" s="47">
        <v>7</v>
      </c>
      <c r="E422" s="59" t="str">
        <f t="shared" si="32"/>
        <v xml:space="preserve">Boque 7 - ORGANIZACIÓN Y FUNCIONAMIENTO DEL EJÉRCITO DE TIERRA </v>
      </c>
      <c r="F422" s="59" t="str">
        <f t="shared" si="33"/>
        <v xml:space="preserve">ORGANIZACIÓN EJÉRCITO DE TIERRA. </v>
      </c>
      <c r="G422" s="59" t="str">
        <f t="shared" si="34"/>
        <v>FORMACIÓN MILITAR - Boque 7 - ORGANIZACIÓN Y FUNCIONAMIENTO DEL EJÉRCITO DE TIERRA . ORGANIZACIÓN EJÉRCITO DE TIERRA.  (Ref: 421)</v>
      </c>
      <c r="H422" s="42" t="s">
        <v>144</v>
      </c>
      <c r="I422" s="42" t="s">
        <v>154</v>
      </c>
      <c r="J422" s="37" t="s">
        <v>156</v>
      </c>
      <c r="Q422" s="69"/>
      <c r="R422" s="49">
        <f t="shared" si="35"/>
        <v>38</v>
      </c>
    </row>
    <row r="423" spans="1:18" x14ac:dyDescent="0.25">
      <c r="A423" s="59">
        <f t="shared" si="36"/>
        <v>422</v>
      </c>
      <c r="B423" s="47">
        <v>7</v>
      </c>
      <c r="E423" s="59" t="str">
        <f t="shared" si="32"/>
        <v xml:space="preserve">Boque 7 - ORGANIZACIÓN Y FUNCIONAMIENTO DEL EJÉRCITO DE TIERRA </v>
      </c>
      <c r="F423" s="59" t="str">
        <f t="shared" si="33"/>
        <v xml:space="preserve">ORGANIZACIÓN EJÉRCITO DE TIERRA. </v>
      </c>
      <c r="G423" s="59" t="str">
        <f t="shared" si="34"/>
        <v>FORMACIÓN MILITAR - Boque 7 - ORGANIZACIÓN Y FUNCIONAMIENTO DEL EJÉRCITO DE TIERRA . ORGANIZACIÓN EJÉRCITO DE TIERRA.  (Ref: 422)</v>
      </c>
      <c r="H423" s="42" t="s">
        <v>144</v>
      </c>
      <c r="I423" s="42" t="s">
        <v>154</v>
      </c>
      <c r="J423" s="37" t="s">
        <v>156</v>
      </c>
      <c r="Q423" s="69"/>
      <c r="R423" s="49">
        <f t="shared" si="35"/>
        <v>39</v>
      </c>
    </row>
    <row r="424" spans="1:18" x14ac:dyDescent="0.25">
      <c r="A424" s="59">
        <f t="shared" si="36"/>
        <v>423</v>
      </c>
      <c r="B424" s="47">
        <v>7</v>
      </c>
      <c r="E424" s="59" t="str">
        <f t="shared" si="32"/>
        <v xml:space="preserve">Boque 7 - ORGANIZACIÓN Y FUNCIONAMIENTO DEL EJÉRCITO DE TIERRA </v>
      </c>
      <c r="F424" s="59" t="str">
        <f t="shared" si="33"/>
        <v xml:space="preserve">ORGANIZACIÓN EJÉRCITO DE TIERRA. </v>
      </c>
      <c r="G424" s="59" t="str">
        <f t="shared" si="34"/>
        <v>FORMACIÓN MILITAR - Boque 7 - ORGANIZACIÓN Y FUNCIONAMIENTO DEL EJÉRCITO DE TIERRA . ORGANIZACIÓN EJÉRCITO DE TIERRA.  (Ref: 423)</v>
      </c>
      <c r="H424" s="42" t="s">
        <v>144</v>
      </c>
      <c r="I424" s="42" t="s">
        <v>154</v>
      </c>
      <c r="J424" s="37" t="s">
        <v>156</v>
      </c>
      <c r="Q424" s="69"/>
      <c r="R424" s="49">
        <f t="shared" si="35"/>
        <v>40</v>
      </c>
    </row>
    <row r="425" spans="1:18" x14ac:dyDescent="0.25">
      <c r="A425" s="59">
        <f t="shared" si="36"/>
        <v>424</v>
      </c>
      <c r="B425" s="47">
        <v>7</v>
      </c>
      <c r="E425" s="59" t="str">
        <f t="shared" ref="E425:E488" si="37">CONCATENATE("Boque ",B425," - ",I425," ",D425)</f>
        <v xml:space="preserve">Boque 7 - ORGANIZACIÓN Y FUNCIONAMIENTO DEL EJÉRCITO DE TIERRA </v>
      </c>
      <c r="F425" s="59" t="str">
        <f t="shared" si="33"/>
        <v xml:space="preserve">ORGANIZACIÓN EJÉRCITO DE TIERRA. </v>
      </c>
      <c r="G425" s="59" t="str">
        <f t="shared" si="34"/>
        <v>FORMACIÓN MILITAR - Boque 7 - ORGANIZACIÓN Y FUNCIONAMIENTO DEL EJÉRCITO DE TIERRA . ORGANIZACIÓN EJÉRCITO DE TIERRA.  (Ref: 424)</v>
      </c>
      <c r="H425" s="42" t="s">
        <v>144</v>
      </c>
      <c r="I425" s="42" t="s">
        <v>154</v>
      </c>
      <c r="J425" s="37" t="s">
        <v>156</v>
      </c>
      <c r="Q425" s="69"/>
      <c r="R425" s="49">
        <f t="shared" si="35"/>
        <v>41</v>
      </c>
    </row>
    <row r="426" spans="1:18" x14ac:dyDescent="0.25">
      <c r="A426" s="59">
        <f t="shared" si="36"/>
        <v>425</v>
      </c>
      <c r="B426" s="47">
        <v>7</v>
      </c>
      <c r="E426" s="59" t="str">
        <f t="shared" si="37"/>
        <v xml:space="preserve">Boque 7 - ORGANIZACIÓN Y FUNCIONAMIENTO DEL EJÉRCITO DE TIERRA </v>
      </c>
      <c r="F426" s="59" t="str">
        <f t="shared" ref="F426:F489" si="38">IF(J426&gt;0,CONCATENATE(J426,". ",K426),K426)</f>
        <v xml:space="preserve">ORGANIZACIÓN EJÉRCITO DE TIERRA. </v>
      </c>
      <c r="G426" s="59" t="str">
        <f t="shared" ref="G426:G489" si="39">IF(H426=0,CONCATENATE(E426,". ",F426," (Ref: ",A426,")"),CONCATENATE(H426," - ",E426,". ",F426," (Ref: ",A426,")"))</f>
        <v>FORMACIÓN MILITAR - Boque 7 - ORGANIZACIÓN Y FUNCIONAMIENTO DEL EJÉRCITO DE TIERRA . ORGANIZACIÓN EJÉRCITO DE TIERRA.  (Ref: 425)</v>
      </c>
      <c r="H426" s="42" t="s">
        <v>144</v>
      </c>
      <c r="I426" s="42" t="s">
        <v>154</v>
      </c>
      <c r="J426" s="37" t="s">
        <v>156</v>
      </c>
      <c r="Q426" s="69"/>
      <c r="R426" s="49">
        <f t="shared" ref="R426:R489" si="40">IF(C426=0,R425+1,1)</f>
        <v>42</v>
      </c>
    </row>
    <row r="427" spans="1:18" x14ac:dyDescent="0.25">
      <c r="A427" s="59">
        <f t="shared" si="36"/>
        <v>426</v>
      </c>
      <c r="B427" s="47">
        <v>7</v>
      </c>
      <c r="E427" s="59" t="str">
        <f t="shared" si="37"/>
        <v xml:space="preserve">Boque 7 - ORGANIZACIÓN Y FUNCIONAMIENTO DEL EJÉRCITO DE TIERRA </v>
      </c>
      <c r="F427" s="59" t="str">
        <f t="shared" si="38"/>
        <v xml:space="preserve">ORGANIZACIÓN EJÉRCITO DE TIERRA. </v>
      </c>
      <c r="G427" s="59" t="str">
        <f t="shared" si="39"/>
        <v>FORMACIÓN MILITAR - Boque 7 - ORGANIZACIÓN Y FUNCIONAMIENTO DEL EJÉRCITO DE TIERRA . ORGANIZACIÓN EJÉRCITO DE TIERRA.  (Ref: 426)</v>
      </c>
      <c r="H427" s="42" t="s">
        <v>144</v>
      </c>
      <c r="I427" s="42" t="s">
        <v>154</v>
      </c>
      <c r="J427" s="37" t="s">
        <v>156</v>
      </c>
      <c r="Q427" s="69"/>
      <c r="R427" s="49">
        <f t="shared" si="40"/>
        <v>43</v>
      </c>
    </row>
    <row r="428" spans="1:18" x14ac:dyDescent="0.25">
      <c r="A428" s="59">
        <f t="shared" si="36"/>
        <v>427</v>
      </c>
      <c r="B428" s="47">
        <v>7</v>
      </c>
      <c r="E428" s="59" t="str">
        <f t="shared" si="37"/>
        <v xml:space="preserve">Boque 7 - ORGANIZACIÓN Y FUNCIONAMIENTO DEL EJÉRCITO DE TIERRA </v>
      </c>
      <c r="F428" s="59" t="str">
        <f t="shared" si="38"/>
        <v xml:space="preserve">ORGANIZACIÓN EJÉRCITO DE TIERRA. </v>
      </c>
      <c r="G428" s="59" t="str">
        <f t="shared" si="39"/>
        <v>FORMACIÓN MILITAR - Boque 7 - ORGANIZACIÓN Y FUNCIONAMIENTO DEL EJÉRCITO DE TIERRA . ORGANIZACIÓN EJÉRCITO DE TIERRA.  (Ref: 427)</v>
      </c>
      <c r="H428" s="42" t="s">
        <v>144</v>
      </c>
      <c r="I428" s="42" t="s">
        <v>154</v>
      </c>
      <c r="J428" s="37" t="s">
        <v>156</v>
      </c>
      <c r="Q428" s="69"/>
      <c r="R428" s="49">
        <f t="shared" si="40"/>
        <v>44</v>
      </c>
    </row>
    <row r="429" spans="1:18" x14ac:dyDescent="0.25">
      <c r="A429" s="59">
        <f t="shared" si="36"/>
        <v>428</v>
      </c>
      <c r="B429" s="47">
        <v>7</v>
      </c>
      <c r="E429" s="59" t="str">
        <f t="shared" si="37"/>
        <v xml:space="preserve">Boque 7 - ORGANIZACIÓN Y FUNCIONAMIENTO DEL EJÉRCITO DE TIERRA </v>
      </c>
      <c r="F429" s="59" t="str">
        <f t="shared" si="38"/>
        <v xml:space="preserve">ORGANIZACIÓN EJÉRCITO DE TIERRA. </v>
      </c>
      <c r="G429" s="59" t="str">
        <f t="shared" si="39"/>
        <v>FORMACIÓN MILITAR - Boque 7 - ORGANIZACIÓN Y FUNCIONAMIENTO DEL EJÉRCITO DE TIERRA . ORGANIZACIÓN EJÉRCITO DE TIERRA.  (Ref: 428)</v>
      </c>
      <c r="H429" s="42" t="s">
        <v>144</v>
      </c>
      <c r="I429" s="42" t="s">
        <v>154</v>
      </c>
      <c r="J429" s="37" t="s">
        <v>156</v>
      </c>
      <c r="Q429" s="69"/>
      <c r="R429" s="49">
        <f t="shared" si="40"/>
        <v>45</v>
      </c>
    </row>
    <row r="430" spans="1:18" x14ac:dyDescent="0.25">
      <c r="A430" s="59">
        <f t="shared" si="36"/>
        <v>429</v>
      </c>
      <c r="B430" s="47">
        <v>7</v>
      </c>
      <c r="E430" s="59" t="str">
        <f t="shared" si="37"/>
        <v xml:space="preserve">Boque 7 - ORGANIZACIÓN Y FUNCIONAMIENTO DEL EJÉRCITO DE TIERRA </v>
      </c>
      <c r="F430" s="59" t="str">
        <f t="shared" si="38"/>
        <v xml:space="preserve">ORGANIZACIÓN EJÉRCITO DE TIERRA. </v>
      </c>
      <c r="G430" s="59" t="str">
        <f t="shared" si="39"/>
        <v>FORMACIÓN MILITAR - Boque 7 - ORGANIZACIÓN Y FUNCIONAMIENTO DEL EJÉRCITO DE TIERRA . ORGANIZACIÓN EJÉRCITO DE TIERRA.  (Ref: 429)</v>
      </c>
      <c r="H430" s="42" t="s">
        <v>144</v>
      </c>
      <c r="I430" s="42" t="s">
        <v>154</v>
      </c>
      <c r="J430" s="37" t="s">
        <v>156</v>
      </c>
      <c r="Q430" s="69"/>
      <c r="R430" s="49">
        <f t="shared" si="40"/>
        <v>46</v>
      </c>
    </row>
    <row r="431" spans="1:18" x14ac:dyDescent="0.25">
      <c r="A431" s="59">
        <f t="shared" si="36"/>
        <v>430</v>
      </c>
      <c r="B431" s="47">
        <v>8</v>
      </c>
      <c r="C431" s="46">
        <v>8</v>
      </c>
      <c r="D431" s="46" t="s">
        <v>138</v>
      </c>
      <c r="E431" s="59" t="str">
        <f t="shared" si="37"/>
        <v>Boque 8 - DERECHOS Y DEBERES DE LOS MIEMBROS DE LAS FAS I</v>
      </c>
      <c r="F431" s="59" t="str">
        <f t="shared" si="38"/>
        <v xml:space="preserve">DERECHOS Y DEBERES DE LOS MIEMBROS DE LAS FAS. </v>
      </c>
      <c r="G431" s="59" t="str">
        <f t="shared" si="39"/>
        <v>FORMACIÓN MILITAR - Boque 8 - DERECHOS Y DEBERES DE LOS MIEMBROS DE LAS FAS I. DERECHOS Y DEBERES DE LOS MIEMBROS DE LAS FAS.  (Ref: 430)</v>
      </c>
      <c r="H431" s="42" t="s">
        <v>144</v>
      </c>
      <c r="I431" s="42" t="s">
        <v>157</v>
      </c>
      <c r="J431" s="37" t="s">
        <v>157</v>
      </c>
      <c r="Q431" s="69"/>
      <c r="R431" s="49">
        <f t="shared" si="40"/>
        <v>1</v>
      </c>
    </row>
    <row r="432" spans="1:18" x14ac:dyDescent="0.25">
      <c r="A432" s="59">
        <f t="shared" si="36"/>
        <v>431</v>
      </c>
      <c r="B432" s="47">
        <v>8</v>
      </c>
      <c r="D432" s="46" t="s">
        <v>138</v>
      </c>
      <c r="E432" s="59" t="str">
        <f t="shared" si="37"/>
        <v>Boque 8 - DERECHOS Y DEBERES DE LOS MIEMBROS DE LAS FAS I</v>
      </c>
      <c r="F432" s="59" t="str">
        <f t="shared" si="38"/>
        <v xml:space="preserve">DERECHOS Y DEBERES DE LOS MIEMBROS DE LAS FAS. </v>
      </c>
      <c r="G432" s="59" t="str">
        <f t="shared" si="39"/>
        <v>FORMACIÓN MILITAR - Boque 8 - DERECHOS Y DEBERES DE LOS MIEMBROS DE LAS FAS I. DERECHOS Y DEBERES DE LOS MIEMBROS DE LAS FAS.  (Ref: 431)</v>
      </c>
      <c r="H432" s="42" t="s">
        <v>144</v>
      </c>
      <c r="I432" s="42" t="s">
        <v>157</v>
      </c>
      <c r="J432" s="37" t="s">
        <v>157</v>
      </c>
      <c r="Q432" s="69"/>
      <c r="R432" s="49">
        <f t="shared" si="40"/>
        <v>2</v>
      </c>
    </row>
    <row r="433" spans="1:18" x14ac:dyDescent="0.25">
      <c r="A433" s="59">
        <f t="shared" si="36"/>
        <v>432</v>
      </c>
      <c r="B433" s="47">
        <v>8</v>
      </c>
      <c r="D433" s="46" t="s">
        <v>138</v>
      </c>
      <c r="E433" s="59" t="str">
        <f t="shared" si="37"/>
        <v>Boque 8 - DERECHOS Y DEBERES DE LOS MIEMBROS DE LAS FAS I</v>
      </c>
      <c r="F433" s="59" t="str">
        <f t="shared" si="38"/>
        <v xml:space="preserve">DERECHOS Y DEBERES DE LOS MIEMBROS DE LAS FAS. </v>
      </c>
      <c r="G433" s="59" t="str">
        <f t="shared" si="39"/>
        <v>FORMACIÓN MILITAR - Boque 8 - DERECHOS Y DEBERES DE LOS MIEMBROS DE LAS FAS I. DERECHOS Y DEBERES DE LOS MIEMBROS DE LAS FAS.  (Ref: 432)</v>
      </c>
      <c r="H433" s="42" t="s">
        <v>144</v>
      </c>
      <c r="I433" s="42" t="s">
        <v>157</v>
      </c>
      <c r="J433" s="37" t="s">
        <v>157</v>
      </c>
      <c r="Q433" s="69"/>
      <c r="R433" s="49">
        <f t="shared" si="40"/>
        <v>3</v>
      </c>
    </row>
    <row r="434" spans="1:18" x14ac:dyDescent="0.25">
      <c r="A434" s="59">
        <f t="shared" si="36"/>
        <v>433</v>
      </c>
      <c r="B434" s="47">
        <v>8</v>
      </c>
      <c r="D434" s="46" t="s">
        <v>138</v>
      </c>
      <c r="E434" s="59" t="str">
        <f t="shared" si="37"/>
        <v>Boque 8 - DERECHOS Y DEBERES DE LOS MIEMBROS DE LAS FAS I</v>
      </c>
      <c r="F434" s="59" t="str">
        <f t="shared" si="38"/>
        <v xml:space="preserve">DERECHOS Y DEBERES DE LOS MIEMBROS DE LAS FAS. </v>
      </c>
      <c r="G434" s="59" t="str">
        <f t="shared" si="39"/>
        <v>FORMACIÓN MILITAR - Boque 8 - DERECHOS Y DEBERES DE LOS MIEMBROS DE LAS FAS I. DERECHOS Y DEBERES DE LOS MIEMBROS DE LAS FAS.  (Ref: 433)</v>
      </c>
      <c r="H434" s="42" t="s">
        <v>144</v>
      </c>
      <c r="I434" s="42" t="s">
        <v>157</v>
      </c>
      <c r="J434" s="37" t="s">
        <v>157</v>
      </c>
      <c r="Q434" s="69"/>
      <c r="R434" s="49">
        <f t="shared" si="40"/>
        <v>4</v>
      </c>
    </row>
    <row r="435" spans="1:18" x14ac:dyDescent="0.25">
      <c r="A435" s="59">
        <f t="shared" si="36"/>
        <v>434</v>
      </c>
      <c r="B435" s="47">
        <v>8</v>
      </c>
      <c r="D435" s="46" t="s">
        <v>138</v>
      </c>
      <c r="E435" s="59" t="str">
        <f t="shared" si="37"/>
        <v>Boque 8 - DERECHOS Y DEBERES DE LOS MIEMBROS DE LAS FAS I</v>
      </c>
      <c r="F435" s="59" t="str">
        <f t="shared" si="38"/>
        <v xml:space="preserve">DERECHOS Y DEBERES DE LOS MIEMBROS DE LAS FAS. </v>
      </c>
      <c r="G435" s="59" t="str">
        <f t="shared" si="39"/>
        <v>FORMACIÓN MILITAR - Boque 8 - DERECHOS Y DEBERES DE LOS MIEMBROS DE LAS FAS I. DERECHOS Y DEBERES DE LOS MIEMBROS DE LAS FAS.  (Ref: 434)</v>
      </c>
      <c r="H435" s="42" t="s">
        <v>144</v>
      </c>
      <c r="I435" s="42" t="s">
        <v>157</v>
      </c>
      <c r="J435" s="37" t="s">
        <v>157</v>
      </c>
      <c r="Q435" s="69"/>
      <c r="R435" s="49">
        <f t="shared" si="40"/>
        <v>5</v>
      </c>
    </row>
    <row r="436" spans="1:18" x14ac:dyDescent="0.25">
      <c r="A436" s="59">
        <f t="shared" si="36"/>
        <v>435</v>
      </c>
      <c r="B436" s="47">
        <v>8</v>
      </c>
      <c r="D436" s="46" t="s">
        <v>138</v>
      </c>
      <c r="E436" s="59" t="str">
        <f t="shared" si="37"/>
        <v>Boque 8 - DERECHOS Y DEBERES DE LOS MIEMBROS DE LAS FAS I</v>
      </c>
      <c r="F436" s="59" t="str">
        <f t="shared" si="38"/>
        <v xml:space="preserve">DERECHOS Y DEBERES DE LOS MIEMBROS DE LAS FAS. </v>
      </c>
      <c r="G436" s="59" t="str">
        <f t="shared" si="39"/>
        <v>FORMACIÓN MILITAR - Boque 8 - DERECHOS Y DEBERES DE LOS MIEMBROS DE LAS FAS I. DERECHOS Y DEBERES DE LOS MIEMBROS DE LAS FAS.  (Ref: 435)</v>
      </c>
      <c r="H436" s="42" t="s">
        <v>144</v>
      </c>
      <c r="I436" s="42" t="s">
        <v>157</v>
      </c>
      <c r="J436" s="37" t="s">
        <v>157</v>
      </c>
      <c r="Q436" s="69"/>
      <c r="R436" s="49">
        <f t="shared" si="40"/>
        <v>6</v>
      </c>
    </row>
    <row r="437" spans="1:18" x14ac:dyDescent="0.25">
      <c r="A437" s="59">
        <f t="shared" si="36"/>
        <v>436</v>
      </c>
      <c r="B437" s="47">
        <v>8</v>
      </c>
      <c r="D437" s="46" t="s">
        <v>138</v>
      </c>
      <c r="E437" s="59" t="str">
        <f t="shared" si="37"/>
        <v>Boque 8 - DERECHOS Y DEBERES DE LOS MIEMBROS DE LAS FAS I</v>
      </c>
      <c r="F437" s="59" t="str">
        <f t="shared" si="38"/>
        <v xml:space="preserve">DERECHOS Y DEBERES DE LOS MIEMBROS DE LAS FAS. </v>
      </c>
      <c r="G437" s="59" t="str">
        <f t="shared" si="39"/>
        <v>FORMACIÓN MILITAR - Boque 8 - DERECHOS Y DEBERES DE LOS MIEMBROS DE LAS FAS I. DERECHOS Y DEBERES DE LOS MIEMBROS DE LAS FAS.  (Ref: 436)</v>
      </c>
      <c r="H437" s="42" t="s">
        <v>144</v>
      </c>
      <c r="I437" s="42" t="s">
        <v>157</v>
      </c>
      <c r="J437" s="37" t="s">
        <v>157</v>
      </c>
      <c r="Q437" s="69"/>
      <c r="R437" s="49">
        <f t="shared" si="40"/>
        <v>7</v>
      </c>
    </row>
    <row r="438" spans="1:18" x14ac:dyDescent="0.25">
      <c r="A438" s="59">
        <f t="shared" si="36"/>
        <v>437</v>
      </c>
      <c r="B438" s="47">
        <v>8</v>
      </c>
      <c r="D438" s="46" t="s">
        <v>138</v>
      </c>
      <c r="E438" s="59" t="str">
        <f t="shared" si="37"/>
        <v>Boque 8 - DERECHOS Y DEBERES DE LOS MIEMBROS DE LAS FAS I</v>
      </c>
      <c r="F438" s="59" t="str">
        <f t="shared" si="38"/>
        <v xml:space="preserve">DERECHOS Y DEBERES DE LOS MIEMBROS DE LAS FAS. </v>
      </c>
      <c r="G438" s="59" t="str">
        <f t="shared" si="39"/>
        <v>FORMACIÓN MILITAR - Boque 8 - DERECHOS Y DEBERES DE LOS MIEMBROS DE LAS FAS I. DERECHOS Y DEBERES DE LOS MIEMBROS DE LAS FAS.  (Ref: 437)</v>
      </c>
      <c r="H438" s="42" t="s">
        <v>144</v>
      </c>
      <c r="I438" s="42" t="s">
        <v>157</v>
      </c>
      <c r="J438" s="37" t="s">
        <v>157</v>
      </c>
      <c r="Q438" s="69"/>
      <c r="R438" s="49">
        <f t="shared" si="40"/>
        <v>8</v>
      </c>
    </row>
    <row r="439" spans="1:18" x14ac:dyDescent="0.25">
      <c r="A439" s="59">
        <f t="shared" si="36"/>
        <v>438</v>
      </c>
      <c r="B439" s="47">
        <v>8</v>
      </c>
      <c r="D439" s="46" t="s">
        <v>138</v>
      </c>
      <c r="E439" s="59" t="str">
        <f t="shared" si="37"/>
        <v>Boque 8 - DERECHOS Y DEBERES DE LOS MIEMBROS DE LAS FAS I</v>
      </c>
      <c r="F439" s="59" t="str">
        <f t="shared" si="38"/>
        <v xml:space="preserve">DERECHOS Y DEBERES DE LOS MIEMBROS DE LAS FAS. </v>
      </c>
      <c r="G439" s="59" t="str">
        <f t="shared" si="39"/>
        <v>FORMACIÓN MILITAR - Boque 8 - DERECHOS Y DEBERES DE LOS MIEMBROS DE LAS FAS I. DERECHOS Y DEBERES DE LOS MIEMBROS DE LAS FAS.  (Ref: 438)</v>
      </c>
      <c r="H439" s="42" t="s">
        <v>144</v>
      </c>
      <c r="I439" s="42" t="s">
        <v>157</v>
      </c>
      <c r="J439" s="37" t="s">
        <v>157</v>
      </c>
      <c r="Q439" s="69"/>
      <c r="R439" s="49">
        <f t="shared" si="40"/>
        <v>9</v>
      </c>
    </row>
    <row r="440" spans="1:18" x14ac:dyDescent="0.25">
      <c r="A440" s="59">
        <f t="shared" si="36"/>
        <v>439</v>
      </c>
      <c r="B440" s="47">
        <v>8</v>
      </c>
      <c r="D440" s="46" t="s">
        <v>138</v>
      </c>
      <c r="E440" s="59" t="str">
        <f t="shared" si="37"/>
        <v>Boque 8 - DERECHOS Y DEBERES DE LOS MIEMBROS DE LAS FAS I</v>
      </c>
      <c r="F440" s="59" t="str">
        <f t="shared" si="38"/>
        <v xml:space="preserve">DERECHOS Y DEBERES DE LOS MIEMBROS DE LAS FAS. </v>
      </c>
      <c r="G440" s="59" t="str">
        <f t="shared" si="39"/>
        <v>FORMACIÓN MILITAR - Boque 8 - DERECHOS Y DEBERES DE LOS MIEMBROS DE LAS FAS I. DERECHOS Y DEBERES DE LOS MIEMBROS DE LAS FAS.  (Ref: 439)</v>
      </c>
      <c r="H440" s="42" t="s">
        <v>144</v>
      </c>
      <c r="I440" s="42" t="s">
        <v>157</v>
      </c>
      <c r="J440" s="37" t="s">
        <v>157</v>
      </c>
      <c r="Q440" s="69"/>
      <c r="R440" s="49">
        <f t="shared" si="40"/>
        <v>10</v>
      </c>
    </row>
    <row r="441" spans="1:18" x14ac:dyDescent="0.25">
      <c r="A441" s="59">
        <f t="shared" si="36"/>
        <v>440</v>
      </c>
      <c r="B441" s="47">
        <v>8</v>
      </c>
      <c r="D441" s="46" t="s">
        <v>138</v>
      </c>
      <c r="E441" s="59" t="str">
        <f t="shared" si="37"/>
        <v>Boque 8 - DERECHOS Y DEBERES DE LOS MIEMBROS DE LAS FAS I</v>
      </c>
      <c r="F441" s="59" t="str">
        <f t="shared" si="38"/>
        <v xml:space="preserve">DERECHOS Y DEBERES DE LOS MIEMBROS DE LAS FAS. </v>
      </c>
      <c r="G441" s="59" t="str">
        <f t="shared" si="39"/>
        <v>FORMACIÓN MILITAR - Boque 8 - DERECHOS Y DEBERES DE LOS MIEMBROS DE LAS FAS I. DERECHOS Y DEBERES DE LOS MIEMBROS DE LAS FAS.  (Ref: 440)</v>
      </c>
      <c r="H441" s="42" t="s">
        <v>144</v>
      </c>
      <c r="I441" s="42" t="s">
        <v>157</v>
      </c>
      <c r="J441" s="37" t="s">
        <v>157</v>
      </c>
      <c r="Q441" s="69"/>
      <c r="R441" s="49">
        <f t="shared" si="40"/>
        <v>11</v>
      </c>
    </row>
    <row r="442" spans="1:18" x14ac:dyDescent="0.25">
      <c r="A442" s="59">
        <f t="shared" si="36"/>
        <v>441</v>
      </c>
      <c r="B442" s="47">
        <v>8</v>
      </c>
      <c r="D442" s="46" t="s">
        <v>138</v>
      </c>
      <c r="E442" s="59" t="str">
        <f t="shared" si="37"/>
        <v>Boque 8 - DERECHOS Y DEBERES DE LOS MIEMBROS DE LAS FAS I</v>
      </c>
      <c r="F442" s="59" t="str">
        <f t="shared" si="38"/>
        <v xml:space="preserve">DERECHOS Y DEBERES DE LOS MIEMBROS DE LAS FAS. </v>
      </c>
      <c r="G442" s="59" t="str">
        <f t="shared" si="39"/>
        <v>FORMACIÓN MILITAR - Boque 8 - DERECHOS Y DEBERES DE LOS MIEMBROS DE LAS FAS I. DERECHOS Y DEBERES DE LOS MIEMBROS DE LAS FAS.  (Ref: 441)</v>
      </c>
      <c r="H442" s="42" t="s">
        <v>144</v>
      </c>
      <c r="I442" s="42" t="s">
        <v>157</v>
      </c>
      <c r="J442" s="37" t="s">
        <v>157</v>
      </c>
      <c r="Q442" s="69"/>
      <c r="R442" s="49">
        <f t="shared" si="40"/>
        <v>12</v>
      </c>
    </row>
    <row r="443" spans="1:18" x14ac:dyDescent="0.25">
      <c r="A443" s="59">
        <f t="shared" si="36"/>
        <v>442</v>
      </c>
      <c r="B443" s="47">
        <v>8</v>
      </c>
      <c r="D443" s="46" t="s">
        <v>138</v>
      </c>
      <c r="E443" s="59" t="str">
        <f t="shared" si="37"/>
        <v>Boque 8 - DERECHOS Y DEBERES DE LOS MIEMBROS DE LAS FAS I</v>
      </c>
      <c r="F443" s="59" t="str">
        <f t="shared" si="38"/>
        <v xml:space="preserve">DERECHOS Y DEBERES DE LOS MIEMBROS DE LAS FAS. </v>
      </c>
      <c r="G443" s="59" t="str">
        <f t="shared" si="39"/>
        <v>FORMACIÓN MILITAR - Boque 8 - DERECHOS Y DEBERES DE LOS MIEMBROS DE LAS FAS I. DERECHOS Y DEBERES DE LOS MIEMBROS DE LAS FAS.  (Ref: 442)</v>
      </c>
      <c r="H443" s="42" t="s">
        <v>144</v>
      </c>
      <c r="I443" s="42" t="s">
        <v>157</v>
      </c>
      <c r="J443" s="37" t="s">
        <v>157</v>
      </c>
      <c r="Q443" s="69"/>
      <c r="R443" s="49">
        <f t="shared" si="40"/>
        <v>13</v>
      </c>
    </row>
    <row r="444" spans="1:18" x14ac:dyDescent="0.25">
      <c r="A444" s="59">
        <f t="shared" si="36"/>
        <v>443</v>
      </c>
      <c r="B444" s="47">
        <v>8</v>
      </c>
      <c r="D444" s="46" t="s">
        <v>138</v>
      </c>
      <c r="E444" s="59" t="str">
        <f t="shared" si="37"/>
        <v>Boque 8 - DERECHOS Y DEBERES DE LOS MIEMBROS DE LAS FAS I</v>
      </c>
      <c r="F444" s="59" t="str">
        <f t="shared" si="38"/>
        <v xml:space="preserve">DERECHOS Y DEBERES DE LOS MIEMBROS DE LAS FAS. </v>
      </c>
      <c r="G444" s="59" t="str">
        <f t="shared" si="39"/>
        <v>FORMACIÓN MILITAR - Boque 8 - DERECHOS Y DEBERES DE LOS MIEMBROS DE LAS FAS I. DERECHOS Y DEBERES DE LOS MIEMBROS DE LAS FAS.  (Ref: 443)</v>
      </c>
      <c r="H444" s="42" t="s">
        <v>144</v>
      </c>
      <c r="I444" s="42" t="s">
        <v>157</v>
      </c>
      <c r="J444" s="37" t="s">
        <v>157</v>
      </c>
      <c r="Q444" s="69"/>
      <c r="R444" s="49">
        <f t="shared" si="40"/>
        <v>14</v>
      </c>
    </row>
    <row r="445" spans="1:18" x14ac:dyDescent="0.25">
      <c r="A445" s="59">
        <f t="shared" si="36"/>
        <v>444</v>
      </c>
      <c r="B445" s="47">
        <v>8</v>
      </c>
      <c r="D445" s="46" t="s">
        <v>138</v>
      </c>
      <c r="E445" s="59" t="str">
        <f t="shared" si="37"/>
        <v>Boque 8 - DERECHOS Y DEBERES DE LOS MIEMBROS DE LAS FAS I</v>
      </c>
      <c r="F445" s="59" t="str">
        <f t="shared" si="38"/>
        <v xml:space="preserve">DERECHOS Y DEBERES DE LOS MIEMBROS DE LAS FAS. </v>
      </c>
      <c r="G445" s="59" t="str">
        <f t="shared" si="39"/>
        <v>FORMACIÓN MILITAR - Boque 8 - DERECHOS Y DEBERES DE LOS MIEMBROS DE LAS FAS I. DERECHOS Y DEBERES DE LOS MIEMBROS DE LAS FAS.  (Ref: 444)</v>
      </c>
      <c r="H445" s="42" t="s">
        <v>144</v>
      </c>
      <c r="I445" s="42" t="s">
        <v>157</v>
      </c>
      <c r="J445" s="37" t="s">
        <v>157</v>
      </c>
      <c r="Q445" s="69"/>
      <c r="R445" s="49">
        <f t="shared" si="40"/>
        <v>15</v>
      </c>
    </row>
    <row r="446" spans="1:18" x14ac:dyDescent="0.25">
      <c r="A446" s="59">
        <f t="shared" si="36"/>
        <v>445</v>
      </c>
      <c r="B446" s="47">
        <v>8</v>
      </c>
      <c r="D446" s="46" t="s">
        <v>138</v>
      </c>
      <c r="E446" s="59" t="str">
        <f t="shared" si="37"/>
        <v>Boque 8 - DERECHOS Y DEBERES DE LOS MIEMBROS DE LAS FAS I</v>
      </c>
      <c r="F446" s="59" t="str">
        <f t="shared" si="38"/>
        <v xml:space="preserve">DERECHOS Y DEBERES DE LOS MIEMBROS DE LAS FAS. </v>
      </c>
      <c r="G446" s="59" t="str">
        <f t="shared" si="39"/>
        <v>FORMACIÓN MILITAR - Boque 8 - DERECHOS Y DEBERES DE LOS MIEMBROS DE LAS FAS I. DERECHOS Y DEBERES DE LOS MIEMBROS DE LAS FAS.  (Ref: 445)</v>
      </c>
      <c r="H446" s="42" t="s">
        <v>144</v>
      </c>
      <c r="I446" s="42" t="s">
        <v>157</v>
      </c>
      <c r="J446" s="37" t="s">
        <v>157</v>
      </c>
      <c r="Q446" s="69"/>
      <c r="R446" s="49">
        <f t="shared" si="40"/>
        <v>16</v>
      </c>
    </row>
    <row r="447" spans="1:18" x14ac:dyDescent="0.25">
      <c r="A447" s="59">
        <f t="shared" si="36"/>
        <v>446</v>
      </c>
      <c r="B447" s="47">
        <v>8</v>
      </c>
      <c r="D447" s="46" t="s">
        <v>138</v>
      </c>
      <c r="E447" s="59" t="str">
        <f t="shared" si="37"/>
        <v>Boque 8 - DERECHOS Y DEBERES DE LOS MIEMBROS DE LAS FAS I</v>
      </c>
      <c r="F447" s="59" t="str">
        <f t="shared" si="38"/>
        <v xml:space="preserve">DERECHOS Y DEBERES DE LOS MIEMBROS DE LAS FAS. </v>
      </c>
      <c r="G447" s="59" t="str">
        <f t="shared" si="39"/>
        <v>FORMACIÓN MILITAR - Boque 8 - DERECHOS Y DEBERES DE LOS MIEMBROS DE LAS FAS I. DERECHOS Y DEBERES DE LOS MIEMBROS DE LAS FAS.  (Ref: 446)</v>
      </c>
      <c r="H447" s="42" t="s">
        <v>144</v>
      </c>
      <c r="I447" s="42" t="s">
        <v>157</v>
      </c>
      <c r="J447" s="37" t="s">
        <v>157</v>
      </c>
      <c r="Q447" s="69"/>
      <c r="R447" s="49">
        <f t="shared" si="40"/>
        <v>17</v>
      </c>
    </row>
    <row r="448" spans="1:18" x14ac:dyDescent="0.25">
      <c r="A448" s="59">
        <f t="shared" si="36"/>
        <v>447</v>
      </c>
      <c r="B448" s="47">
        <v>8</v>
      </c>
      <c r="D448" s="46" t="s">
        <v>138</v>
      </c>
      <c r="E448" s="59" t="str">
        <f t="shared" si="37"/>
        <v>Boque 8 - DERECHOS Y DEBERES DE LOS MIEMBROS DE LAS FAS I</v>
      </c>
      <c r="F448" s="59" t="str">
        <f t="shared" si="38"/>
        <v xml:space="preserve">DERECHOS Y DEBERES DE LOS MIEMBROS DE LAS FAS. </v>
      </c>
      <c r="G448" s="59" t="str">
        <f t="shared" si="39"/>
        <v>FORMACIÓN MILITAR - Boque 8 - DERECHOS Y DEBERES DE LOS MIEMBROS DE LAS FAS I. DERECHOS Y DEBERES DE LOS MIEMBROS DE LAS FAS.  (Ref: 447)</v>
      </c>
      <c r="H448" s="42" t="s">
        <v>144</v>
      </c>
      <c r="I448" s="42" t="s">
        <v>157</v>
      </c>
      <c r="J448" s="37" t="s">
        <v>157</v>
      </c>
      <c r="Q448" s="69"/>
      <c r="R448" s="49">
        <f t="shared" si="40"/>
        <v>18</v>
      </c>
    </row>
    <row r="449" spans="1:18" x14ac:dyDescent="0.25">
      <c r="A449" s="59">
        <f t="shared" si="36"/>
        <v>448</v>
      </c>
      <c r="B449" s="47">
        <v>8</v>
      </c>
      <c r="D449" s="46" t="s">
        <v>138</v>
      </c>
      <c r="E449" s="59" t="str">
        <f t="shared" si="37"/>
        <v>Boque 8 - DERECHOS Y DEBERES DE LOS MIEMBROS DE LAS FAS I</v>
      </c>
      <c r="F449" s="59" t="str">
        <f t="shared" si="38"/>
        <v xml:space="preserve">DERECHOS Y DEBERES DE LOS MIEMBROS DE LAS FAS. </v>
      </c>
      <c r="G449" s="59" t="str">
        <f t="shared" si="39"/>
        <v>FORMACIÓN MILITAR - Boque 8 - DERECHOS Y DEBERES DE LOS MIEMBROS DE LAS FAS I. DERECHOS Y DEBERES DE LOS MIEMBROS DE LAS FAS.  (Ref: 448)</v>
      </c>
      <c r="H449" s="42" t="s">
        <v>144</v>
      </c>
      <c r="I449" s="42" t="s">
        <v>157</v>
      </c>
      <c r="J449" s="37" t="s">
        <v>157</v>
      </c>
      <c r="Q449" s="69"/>
      <c r="R449" s="49">
        <f t="shared" si="40"/>
        <v>19</v>
      </c>
    </row>
    <row r="450" spans="1:18" x14ac:dyDescent="0.25">
      <c r="A450" s="59">
        <f t="shared" si="36"/>
        <v>449</v>
      </c>
      <c r="B450" s="47">
        <v>8</v>
      </c>
      <c r="D450" s="46" t="s">
        <v>138</v>
      </c>
      <c r="E450" s="59" t="str">
        <f t="shared" si="37"/>
        <v>Boque 8 - DERECHOS Y DEBERES DE LOS MIEMBROS DE LAS FAS I</v>
      </c>
      <c r="F450" s="59" t="str">
        <f t="shared" si="38"/>
        <v xml:space="preserve">DERECHOS Y DEBERES DE LOS MIEMBROS DE LAS FAS. </v>
      </c>
      <c r="G450" s="59" t="str">
        <f t="shared" si="39"/>
        <v>FORMACIÓN MILITAR - Boque 8 - DERECHOS Y DEBERES DE LOS MIEMBROS DE LAS FAS I. DERECHOS Y DEBERES DE LOS MIEMBROS DE LAS FAS.  (Ref: 449)</v>
      </c>
      <c r="H450" s="42" t="s">
        <v>144</v>
      </c>
      <c r="I450" s="42" t="s">
        <v>157</v>
      </c>
      <c r="J450" s="37" t="s">
        <v>157</v>
      </c>
      <c r="Q450" s="69"/>
      <c r="R450" s="49">
        <f t="shared" si="40"/>
        <v>20</v>
      </c>
    </row>
    <row r="451" spans="1:18" x14ac:dyDescent="0.25">
      <c r="A451" s="59">
        <f t="shared" si="36"/>
        <v>450</v>
      </c>
      <c r="B451" s="47">
        <v>8</v>
      </c>
      <c r="D451" s="46" t="s">
        <v>138</v>
      </c>
      <c r="E451" s="59" t="str">
        <f t="shared" si="37"/>
        <v>Boque 8 - DERECHOS Y DEBERES DE LOS MIEMBROS DE LAS FAS I</v>
      </c>
      <c r="F451" s="59" t="str">
        <f t="shared" si="38"/>
        <v xml:space="preserve">DERECHOS Y DEBERES DE LOS MIEMBROS DE LAS FAS. </v>
      </c>
      <c r="G451" s="59" t="str">
        <f t="shared" si="39"/>
        <v>FORMACIÓN MILITAR - Boque 8 - DERECHOS Y DEBERES DE LOS MIEMBROS DE LAS FAS I. DERECHOS Y DEBERES DE LOS MIEMBROS DE LAS FAS.  (Ref: 450)</v>
      </c>
      <c r="H451" s="42" t="s">
        <v>144</v>
      </c>
      <c r="I451" s="42" t="s">
        <v>157</v>
      </c>
      <c r="J451" s="37" t="s">
        <v>157</v>
      </c>
      <c r="Q451" s="69"/>
      <c r="R451" s="49">
        <f t="shared" si="40"/>
        <v>21</v>
      </c>
    </row>
    <row r="452" spans="1:18" x14ac:dyDescent="0.25">
      <c r="A452" s="59">
        <f t="shared" ref="A452:A515" si="41">+A451+1</f>
        <v>451</v>
      </c>
      <c r="B452" s="47">
        <v>8</v>
      </c>
      <c r="D452" s="46" t="s">
        <v>138</v>
      </c>
      <c r="E452" s="59" t="str">
        <f t="shared" si="37"/>
        <v>Boque 8 - DERECHOS Y DEBERES DE LOS MIEMBROS DE LAS FAS I</v>
      </c>
      <c r="F452" s="59" t="str">
        <f t="shared" si="38"/>
        <v xml:space="preserve">DERECHOS Y DEBERES DE LOS MIEMBROS DE LAS FAS. </v>
      </c>
      <c r="G452" s="59" t="str">
        <f t="shared" si="39"/>
        <v>FORMACIÓN MILITAR - Boque 8 - DERECHOS Y DEBERES DE LOS MIEMBROS DE LAS FAS I. DERECHOS Y DEBERES DE LOS MIEMBROS DE LAS FAS.  (Ref: 451)</v>
      </c>
      <c r="H452" s="42" t="s">
        <v>144</v>
      </c>
      <c r="I452" s="42" t="s">
        <v>157</v>
      </c>
      <c r="J452" s="37" t="s">
        <v>157</v>
      </c>
      <c r="Q452" s="69"/>
      <c r="R452" s="49">
        <f t="shared" si="40"/>
        <v>22</v>
      </c>
    </row>
    <row r="453" spans="1:18" x14ac:dyDescent="0.25">
      <c r="A453" s="59">
        <f t="shared" si="41"/>
        <v>452</v>
      </c>
      <c r="B453" s="47">
        <v>8</v>
      </c>
      <c r="D453" s="46" t="s">
        <v>138</v>
      </c>
      <c r="E453" s="59" t="str">
        <f t="shared" si="37"/>
        <v>Boque 8 - DERECHOS Y DEBERES DE LOS MIEMBROS DE LAS FAS I</v>
      </c>
      <c r="F453" s="59" t="str">
        <f t="shared" si="38"/>
        <v xml:space="preserve">DERECHOS Y DEBERES DE LOS MIEMBROS DE LAS FAS. </v>
      </c>
      <c r="G453" s="59" t="str">
        <f t="shared" si="39"/>
        <v>FORMACIÓN MILITAR - Boque 8 - DERECHOS Y DEBERES DE LOS MIEMBROS DE LAS FAS I. DERECHOS Y DEBERES DE LOS MIEMBROS DE LAS FAS.  (Ref: 452)</v>
      </c>
      <c r="H453" s="42" t="s">
        <v>144</v>
      </c>
      <c r="I453" s="42" t="s">
        <v>157</v>
      </c>
      <c r="J453" s="37" t="s">
        <v>157</v>
      </c>
      <c r="Q453" s="69"/>
      <c r="R453" s="49">
        <f t="shared" si="40"/>
        <v>23</v>
      </c>
    </row>
    <row r="454" spans="1:18" x14ac:dyDescent="0.25">
      <c r="A454" s="59">
        <f t="shared" si="41"/>
        <v>453</v>
      </c>
      <c r="B454" s="47">
        <v>8</v>
      </c>
      <c r="D454" s="46" t="s">
        <v>138</v>
      </c>
      <c r="E454" s="59" t="str">
        <f t="shared" si="37"/>
        <v>Boque 8 - DERECHOS Y DEBERES DE LOS MIEMBROS DE LAS FAS I</v>
      </c>
      <c r="F454" s="59" t="str">
        <f t="shared" si="38"/>
        <v xml:space="preserve">DERECHOS Y DEBERES DE LOS MIEMBROS DE LAS FAS. </v>
      </c>
      <c r="G454" s="59" t="str">
        <f t="shared" si="39"/>
        <v>FORMACIÓN MILITAR - Boque 8 - DERECHOS Y DEBERES DE LOS MIEMBROS DE LAS FAS I. DERECHOS Y DEBERES DE LOS MIEMBROS DE LAS FAS.  (Ref: 453)</v>
      </c>
      <c r="H454" s="42" t="s">
        <v>144</v>
      </c>
      <c r="I454" s="42" t="s">
        <v>157</v>
      </c>
      <c r="J454" s="37" t="s">
        <v>157</v>
      </c>
      <c r="Q454" s="69"/>
      <c r="R454" s="49">
        <f t="shared" si="40"/>
        <v>24</v>
      </c>
    </row>
    <row r="455" spans="1:18" x14ac:dyDescent="0.25">
      <c r="A455" s="59">
        <f t="shared" si="41"/>
        <v>454</v>
      </c>
      <c r="B455" s="47">
        <v>8</v>
      </c>
      <c r="D455" s="46" t="s">
        <v>138</v>
      </c>
      <c r="E455" s="59" t="str">
        <f t="shared" si="37"/>
        <v>Boque 8 - DERECHOS Y DEBERES DE LOS MIEMBROS DE LAS FAS I</v>
      </c>
      <c r="F455" s="59" t="str">
        <f t="shared" si="38"/>
        <v xml:space="preserve">DERECHOS Y DEBERES DE LOS MIEMBROS DE LAS FAS. </v>
      </c>
      <c r="G455" s="59" t="str">
        <f t="shared" si="39"/>
        <v>FORMACIÓN MILITAR - Boque 8 - DERECHOS Y DEBERES DE LOS MIEMBROS DE LAS FAS I. DERECHOS Y DEBERES DE LOS MIEMBROS DE LAS FAS.  (Ref: 454)</v>
      </c>
      <c r="H455" s="42" t="s">
        <v>144</v>
      </c>
      <c r="I455" s="42" t="s">
        <v>157</v>
      </c>
      <c r="J455" s="37" t="s">
        <v>157</v>
      </c>
      <c r="Q455" s="69"/>
      <c r="R455" s="49">
        <f t="shared" si="40"/>
        <v>25</v>
      </c>
    </row>
    <row r="456" spans="1:18" x14ac:dyDescent="0.25">
      <c r="A456" s="59">
        <f t="shared" si="41"/>
        <v>455</v>
      </c>
      <c r="B456" s="47">
        <v>8</v>
      </c>
      <c r="D456" s="46" t="s">
        <v>138</v>
      </c>
      <c r="E456" s="59" t="str">
        <f t="shared" si="37"/>
        <v>Boque 8 - DERECHOS Y DEBERES DE LOS MIEMBROS DE LAS FAS I</v>
      </c>
      <c r="F456" s="59" t="str">
        <f t="shared" si="38"/>
        <v xml:space="preserve">DERECHOS Y DEBERES DE LOS MIEMBROS DE LAS FAS. </v>
      </c>
      <c r="G456" s="59" t="str">
        <f t="shared" si="39"/>
        <v>FORMACIÓN MILITAR - Boque 8 - DERECHOS Y DEBERES DE LOS MIEMBROS DE LAS FAS I. DERECHOS Y DEBERES DE LOS MIEMBROS DE LAS FAS.  (Ref: 455)</v>
      </c>
      <c r="H456" s="42" t="s">
        <v>144</v>
      </c>
      <c r="I456" s="42" t="s">
        <v>157</v>
      </c>
      <c r="J456" s="37" t="s">
        <v>157</v>
      </c>
      <c r="Q456" s="69"/>
      <c r="R456" s="49">
        <f t="shared" si="40"/>
        <v>26</v>
      </c>
    </row>
    <row r="457" spans="1:18" x14ac:dyDescent="0.25">
      <c r="A457" s="59">
        <f t="shared" si="41"/>
        <v>456</v>
      </c>
      <c r="B457" s="47">
        <v>8</v>
      </c>
      <c r="D457" s="46" t="s">
        <v>138</v>
      </c>
      <c r="E457" s="59" t="str">
        <f t="shared" si="37"/>
        <v>Boque 8 - DERECHOS Y DEBERES DE LOS MIEMBROS DE LAS FAS I</v>
      </c>
      <c r="F457" s="59" t="str">
        <f t="shared" si="38"/>
        <v xml:space="preserve">DERECHOS Y DEBERES DE LOS MIEMBROS DE LAS FAS. </v>
      </c>
      <c r="G457" s="59" t="str">
        <f t="shared" si="39"/>
        <v>FORMACIÓN MILITAR - Boque 8 - DERECHOS Y DEBERES DE LOS MIEMBROS DE LAS FAS I. DERECHOS Y DEBERES DE LOS MIEMBROS DE LAS FAS.  (Ref: 456)</v>
      </c>
      <c r="H457" s="42" t="s">
        <v>144</v>
      </c>
      <c r="I457" s="42" t="s">
        <v>157</v>
      </c>
      <c r="J457" s="37" t="s">
        <v>157</v>
      </c>
      <c r="Q457" s="69"/>
      <c r="R457" s="49">
        <f t="shared" si="40"/>
        <v>27</v>
      </c>
    </row>
    <row r="458" spans="1:18" x14ac:dyDescent="0.25">
      <c r="A458" s="59">
        <f t="shared" si="41"/>
        <v>457</v>
      </c>
      <c r="B458" s="47">
        <v>8</v>
      </c>
      <c r="D458" s="46" t="s">
        <v>138</v>
      </c>
      <c r="E458" s="59" t="str">
        <f t="shared" si="37"/>
        <v>Boque 8 - DERECHOS Y DEBERES DE LOS MIEMBROS DE LAS FAS I</v>
      </c>
      <c r="F458" s="59" t="str">
        <f t="shared" si="38"/>
        <v xml:space="preserve">DERECHOS Y DEBERES DE LOS MIEMBROS DE LAS FAS. </v>
      </c>
      <c r="G458" s="59" t="str">
        <f t="shared" si="39"/>
        <v>FORMACIÓN MILITAR - Boque 8 - DERECHOS Y DEBERES DE LOS MIEMBROS DE LAS FAS I. DERECHOS Y DEBERES DE LOS MIEMBROS DE LAS FAS.  (Ref: 457)</v>
      </c>
      <c r="H458" s="42" t="s">
        <v>144</v>
      </c>
      <c r="I458" s="42" t="s">
        <v>157</v>
      </c>
      <c r="J458" s="37" t="s">
        <v>157</v>
      </c>
      <c r="Q458" s="69"/>
      <c r="R458" s="49">
        <f t="shared" si="40"/>
        <v>28</v>
      </c>
    </row>
    <row r="459" spans="1:18" x14ac:dyDescent="0.25">
      <c r="A459" s="59">
        <f t="shared" si="41"/>
        <v>458</v>
      </c>
      <c r="B459" s="47">
        <v>8</v>
      </c>
      <c r="D459" s="46" t="s">
        <v>138</v>
      </c>
      <c r="E459" s="59" t="str">
        <f t="shared" si="37"/>
        <v>Boque 8 - DERECHOS Y DEBERES DE LOS MIEMBROS DE LAS FAS I</v>
      </c>
      <c r="F459" s="59" t="str">
        <f t="shared" si="38"/>
        <v xml:space="preserve">DERECHOS Y DEBERES DE LOS MIEMBROS DE LAS FAS. </v>
      </c>
      <c r="G459" s="59" t="str">
        <f t="shared" si="39"/>
        <v>FORMACIÓN MILITAR - Boque 8 - DERECHOS Y DEBERES DE LOS MIEMBROS DE LAS FAS I. DERECHOS Y DEBERES DE LOS MIEMBROS DE LAS FAS.  (Ref: 458)</v>
      </c>
      <c r="H459" s="42" t="s">
        <v>144</v>
      </c>
      <c r="I459" s="42" t="s">
        <v>157</v>
      </c>
      <c r="J459" s="37" t="s">
        <v>157</v>
      </c>
      <c r="Q459" s="69"/>
      <c r="R459" s="49">
        <f t="shared" si="40"/>
        <v>29</v>
      </c>
    </row>
    <row r="460" spans="1:18" x14ac:dyDescent="0.25">
      <c r="A460" s="59">
        <f t="shared" si="41"/>
        <v>459</v>
      </c>
      <c r="B460" s="47">
        <v>8</v>
      </c>
      <c r="D460" s="46" t="s">
        <v>138</v>
      </c>
      <c r="E460" s="59" t="str">
        <f t="shared" si="37"/>
        <v>Boque 8 - DERECHOS Y DEBERES DE LOS MIEMBROS DE LAS FAS I</v>
      </c>
      <c r="F460" s="59" t="str">
        <f t="shared" si="38"/>
        <v xml:space="preserve">DERECHOS Y DEBERES DE LOS MIEMBROS DE LAS FAS. </v>
      </c>
      <c r="G460" s="59" t="str">
        <f t="shared" si="39"/>
        <v>FORMACIÓN MILITAR - Boque 8 - DERECHOS Y DEBERES DE LOS MIEMBROS DE LAS FAS I. DERECHOS Y DEBERES DE LOS MIEMBROS DE LAS FAS.  (Ref: 459)</v>
      </c>
      <c r="H460" s="42" t="s">
        <v>144</v>
      </c>
      <c r="I460" s="42" t="s">
        <v>157</v>
      </c>
      <c r="J460" s="37" t="s">
        <v>157</v>
      </c>
      <c r="Q460" s="69"/>
      <c r="R460" s="49">
        <f t="shared" si="40"/>
        <v>30</v>
      </c>
    </row>
    <row r="461" spans="1:18" x14ac:dyDescent="0.25">
      <c r="A461" s="59">
        <f t="shared" si="41"/>
        <v>460</v>
      </c>
      <c r="B461" s="47">
        <v>8</v>
      </c>
      <c r="D461" s="46" t="s">
        <v>138</v>
      </c>
      <c r="E461" s="59" t="str">
        <f t="shared" si="37"/>
        <v>Boque 8 - DERECHOS Y DEBERES DE LOS MIEMBROS DE LAS FAS I</v>
      </c>
      <c r="F461" s="59" t="str">
        <f t="shared" si="38"/>
        <v xml:space="preserve">DERECHOS Y DEBERES DE LOS MIEMBROS DE LAS FAS. </v>
      </c>
      <c r="G461" s="59" t="str">
        <f t="shared" si="39"/>
        <v>FORMACIÓN MILITAR - Boque 8 - DERECHOS Y DEBERES DE LOS MIEMBROS DE LAS FAS I. DERECHOS Y DEBERES DE LOS MIEMBROS DE LAS FAS.  (Ref: 460)</v>
      </c>
      <c r="H461" s="42" t="s">
        <v>144</v>
      </c>
      <c r="I461" s="42" t="s">
        <v>157</v>
      </c>
      <c r="J461" s="37" t="s">
        <v>157</v>
      </c>
      <c r="Q461" s="69"/>
      <c r="R461" s="49">
        <f t="shared" si="40"/>
        <v>31</v>
      </c>
    </row>
    <row r="462" spans="1:18" x14ac:dyDescent="0.25">
      <c r="A462" s="59">
        <f t="shared" si="41"/>
        <v>461</v>
      </c>
      <c r="B462" s="47">
        <v>8</v>
      </c>
      <c r="D462" s="46" t="s">
        <v>138</v>
      </c>
      <c r="E462" s="59" t="str">
        <f t="shared" si="37"/>
        <v>Boque 8 - DERECHOS Y DEBERES DE LOS MIEMBROS DE LAS FAS I</v>
      </c>
      <c r="F462" s="59" t="str">
        <f t="shared" si="38"/>
        <v xml:space="preserve">DERECHOS Y DEBERES DE LOS MIEMBROS DE LAS FAS. </v>
      </c>
      <c r="G462" s="59" t="str">
        <f t="shared" si="39"/>
        <v>FORMACIÓN MILITAR - Boque 8 - DERECHOS Y DEBERES DE LOS MIEMBROS DE LAS FAS I. DERECHOS Y DEBERES DE LOS MIEMBROS DE LAS FAS.  (Ref: 461)</v>
      </c>
      <c r="H462" s="42" t="s">
        <v>144</v>
      </c>
      <c r="I462" s="42" t="s">
        <v>157</v>
      </c>
      <c r="J462" s="37" t="s">
        <v>157</v>
      </c>
      <c r="Q462" s="69"/>
      <c r="R462" s="49">
        <f t="shared" si="40"/>
        <v>32</v>
      </c>
    </row>
    <row r="463" spans="1:18" x14ac:dyDescent="0.25">
      <c r="A463" s="59">
        <f t="shared" si="41"/>
        <v>462</v>
      </c>
      <c r="B463" s="47">
        <v>8</v>
      </c>
      <c r="D463" s="46" t="s">
        <v>138</v>
      </c>
      <c r="E463" s="59" t="str">
        <f t="shared" si="37"/>
        <v>Boque 8 - DERECHOS Y DEBERES DE LOS MIEMBROS DE LAS FAS I</v>
      </c>
      <c r="F463" s="59" t="str">
        <f t="shared" si="38"/>
        <v xml:space="preserve">DERECHOS Y DEBERES DE LOS MIEMBROS DE LAS FAS. </v>
      </c>
      <c r="G463" s="59" t="str">
        <f t="shared" si="39"/>
        <v>FORMACIÓN MILITAR - Boque 8 - DERECHOS Y DEBERES DE LOS MIEMBROS DE LAS FAS I. DERECHOS Y DEBERES DE LOS MIEMBROS DE LAS FAS.  (Ref: 462)</v>
      </c>
      <c r="H463" s="42" t="s">
        <v>144</v>
      </c>
      <c r="I463" s="42" t="s">
        <v>157</v>
      </c>
      <c r="J463" s="37" t="s">
        <v>157</v>
      </c>
      <c r="Q463" s="69"/>
      <c r="R463" s="49">
        <f t="shared" si="40"/>
        <v>33</v>
      </c>
    </row>
    <row r="464" spans="1:18" x14ac:dyDescent="0.25">
      <c r="A464" s="59">
        <f t="shared" si="41"/>
        <v>463</v>
      </c>
      <c r="B464" s="47">
        <v>8</v>
      </c>
      <c r="D464" s="46" t="s">
        <v>138</v>
      </c>
      <c r="E464" s="59" t="str">
        <f t="shared" si="37"/>
        <v>Boque 8 - DERECHOS Y DEBERES DE LOS MIEMBROS DE LAS FAS I</v>
      </c>
      <c r="F464" s="59" t="str">
        <f t="shared" si="38"/>
        <v xml:space="preserve">DERECHOS Y DEBERES DE LOS MIEMBROS DE LAS FAS. </v>
      </c>
      <c r="G464" s="59" t="str">
        <f t="shared" si="39"/>
        <v>FORMACIÓN MILITAR - Boque 8 - DERECHOS Y DEBERES DE LOS MIEMBROS DE LAS FAS I. DERECHOS Y DEBERES DE LOS MIEMBROS DE LAS FAS.  (Ref: 463)</v>
      </c>
      <c r="H464" s="42" t="s">
        <v>144</v>
      </c>
      <c r="I464" s="42" t="s">
        <v>157</v>
      </c>
      <c r="J464" s="37" t="s">
        <v>157</v>
      </c>
      <c r="Q464" s="69"/>
      <c r="R464" s="49">
        <f t="shared" si="40"/>
        <v>34</v>
      </c>
    </row>
    <row r="465" spans="1:18" x14ac:dyDescent="0.25">
      <c r="A465" s="59">
        <f t="shared" si="41"/>
        <v>464</v>
      </c>
      <c r="B465" s="47">
        <v>8</v>
      </c>
      <c r="D465" s="46" t="s">
        <v>138</v>
      </c>
      <c r="E465" s="59" t="str">
        <f t="shared" si="37"/>
        <v>Boque 8 - DERECHOS Y DEBERES DE LOS MIEMBROS DE LAS FAS I</v>
      </c>
      <c r="F465" s="59" t="str">
        <f t="shared" si="38"/>
        <v xml:space="preserve">DERECHOS Y DEBERES DE LOS MIEMBROS DE LAS FAS. </v>
      </c>
      <c r="G465" s="59" t="str">
        <f t="shared" si="39"/>
        <v>FORMACIÓN MILITAR - Boque 8 - DERECHOS Y DEBERES DE LOS MIEMBROS DE LAS FAS I. DERECHOS Y DEBERES DE LOS MIEMBROS DE LAS FAS.  (Ref: 464)</v>
      </c>
      <c r="H465" s="42" t="s">
        <v>144</v>
      </c>
      <c r="I465" s="42" t="s">
        <v>157</v>
      </c>
      <c r="J465" s="37" t="s">
        <v>157</v>
      </c>
      <c r="Q465" s="69"/>
      <c r="R465" s="49">
        <f t="shared" si="40"/>
        <v>35</v>
      </c>
    </row>
    <row r="466" spans="1:18" x14ac:dyDescent="0.25">
      <c r="A466" s="59">
        <f t="shared" si="41"/>
        <v>465</v>
      </c>
      <c r="B466" s="47">
        <v>8</v>
      </c>
      <c r="D466" s="46" t="s">
        <v>138</v>
      </c>
      <c r="E466" s="59" t="str">
        <f t="shared" si="37"/>
        <v>Boque 8 - DERECHOS Y DEBERES DE LOS MIEMBROS DE LAS FAS I</v>
      </c>
      <c r="F466" s="59" t="str">
        <f t="shared" si="38"/>
        <v xml:space="preserve">DERECHOS Y DEBERES DE LOS MIEMBROS DE LAS FAS. </v>
      </c>
      <c r="G466" s="59" t="str">
        <f t="shared" si="39"/>
        <v>FORMACIÓN MILITAR - Boque 8 - DERECHOS Y DEBERES DE LOS MIEMBROS DE LAS FAS I. DERECHOS Y DEBERES DE LOS MIEMBROS DE LAS FAS.  (Ref: 465)</v>
      </c>
      <c r="H466" s="42" t="s">
        <v>144</v>
      </c>
      <c r="I466" s="42" t="s">
        <v>157</v>
      </c>
      <c r="J466" s="37" t="s">
        <v>157</v>
      </c>
      <c r="Q466" s="69"/>
      <c r="R466" s="49">
        <f t="shared" si="40"/>
        <v>36</v>
      </c>
    </row>
    <row r="467" spans="1:18" x14ac:dyDescent="0.25">
      <c r="A467" s="59">
        <f t="shared" si="41"/>
        <v>466</v>
      </c>
      <c r="B467" s="47">
        <v>8</v>
      </c>
      <c r="D467" s="46" t="s">
        <v>138</v>
      </c>
      <c r="E467" s="59" t="str">
        <f t="shared" si="37"/>
        <v>Boque 8 - DERECHOS Y DEBERES DE LOS MIEMBROS DE LAS FAS I</v>
      </c>
      <c r="F467" s="59" t="str">
        <f t="shared" si="38"/>
        <v xml:space="preserve">DERECHOS Y DEBERES DE LOS MIEMBROS DE LAS FAS. </v>
      </c>
      <c r="G467" s="59" t="str">
        <f t="shared" si="39"/>
        <v>FORMACIÓN MILITAR - Boque 8 - DERECHOS Y DEBERES DE LOS MIEMBROS DE LAS FAS I. DERECHOS Y DEBERES DE LOS MIEMBROS DE LAS FAS.  (Ref: 466)</v>
      </c>
      <c r="H467" s="42" t="s">
        <v>144</v>
      </c>
      <c r="I467" s="42" t="s">
        <v>157</v>
      </c>
      <c r="J467" s="37" t="s">
        <v>157</v>
      </c>
      <c r="Q467" s="69"/>
      <c r="R467" s="49">
        <f t="shared" si="40"/>
        <v>37</v>
      </c>
    </row>
    <row r="468" spans="1:18" x14ac:dyDescent="0.25">
      <c r="A468" s="59">
        <f t="shared" si="41"/>
        <v>467</v>
      </c>
      <c r="B468" s="47">
        <v>8</v>
      </c>
      <c r="D468" s="46" t="s">
        <v>138</v>
      </c>
      <c r="E468" s="59" t="str">
        <f t="shared" si="37"/>
        <v>Boque 8 - DERECHOS Y DEBERES DE LOS MIEMBROS DE LAS FAS I</v>
      </c>
      <c r="F468" s="59" t="str">
        <f t="shared" si="38"/>
        <v xml:space="preserve">DERECHOS Y DEBERES DE LOS MIEMBROS DE LAS FAS. </v>
      </c>
      <c r="G468" s="59" t="str">
        <f t="shared" si="39"/>
        <v>FORMACIÓN MILITAR - Boque 8 - DERECHOS Y DEBERES DE LOS MIEMBROS DE LAS FAS I. DERECHOS Y DEBERES DE LOS MIEMBROS DE LAS FAS.  (Ref: 467)</v>
      </c>
      <c r="H468" s="42" t="s">
        <v>144</v>
      </c>
      <c r="I468" s="42" t="s">
        <v>157</v>
      </c>
      <c r="J468" s="37" t="s">
        <v>157</v>
      </c>
      <c r="Q468" s="69"/>
      <c r="R468" s="49">
        <f t="shared" si="40"/>
        <v>38</v>
      </c>
    </row>
    <row r="469" spans="1:18" x14ac:dyDescent="0.25">
      <c r="A469" s="59">
        <f t="shared" si="41"/>
        <v>468</v>
      </c>
      <c r="B469" s="47">
        <v>8</v>
      </c>
      <c r="D469" s="46" t="s">
        <v>138</v>
      </c>
      <c r="E469" s="59" t="str">
        <f t="shared" si="37"/>
        <v>Boque 8 - DERECHOS Y DEBERES DE LOS MIEMBROS DE LAS FAS I</v>
      </c>
      <c r="F469" s="59" t="str">
        <f t="shared" si="38"/>
        <v xml:space="preserve">DERECHOS Y DEBERES DE LOS MIEMBROS DE LAS FAS. </v>
      </c>
      <c r="G469" s="59" t="str">
        <f t="shared" si="39"/>
        <v>FORMACIÓN MILITAR - Boque 8 - DERECHOS Y DEBERES DE LOS MIEMBROS DE LAS FAS I. DERECHOS Y DEBERES DE LOS MIEMBROS DE LAS FAS.  (Ref: 468)</v>
      </c>
      <c r="H469" s="42" t="s">
        <v>144</v>
      </c>
      <c r="I469" s="42" t="s">
        <v>157</v>
      </c>
      <c r="J469" s="37" t="s">
        <v>157</v>
      </c>
      <c r="Q469" s="69"/>
      <c r="R469" s="49">
        <f t="shared" si="40"/>
        <v>39</v>
      </c>
    </row>
    <row r="470" spans="1:18" x14ac:dyDescent="0.25">
      <c r="A470" s="59">
        <f t="shared" si="41"/>
        <v>469</v>
      </c>
      <c r="B470" s="47">
        <v>8</v>
      </c>
      <c r="D470" s="46" t="s">
        <v>138</v>
      </c>
      <c r="E470" s="59" t="str">
        <f t="shared" si="37"/>
        <v>Boque 8 - DERECHOS Y DEBERES DE LOS MIEMBROS DE LAS FAS I</v>
      </c>
      <c r="F470" s="59" t="str">
        <f t="shared" si="38"/>
        <v xml:space="preserve">DERECHOS Y DEBERES DE LOS MIEMBROS DE LAS FAS. </v>
      </c>
      <c r="G470" s="59" t="str">
        <f t="shared" si="39"/>
        <v>FORMACIÓN MILITAR - Boque 8 - DERECHOS Y DEBERES DE LOS MIEMBROS DE LAS FAS I. DERECHOS Y DEBERES DE LOS MIEMBROS DE LAS FAS.  (Ref: 469)</v>
      </c>
      <c r="H470" s="42" t="s">
        <v>144</v>
      </c>
      <c r="I470" s="42" t="s">
        <v>157</v>
      </c>
      <c r="J470" s="37" t="s">
        <v>157</v>
      </c>
      <c r="Q470" s="69"/>
      <c r="R470" s="49">
        <f t="shared" si="40"/>
        <v>40</v>
      </c>
    </row>
    <row r="471" spans="1:18" x14ac:dyDescent="0.25">
      <c r="A471" s="59">
        <f t="shared" si="41"/>
        <v>470</v>
      </c>
      <c r="B471" s="47">
        <v>8</v>
      </c>
      <c r="D471" s="46" t="s">
        <v>138</v>
      </c>
      <c r="E471" s="59" t="str">
        <f t="shared" si="37"/>
        <v>Boque 8 - DERECHOS Y DEBERES DE LOS MIEMBROS DE LAS FAS I</v>
      </c>
      <c r="F471" s="59" t="str">
        <f t="shared" si="38"/>
        <v xml:space="preserve">DERECHOS Y DEBERES DE LOS MIEMBROS DE LAS FAS. </v>
      </c>
      <c r="G471" s="59" t="str">
        <f t="shared" si="39"/>
        <v>FORMACIÓN MILITAR - Boque 8 - DERECHOS Y DEBERES DE LOS MIEMBROS DE LAS FAS I. DERECHOS Y DEBERES DE LOS MIEMBROS DE LAS FAS.  (Ref: 470)</v>
      </c>
      <c r="H471" s="42" t="s">
        <v>144</v>
      </c>
      <c r="I471" s="42" t="s">
        <v>157</v>
      </c>
      <c r="J471" s="37" t="s">
        <v>157</v>
      </c>
      <c r="Q471" s="69"/>
      <c r="R471" s="49">
        <f t="shared" si="40"/>
        <v>41</v>
      </c>
    </row>
    <row r="472" spans="1:18" x14ac:dyDescent="0.25">
      <c r="A472" s="59">
        <f t="shared" si="41"/>
        <v>471</v>
      </c>
      <c r="B472" s="47">
        <v>8</v>
      </c>
      <c r="D472" s="46" t="s">
        <v>138</v>
      </c>
      <c r="E472" s="59" t="str">
        <f t="shared" si="37"/>
        <v>Boque 8 - DERECHOS Y DEBERES DE LOS MIEMBROS DE LAS FAS I</v>
      </c>
      <c r="F472" s="59" t="str">
        <f t="shared" si="38"/>
        <v xml:space="preserve">DERECHOS Y DEBERES DE LOS MIEMBROS DE LAS FAS. </v>
      </c>
      <c r="G472" s="59" t="str">
        <f t="shared" si="39"/>
        <v>FORMACIÓN MILITAR - Boque 8 - DERECHOS Y DEBERES DE LOS MIEMBROS DE LAS FAS I. DERECHOS Y DEBERES DE LOS MIEMBROS DE LAS FAS.  (Ref: 471)</v>
      </c>
      <c r="H472" s="42" t="s">
        <v>144</v>
      </c>
      <c r="I472" s="42" t="s">
        <v>157</v>
      </c>
      <c r="J472" s="37" t="s">
        <v>157</v>
      </c>
      <c r="Q472" s="69"/>
      <c r="R472" s="49">
        <f t="shared" si="40"/>
        <v>42</v>
      </c>
    </row>
    <row r="473" spans="1:18" x14ac:dyDescent="0.25">
      <c r="A473" s="59">
        <f t="shared" si="41"/>
        <v>472</v>
      </c>
      <c r="B473" s="47">
        <v>8</v>
      </c>
      <c r="D473" s="46" t="s">
        <v>138</v>
      </c>
      <c r="E473" s="59" t="str">
        <f t="shared" si="37"/>
        <v>Boque 8 - DERECHOS Y DEBERES DE LOS MIEMBROS DE LAS FAS I</v>
      </c>
      <c r="F473" s="59" t="str">
        <f t="shared" si="38"/>
        <v xml:space="preserve">DERECHOS Y DEBERES DE LOS MIEMBROS DE LAS FAS. </v>
      </c>
      <c r="G473" s="59" t="str">
        <f t="shared" si="39"/>
        <v>FORMACIÓN MILITAR - Boque 8 - DERECHOS Y DEBERES DE LOS MIEMBROS DE LAS FAS I. DERECHOS Y DEBERES DE LOS MIEMBROS DE LAS FAS.  (Ref: 472)</v>
      </c>
      <c r="H473" s="42" t="s">
        <v>144</v>
      </c>
      <c r="I473" s="42" t="s">
        <v>157</v>
      </c>
      <c r="J473" s="37" t="s">
        <v>157</v>
      </c>
      <c r="Q473" s="69"/>
      <c r="R473" s="49">
        <f t="shared" si="40"/>
        <v>43</v>
      </c>
    </row>
    <row r="474" spans="1:18" x14ac:dyDescent="0.25">
      <c r="A474" s="59">
        <f t="shared" si="41"/>
        <v>473</v>
      </c>
      <c r="B474" s="47">
        <v>8</v>
      </c>
      <c r="D474" s="46" t="s">
        <v>138</v>
      </c>
      <c r="E474" s="59" t="str">
        <f t="shared" si="37"/>
        <v>Boque 8 - DERECHOS Y DEBERES DE LOS MIEMBROS DE LAS FAS I</v>
      </c>
      <c r="F474" s="59" t="str">
        <f t="shared" si="38"/>
        <v xml:space="preserve">DERECHOS Y DEBERES DE LOS MIEMBROS DE LAS FAS. </v>
      </c>
      <c r="G474" s="59" t="str">
        <f t="shared" si="39"/>
        <v>FORMACIÓN MILITAR - Boque 8 - DERECHOS Y DEBERES DE LOS MIEMBROS DE LAS FAS I. DERECHOS Y DEBERES DE LOS MIEMBROS DE LAS FAS.  (Ref: 473)</v>
      </c>
      <c r="H474" s="42" t="s">
        <v>144</v>
      </c>
      <c r="I474" s="42" t="s">
        <v>157</v>
      </c>
      <c r="J474" s="37" t="s">
        <v>157</v>
      </c>
      <c r="Q474" s="69"/>
      <c r="R474" s="49">
        <f t="shared" si="40"/>
        <v>44</v>
      </c>
    </row>
    <row r="475" spans="1:18" x14ac:dyDescent="0.25">
      <c r="A475" s="59">
        <f t="shared" si="41"/>
        <v>474</v>
      </c>
      <c r="B475" s="47">
        <v>8</v>
      </c>
      <c r="D475" s="46" t="s">
        <v>138</v>
      </c>
      <c r="E475" s="59" t="str">
        <f t="shared" si="37"/>
        <v>Boque 8 - DERECHOS Y DEBERES DE LOS MIEMBROS DE LAS FAS I</v>
      </c>
      <c r="F475" s="59" t="str">
        <f t="shared" si="38"/>
        <v xml:space="preserve">DERECHOS Y DEBERES DE LOS MIEMBROS DE LAS FAS. </v>
      </c>
      <c r="G475" s="59" t="str">
        <f t="shared" si="39"/>
        <v>FORMACIÓN MILITAR - Boque 8 - DERECHOS Y DEBERES DE LOS MIEMBROS DE LAS FAS I. DERECHOS Y DEBERES DE LOS MIEMBROS DE LAS FAS.  (Ref: 474)</v>
      </c>
      <c r="H475" s="42" t="s">
        <v>144</v>
      </c>
      <c r="I475" s="42" t="s">
        <v>157</v>
      </c>
      <c r="J475" s="37" t="s">
        <v>157</v>
      </c>
      <c r="Q475" s="69"/>
      <c r="R475" s="49">
        <f t="shared" si="40"/>
        <v>45</v>
      </c>
    </row>
    <row r="476" spans="1:18" x14ac:dyDescent="0.25">
      <c r="A476" s="59">
        <f t="shared" si="41"/>
        <v>475</v>
      </c>
      <c r="B476" s="47">
        <v>8</v>
      </c>
      <c r="D476" s="46" t="s">
        <v>138</v>
      </c>
      <c r="E476" s="59" t="str">
        <f t="shared" si="37"/>
        <v>Boque 8 - DERECHOS Y DEBERES DE LOS MIEMBROS DE LAS FAS I</v>
      </c>
      <c r="F476" s="59" t="str">
        <f t="shared" si="38"/>
        <v xml:space="preserve">DERECHOS Y DEBERES DE LOS MIEMBROS DE LAS FAS. </v>
      </c>
      <c r="G476" s="59" t="str">
        <f t="shared" si="39"/>
        <v>FORMACIÓN MILITAR - Boque 8 - DERECHOS Y DEBERES DE LOS MIEMBROS DE LAS FAS I. DERECHOS Y DEBERES DE LOS MIEMBROS DE LAS FAS.  (Ref: 475)</v>
      </c>
      <c r="H476" s="42" t="s">
        <v>144</v>
      </c>
      <c r="I476" s="42" t="s">
        <v>157</v>
      </c>
      <c r="J476" s="37" t="s">
        <v>157</v>
      </c>
      <c r="Q476" s="69"/>
      <c r="R476" s="49">
        <f t="shared" si="40"/>
        <v>46</v>
      </c>
    </row>
    <row r="477" spans="1:18" x14ac:dyDescent="0.25">
      <c r="A477" s="59">
        <f t="shared" si="41"/>
        <v>476</v>
      </c>
      <c r="B477" s="47">
        <v>8</v>
      </c>
      <c r="D477" s="46" t="s">
        <v>138</v>
      </c>
      <c r="E477" s="59" t="str">
        <f t="shared" si="37"/>
        <v>Boque 8 - DERECHOS Y DEBERES DE LOS MIEMBROS DE LAS FAS I</v>
      </c>
      <c r="F477" s="59" t="str">
        <f t="shared" si="38"/>
        <v xml:space="preserve">DERECHOS Y DEBERES DE LOS MIEMBROS DE LAS FAS. </v>
      </c>
      <c r="G477" s="59" t="str">
        <f t="shared" si="39"/>
        <v>FORMACIÓN MILITAR - Boque 8 - DERECHOS Y DEBERES DE LOS MIEMBROS DE LAS FAS I. DERECHOS Y DEBERES DE LOS MIEMBROS DE LAS FAS.  (Ref: 476)</v>
      </c>
      <c r="H477" s="42" t="s">
        <v>144</v>
      </c>
      <c r="I477" s="42" t="s">
        <v>157</v>
      </c>
      <c r="J477" s="37" t="s">
        <v>157</v>
      </c>
      <c r="Q477" s="69"/>
      <c r="R477" s="49">
        <f t="shared" si="40"/>
        <v>47</v>
      </c>
    </row>
    <row r="478" spans="1:18" x14ac:dyDescent="0.25">
      <c r="A478" s="59">
        <f t="shared" si="41"/>
        <v>477</v>
      </c>
      <c r="B478" s="47">
        <v>8</v>
      </c>
      <c r="D478" s="46" t="s">
        <v>138</v>
      </c>
      <c r="E478" s="59" t="str">
        <f t="shared" si="37"/>
        <v>Boque 8 - DERECHOS Y DEBERES DE LOS MIEMBROS DE LAS FAS I</v>
      </c>
      <c r="F478" s="59" t="str">
        <f t="shared" si="38"/>
        <v xml:space="preserve">DERECHOS Y DEBERES DE LOS MIEMBROS DE LAS FAS. </v>
      </c>
      <c r="G478" s="59" t="str">
        <f t="shared" si="39"/>
        <v>FORMACIÓN MILITAR - Boque 8 - DERECHOS Y DEBERES DE LOS MIEMBROS DE LAS FAS I. DERECHOS Y DEBERES DE LOS MIEMBROS DE LAS FAS.  (Ref: 477)</v>
      </c>
      <c r="H478" s="42" t="s">
        <v>144</v>
      </c>
      <c r="I478" s="42" t="s">
        <v>157</v>
      </c>
      <c r="J478" s="37" t="s">
        <v>157</v>
      </c>
      <c r="Q478" s="69"/>
      <c r="R478" s="49">
        <f t="shared" si="40"/>
        <v>48</v>
      </c>
    </row>
    <row r="479" spans="1:18" x14ac:dyDescent="0.25">
      <c r="A479" s="59">
        <f t="shared" si="41"/>
        <v>478</v>
      </c>
      <c r="B479" s="47">
        <v>8</v>
      </c>
      <c r="D479" s="46" t="s">
        <v>138</v>
      </c>
      <c r="E479" s="59" t="str">
        <f t="shared" si="37"/>
        <v>Boque 8 - DERECHOS Y DEBERES DE LOS MIEMBROS DE LAS FAS I</v>
      </c>
      <c r="F479" s="59" t="str">
        <f t="shared" si="38"/>
        <v xml:space="preserve">DERECHOS Y DEBERES DE LOS MIEMBROS DE LAS FAS. </v>
      </c>
      <c r="G479" s="59" t="str">
        <f t="shared" si="39"/>
        <v>FORMACIÓN MILITAR - Boque 8 - DERECHOS Y DEBERES DE LOS MIEMBROS DE LAS FAS I. DERECHOS Y DEBERES DE LOS MIEMBROS DE LAS FAS.  (Ref: 478)</v>
      </c>
      <c r="H479" s="42" t="s">
        <v>144</v>
      </c>
      <c r="I479" s="42" t="s">
        <v>157</v>
      </c>
      <c r="J479" s="37" t="s">
        <v>157</v>
      </c>
      <c r="Q479" s="69"/>
      <c r="R479" s="49">
        <f t="shared" si="40"/>
        <v>49</v>
      </c>
    </row>
    <row r="480" spans="1:18" x14ac:dyDescent="0.25">
      <c r="A480" s="59">
        <f t="shared" si="41"/>
        <v>479</v>
      </c>
      <c r="B480" s="47">
        <v>8</v>
      </c>
      <c r="D480" s="46" t="s">
        <v>138</v>
      </c>
      <c r="E480" s="59" t="str">
        <f t="shared" si="37"/>
        <v>Boque 8 - DERECHOS Y DEBERES DE LOS MIEMBROS DE LAS FAS I</v>
      </c>
      <c r="F480" s="59" t="str">
        <f t="shared" si="38"/>
        <v xml:space="preserve">DERECHOS Y DEBERES DE LOS MIEMBROS DE LAS FAS. </v>
      </c>
      <c r="G480" s="59" t="str">
        <f t="shared" si="39"/>
        <v>FORMACIÓN MILITAR - Boque 8 - DERECHOS Y DEBERES DE LOS MIEMBROS DE LAS FAS I. DERECHOS Y DEBERES DE LOS MIEMBROS DE LAS FAS.  (Ref: 479)</v>
      </c>
      <c r="H480" s="42" t="s">
        <v>144</v>
      </c>
      <c r="I480" s="42" t="s">
        <v>157</v>
      </c>
      <c r="J480" s="37" t="s">
        <v>157</v>
      </c>
      <c r="Q480" s="69"/>
      <c r="R480" s="49">
        <f t="shared" si="40"/>
        <v>50</v>
      </c>
    </row>
    <row r="481" spans="1:18" x14ac:dyDescent="0.25">
      <c r="A481" s="59">
        <f t="shared" si="41"/>
        <v>480</v>
      </c>
      <c r="B481" s="47">
        <v>8</v>
      </c>
      <c r="D481" s="46" t="s">
        <v>138</v>
      </c>
      <c r="E481" s="59" t="str">
        <f t="shared" si="37"/>
        <v>Boque 8 - DERECHOS Y DEBERES DE LOS MIEMBROS DE LAS FAS I</v>
      </c>
      <c r="F481" s="59" t="str">
        <f t="shared" si="38"/>
        <v xml:space="preserve">DERECHOS Y DEBERES DE LOS MIEMBROS DE LAS FAS. </v>
      </c>
      <c r="G481" s="59" t="str">
        <f t="shared" si="39"/>
        <v>FORMACIÓN MILITAR - Boque 8 - DERECHOS Y DEBERES DE LOS MIEMBROS DE LAS FAS I. DERECHOS Y DEBERES DE LOS MIEMBROS DE LAS FAS.  (Ref: 480)</v>
      </c>
      <c r="H481" s="42" t="s">
        <v>144</v>
      </c>
      <c r="I481" s="42" t="s">
        <v>157</v>
      </c>
      <c r="J481" s="37" t="s">
        <v>157</v>
      </c>
      <c r="Q481" s="69"/>
      <c r="R481" s="49">
        <f t="shared" si="40"/>
        <v>51</v>
      </c>
    </row>
    <row r="482" spans="1:18" x14ac:dyDescent="0.25">
      <c r="A482" s="59">
        <f t="shared" si="41"/>
        <v>481</v>
      </c>
      <c r="B482" s="47">
        <v>8</v>
      </c>
      <c r="C482" s="46">
        <v>9</v>
      </c>
      <c r="D482" s="46" t="s">
        <v>137</v>
      </c>
      <c r="E482" s="59" t="str">
        <f t="shared" si="37"/>
        <v>Boque 8 - DERECHOS Y DEBERES DE LOS MIEMBROS DE LAS FAS II</v>
      </c>
      <c r="F482" s="59" t="str">
        <f t="shared" si="38"/>
        <v xml:space="preserve">DERECHOS Y DEBERES DE LOS MIEMBROS DE LAS FAS. </v>
      </c>
      <c r="G482" s="59" t="str">
        <f t="shared" si="39"/>
        <v>FORMACIÓN MILITAR - Boque 8 - DERECHOS Y DEBERES DE LOS MIEMBROS DE LAS FAS II. DERECHOS Y DEBERES DE LOS MIEMBROS DE LAS FAS.  (Ref: 481)</v>
      </c>
      <c r="H482" s="42" t="s">
        <v>144</v>
      </c>
      <c r="I482" s="42" t="s">
        <v>157</v>
      </c>
      <c r="J482" s="37" t="s">
        <v>157</v>
      </c>
      <c r="Q482" s="69"/>
      <c r="R482" s="49">
        <f t="shared" si="40"/>
        <v>1</v>
      </c>
    </row>
    <row r="483" spans="1:18" x14ac:dyDescent="0.25">
      <c r="A483" s="59">
        <f t="shared" si="41"/>
        <v>482</v>
      </c>
      <c r="B483" s="47">
        <v>8</v>
      </c>
      <c r="D483" s="46" t="s">
        <v>137</v>
      </c>
      <c r="E483" s="59" t="str">
        <f t="shared" si="37"/>
        <v>Boque 8 - DERECHOS Y DEBERES DE LOS MIEMBROS DE LAS FAS II</v>
      </c>
      <c r="F483" s="59" t="str">
        <f t="shared" si="38"/>
        <v xml:space="preserve">DERECHOS Y DEBERES DE LOS MIEMBROS DE LAS FAS. </v>
      </c>
      <c r="G483" s="59" t="str">
        <f t="shared" si="39"/>
        <v>FORMACIÓN MILITAR - Boque 8 - DERECHOS Y DEBERES DE LOS MIEMBROS DE LAS FAS II. DERECHOS Y DEBERES DE LOS MIEMBROS DE LAS FAS.  (Ref: 482)</v>
      </c>
      <c r="H483" s="42" t="s">
        <v>144</v>
      </c>
      <c r="I483" s="42" t="s">
        <v>157</v>
      </c>
      <c r="J483" s="37" t="s">
        <v>157</v>
      </c>
      <c r="Q483" s="69"/>
      <c r="R483" s="49">
        <f t="shared" si="40"/>
        <v>2</v>
      </c>
    </row>
    <row r="484" spans="1:18" x14ac:dyDescent="0.25">
      <c r="A484" s="59">
        <f t="shared" si="41"/>
        <v>483</v>
      </c>
      <c r="B484" s="47">
        <v>8</v>
      </c>
      <c r="D484" s="46" t="s">
        <v>137</v>
      </c>
      <c r="E484" s="59" t="str">
        <f t="shared" si="37"/>
        <v>Boque 8 - DERECHOS Y DEBERES DE LOS MIEMBROS DE LAS FAS II</v>
      </c>
      <c r="F484" s="59" t="str">
        <f t="shared" si="38"/>
        <v xml:space="preserve">DERECHOS Y DEBERES DE LOS MIEMBROS DE LAS FAS. </v>
      </c>
      <c r="G484" s="59" t="str">
        <f t="shared" si="39"/>
        <v>FORMACIÓN MILITAR - Boque 8 - DERECHOS Y DEBERES DE LOS MIEMBROS DE LAS FAS II. DERECHOS Y DEBERES DE LOS MIEMBROS DE LAS FAS.  (Ref: 483)</v>
      </c>
      <c r="H484" s="42" t="s">
        <v>144</v>
      </c>
      <c r="I484" s="42" t="s">
        <v>157</v>
      </c>
      <c r="J484" s="37" t="s">
        <v>157</v>
      </c>
      <c r="Q484" s="69"/>
      <c r="R484" s="49">
        <f t="shared" si="40"/>
        <v>3</v>
      </c>
    </row>
    <row r="485" spans="1:18" x14ac:dyDescent="0.25">
      <c r="A485" s="59">
        <f t="shared" si="41"/>
        <v>484</v>
      </c>
      <c r="B485" s="47">
        <v>8</v>
      </c>
      <c r="D485" s="46" t="s">
        <v>137</v>
      </c>
      <c r="E485" s="59" t="str">
        <f t="shared" si="37"/>
        <v>Boque 8 - DERECHOS Y DEBERES DE LOS MIEMBROS DE LAS FAS II</v>
      </c>
      <c r="F485" s="59" t="str">
        <f t="shared" si="38"/>
        <v xml:space="preserve">DERECHOS Y DEBERES DE LOS MIEMBROS DE LAS FAS. </v>
      </c>
      <c r="G485" s="59" t="str">
        <f t="shared" si="39"/>
        <v>FORMACIÓN MILITAR - Boque 8 - DERECHOS Y DEBERES DE LOS MIEMBROS DE LAS FAS II. DERECHOS Y DEBERES DE LOS MIEMBROS DE LAS FAS.  (Ref: 484)</v>
      </c>
      <c r="H485" s="42" t="s">
        <v>144</v>
      </c>
      <c r="I485" s="42" t="s">
        <v>157</v>
      </c>
      <c r="J485" s="37" t="s">
        <v>157</v>
      </c>
      <c r="Q485" s="69"/>
      <c r="R485" s="49">
        <f t="shared" si="40"/>
        <v>4</v>
      </c>
    </row>
    <row r="486" spans="1:18" x14ac:dyDescent="0.25">
      <c r="A486" s="59">
        <f t="shared" si="41"/>
        <v>485</v>
      </c>
      <c r="B486" s="47">
        <v>8</v>
      </c>
      <c r="D486" s="46" t="s">
        <v>137</v>
      </c>
      <c r="E486" s="59" t="str">
        <f t="shared" si="37"/>
        <v>Boque 8 - DERECHOS Y DEBERES DE LOS MIEMBROS DE LAS FAS II</v>
      </c>
      <c r="F486" s="59" t="str">
        <f t="shared" si="38"/>
        <v xml:space="preserve">DERECHOS Y DEBERES DE LOS MIEMBROS DE LAS FAS. </v>
      </c>
      <c r="G486" s="59" t="str">
        <f t="shared" si="39"/>
        <v>FORMACIÓN MILITAR - Boque 8 - DERECHOS Y DEBERES DE LOS MIEMBROS DE LAS FAS II. DERECHOS Y DEBERES DE LOS MIEMBROS DE LAS FAS.  (Ref: 485)</v>
      </c>
      <c r="H486" s="42" t="s">
        <v>144</v>
      </c>
      <c r="I486" s="42" t="s">
        <v>157</v>
      </c>
      <c r="J486" s="37" t="s">
        <v>157</v>
      </c>
      <c r="Q486" s="69"/>
      <c r="R486" s="49">
        <f t="shared" si="40"/>
        <v>5</v>
      </c>
    </row>
    <row r="487" spans="1:18" x14ac:dyDescent="0.25">
      <c r="A487" s="59">
        <f t="shared" si="41"/>
        <v>486</v>
      </c>
      <c r="B487" s="47">
        <v>8</v>
      </c>
      <c r="D487" s="46" t="s">
        <v>137</v>
      </c>
      <c r="E487" s="59" t="str">
        <f t="shared" si="37"/>
        <v>Boque 8 - DERECHOS Y DEBERES DE LOS MIEMBROS DE LAS FAS II</v>
      </c>
      <c r="F487" s="59" t="str">
        <f t="shared" si="38"/>
        <v xml:space="preserve">DERECHOS Y DEBERES DE LOS MIEMBROS DE LAS FAS. </v>
      </c>
      <c r="G487" s="59" t="str">
        <f t="shared" si="39"/>
        <v>FORMACIÓN MILITAR - Boque 8 - DERECHOS Y DEBERES DE LOS MIEMBROS DE LAS FAS II. DERECHOS Y DEBERES DE LOS MIEMBROS DE LAS FAS.  (Ref: 486)</v>
      </c>
      <c r="H487" s="42" t="s">
        <v>144</v>
      </c>
      <c r="I487" s="42" t="s">
        <v>157</v>
      </c>
      <c r="J487" s="37" t="s">
        <v>157</v>
      </c>
      <c r="Q487" s="69"/>
      <c r="R487" s="49">
        <f t="shared" si="40"/>
        <v>6</v>
      </c>
    </row>
    <row r="488" spans="1:18" x14ac:dyDescent="0.25">
      <c r="A488" s="59">
        <f t="shared" si="41"/>
        <v>487</v>
      </c>
      <c r="B488" s="47">
        <v>8</v>
      </c>
      <c r="D488" s="46" t="s">
        <v>137</v>
      </c>
      <c r="E488" s="59" t="str">
        <f t="shared" si="37"/>
        <v>Boque 8 - DERECHOS Y DEBERES DE LOS MIEMBROS DE LAS FAS II</v>
      </c>
      <c r="F488" s="59" t="str">
        <f t="shared" si="38"/>
        <v xml:space="preserve">DERECHOS Y DEBERES DE LOS MIEMBROS DE LAS FAS. </v>
      </c>
      <c r="G488" s="59" t="str">
        <f t="shared" si="39"/>
        <v>FORMACIÓN MILITAR - Boque 8 - DERECHOS Y DEBERES DE LOS MIEMBROS DE LAS FAS II. DERECHOS Y DEBERES DE LOS MIEMBROS DE LAS FAS.  (Ref: 487)</v>
      </c>
      <c r="H488" s="42" t="s">
        <v>144</v>
      </c>
      <c r="I488" s="42" t="s">
        <v>157</v>
      </c>
      <c r="J488" s="37" t="s">
        <v>157</v>
      </c>
      <c r="Q488" s="69"/>
      <c r="R488" s="49">
        <f t="shared" si="40"/>
        <v>7</v>
      </c>
    </row>
    <row r="489" spans="1:18" x14ac:dyDescent="0.25">
      <c r="A489" s="59">
        <f t="shared" si="41"/>
        <v>488</v>
      </c>
      <c r="B489" s="47">
        <v>8</v>
      </c>
      <c r="D489" s="46" t="s">
        <v>137</v>
      </c>
      <c r="E489" s="59" t="str">
        <f t="shared" ref="E489:E601" si="42">CONCATENATE("Boque ",B489," - ",I489," ",D489)</f>
        <v>Boque 8 - DERECHOS Y DEBERES DE LOS MIEMBROS DE LAS FAS II</v>
      </c>
      <c r="F489" s="59" t="str">
        <f t="shared" si="38"/>
        <v xml:space="preserve">DERECHOS Y DEBERES DE LOS MIEMBROS DE LAS FAS. </v>
      </c>
      <c r="G489" s="59" t="str">
        <f t="shared" si="39"/>
        <v>FORMACIÓN MILITAR - Boque 8 - DERECHOS Y DEBERES DE LOS MIEMBROS DE LAS FAS II. DERECHOS Y DEBERES DE LOS MIEMBROS DE LAS FAS.  (Ref: 488)</v>
      </c>
      <c r="H489" s="42" t="s">
        <v>144</v>
      </c>
      <c r="I489" s="42" t="s">
        <v>157</v>
      </c>
      <c r="J489" s="37" t="s">
        <v>157</v>
      </c>
      <c r="Q489" s="69"/>
      <c r="R489" s="49">
        <f t="shared" si="40"/>
        <v>8</v>
      </c>
    </row>
    <row r="490" spans="1:18" x14ac:dyDescent="0.25">
      <c r="A490" s="59">
        <f t="shared" si="41"/>
        <v>489</v>
      </c>
      <c r="B490" s="47">
        <v>8</v>
      </c>
      <c r="D490" s="46" t="s">
        <v>137</v>
      </c>
      <c r="E490" s="59" t="str">
        <f t="shared" si="42"/>
        <v>Boque 8 - DERECHOS Y DEBERES DE LOS MIEMBROS DE LAS FAS II</v>
      </c>
      <c r="F490" s="59" t="str">
        <f t="shared" ref="F490:F602" si="43">IF(J490&gt;0,CONCATENATE(J490,". ",K490),K490)</f>
        <v xml:space="preserve">DERECHOS Y DEBERES DE LOS MIEMBROS DE LAS FAS. </v>
      </c>
      <c r="G490" s="59" t="str">
        <f t="shared" ref="G490:G602" si="44">IF(H490=0,CONCATENATE(E490,". ",F490," (Ref: ",A490,")"),CONCATENATE(H490," - ",E490,". ",F490," (Ref: ",A490,")"))</f>
        <v>FORMACIÓN MILITAR - Boque 8 - DERECHOS Y DEBERES DE LOS MIEMBROS DE LAS FAS II. DERECHOS Y DEBERES DE LOS MIEMBROS DE LAS FAS.  (Ref: 489)</v>
      </c>
      <c r="H490" s="42" t="s">
        <v>144</v>
      </c>
      <c r="I490" s="42" t="s">
        <v>157</v>
      </c>
      <c r="J490" s="37" t="s">
        <v>157</v>
      </c>
      <c r="Q490" s="69"/>
      <c r="R490" s="49">
        <f t="shared" ref="R490:R602" si="45">IF(C490=0,R489+1,1)</f>
        <v>9</v>
      </c>
    </row>
    <row r="491" spans="1:18" x14ac:dyDescent="0.25">
      <c r="A491" s="59">
        <f t="shared" si="41"/>
        <v>490</v>
      </c>
      <c r="B491" s="47">
        <v>8</v>
      </c>
      <c r="D491" s="46" t="s">
        <v>137</v>
      </c>
      <c r="E491" s="59" t="str">
        <f t="shared" si="42"/>
        <v>Boque 8 - DERECHOS Y DEBERES DE LOS MIEMBROS DE LAS FAS II</v>
      </c>
      <c r="F491" s="59" t="str">
        <f t="shared" si="43"/>
        <v xml:space="preserve">DERECHOS Y DEBERES DE LOS MIEMBROS DE LAS FAS. </v>
      </c>
      <c r="G491" s="59" t="str">
        <f t="shared" si="44"/>
        <v>FORMACIÓN MILITAR - Boque 8 - DERECHOS Y DEBERES DE LOS MIEMBROS DE LAS FAS II. DERECHOS Y DEBERES DE LOS MIEMBROS DE LAS FAS.  (Ref: 490)</v>
      </c>
      <c r="H491" s="42" t="s">
        <v>144</v>
      </c>
      <c r="I491" s="42" t="s">
        <v>157</v>
      </c>
      <c r="J491" s="37" t="s">
        <v>157</v>
      </c>
      <c r="Q491" s="69"/>
      <c r="R491" s="49">
        <f t="shared" si="45"/>
        <v>10</v>
      </c>
    </row>
    <row r="492" spans="1:18" x14ac:dyDescent="0.25">
      <c r="A492" s="59">
        <f t="shared" si="41"/>
        <v>491</v>
      </c>
      <c r="B492" s="47">
        <v>8</v>
      </c>
      <c r="D492" s="46" t="s">
        <v>137</v>
      </c>
      <c r="E492" s="59" t="str">
        <f t="shared" si="42"/>
        <v>Boque 8 - DERECHOS Y DEBERES DE LOS MIEMBROS DE LAS FAS II</v>
      </c>
      <c r="F492" s="59" t="str">
        <f t="shared" si="43"/>
        <v xml:space="preserve">DERECHOS Y DEBERES DE LOS MIEMBROS DE LAS FAS. </v>
      </c>
      <c r="G492" s="59" t="str">
        <f t="shared" si="44"/>
        <v>FORMACIÓN MILITAR - Boque 8 - DERECHOS Y DEBERES DE LOS MIEMBROS DE LAS FAS II. DERECHOS Y DEBERES DE LOS MIEMBROS DE LAS FAS.  (Ref: 491)</v>
      </c>
      <c r="H492" s="42" t="s">
        <v>144</v>
      </c>
      <c r="I492" s="42" t="s">
        <v>157</v>
      </c>
      <c r="J492" s="37" t="s">
        <v>157</v>
      </c>
      <c r="Q492" s="69"/>
      <c r="R492" s="49">
        <f t="shared" si="45"/>
        <v>11</v>
      </c>
    </row>
    <row r="493" spans="1:18" x14ac:dyDescent="0.25">
      <c r="A493" s="59">
        <f t="shared" si="41"/>
        <v>492</v>
      </c>
      <c r="B493" s="47">
        <v>8</v>
      </c>
      <c r="D493" s="46" t="s">
        <v>137</v>
      </c>
      <c r="E493" s="59" t="str">
        <f t="shared" si="42"/>
        <v>Boque 8 - DERECHOS Y DEBERES DE LOS MIEMBROS DE LAS FAS II</v>
      </c>
      <c r="F493" s="59" t="str">
        <f t="shared" si="43"/>
        <v xml:space="preserve">DERECHOS Y DEBERES DE LOS MIEMBROS DE LAS FAS. </v>
      </c>
      <c r="G493" s="59" t="str">
        <f t="shared" si="44"/>
        <v>FORMACIÓN MILITAR - Boque 8 - DERECHOS Y DEBERES DE LOS MIEMBROS DE LAS FAS II. DERECHOS Y DEBERES DE LOS MIEMBROS DE LAS FAS.  (Ref: 492)</v>
      </c>
      <c r="H493" s="42" t="s">
        <v>144</v>
      </c>
      <c r="I493" s="42" t="s">
        <v>157</v>
      </c>
      <c r="J493" s="37" t="s">
        <v>157</v>
      </c>
      <c r="Q493" s="69"/>
      <c r="R493" s="49">
        <f t="shared" si="45"/>
        <v>12</v>
      </c>
    </row>
    <row r="494" spans="1:18" x14ac:dyDescent="0.25">
      <c r="A494" s="59">
        <f t="shared" si="41"/>
        <v>493</v>
      </c>
      <c r="B494" s="47">
        <v>8</v>
      </c>
      <c r="D494" s="46" t="s">
        <v>137</v>
      </c>
      <c r="E494" s="59" t="str">
        <f t="shared" si="42"/>
        <v>Boque 8 - DERECHOS Y DEBERES DE LOS MIEMBROS DE LAS FAS II</v>
      </c>
      <c r="F494" s="59" t="str">
        <f t="shared" si="43"/>
        <v xml:space="preserve">DERECHOS Y DEBERES DE LOS MIEMBROS DE LAS FAS. </v>
      </c>
      <c r="G494" s="59" t="str">
        <f t="shared" si="44"/>
        <v>FORMACIÓN MILITAR - Boque 8 - DERECHOS Y DEBERES DE LOS MIEMBROS DE LAS FAS II. DERECHOS Y DEBERES DE LOS MIEMBROS DE LAS FAS.  (Ref: 493)</v>
      </c>
      <c r="H494" s="42" t="s">
        <v>144</v>
      </c>
      <c r="I494" s="42" t="s">
        <v>157</v>
      </c>
      <c r="J494" s="37" t="s">
        <v>157</v>
      </c>
      <c r="Q494" s="69"/>
      <c r="R494" s="49">
        <f t="shared" si="45"/>
        <v>13</v>
      </c>
    </row>
    <row r="495" spans="1:18" x14ac:dyDescent="0.25">
      <c r="A495" s="59">
        <f t="shared" si="41"/>
        <v>494</v>
      </c>
      <c r="B495" s="47">
        <v>8</v>
      </c>
      <c r="D495" s="46" t="s">
        <v>137</v>
      </c>
      <c r="E495" s="59" t="str">
        <f t="shared" si="42"/>
        <v>Boque 8 - DERECHOS Y DEBERES DE LOS MIEMBROS DE LAS FAS II</v>
      </c>
      <c r="F495" s="59" t="str">
        <f t="shared" si="43"/>
        <v xml:space="preserve">DERECHOS Y DEBERES DE LOS MIEMBROS DE LAS FAS. </v>
      </c>
      <c r="G495" s="59" t="str">
        <f t="shared" si="44"/>
        <v>FORMACIÓN MILITAR - Boque 8 - DERECHOS Y DEBERES DE LOS MIEMBROS DE LAS FAS II. DERECHOS Y DEBERES DE LOS MIEMBROS DE LAS FAS.  (Ref: 494)</v>
      </c>
      <c r="H495" s="42" t="s">
        <v>144</v>
      </c>
      <c r="I495" s="42" t="s">
        <v>157</v>
      </c>
      <c r="J495" s="37" t="s">
        <v>157</v>
      </c>
      <c r="Q495" s="69"/>
      <c r="R495" s="49">
        <f t="shared" si="45"/>
        <v>14</v>
      </c>
    </row>
    <row r="496" spans="1:18" x14ac:dyDescent="0.25">
      <c r="A496" s="59">
        <f t="shared" si="41"/>
        <v>495</v>
      </c>
      <c r="B496" s="47">
        <v>8</v>
      </c>
      <c r="D496" s="46" t="s">
        <v>137</v>
      </c>
      <c r="E496" s="59" t="str">
        <f t="shared" si="42"/>
        <v>Boque 8 - DERECHOS Y DEBERES DE LOS MIEMBROS DE LAS FAS II</v>
      </c>
      <c r="F496" s="59" t="str">
        <f t="shared" si="43"/>
        <v xml:space="preserve">DERECHOS Y DEBERES DE LOS MIEMBROS DE LAS FAS. </v>
      </c>
      <c r="G496" s="59" t="str">
        <f t="shared" si="44"/>
        <v>FORMACIÓN MILITAR - Boque 8 - DERECHOS Y DEBERES DE LOS MIEMBROS DE LAS FAS II. DERECHOS Y DEBERES DE LOS MIEMBROS DE LAS FAS.  (Ref: 495)</v>
      </c>
      <c r="H496" s="42" t="s">
        <v>144</v>
      </c>
      <c r="I496" s="42" t="s">
        <v>157</v>
      </c>
      <c r="J496" s="37" t="s">
        <v>157</v>
      </c>
      <c r="Q496" s="69"/>
      <c r="R496" s="49">
        <f t="shared" si="45"/>
        <v>15</v>
      </c>
    </row>
    <row r="497" spans="1:18" x14ac:dyDescent="0.25">
      <c r="A497" s="59">
        <f t="shared" si="41"/>
        <v>496</v>
      </c>
      <c r="B497" s="47">
        <v>8</v>
      </c>
      <c r="D497" s="46" t="s">
        <v>137</v>
      </c>
      <c r="E497" s="59" t="str">
        <f t="shared" si="42"/>
        <v>Boque 8 - DERECHOS Y DEBERES DE LOS MIEMBROS DE LAS FAS II</v>
      </c>
      <c r="F497" s="59" t="str">
        <f t="shared" si="43"/>
        <v xml:space="preserve">DERECHOS Y DEBERES DE LOS MIEMBROS DE LAS FAS. </v>
      </c>
      <c r="G497" s="59" t="str">
        <f t="shared" si="44"/>
        <v>FORMACIÓN MILITAR - Boque 8 - DERECHOS Y DEBERES DE LOS MIEMBROS DE LAS FAS II. DERECHOS Y DEBERES DE LOS MIEMBROS DE LAS FAS.  (Ref: 496)</v>
      </c>
      <c r="H497" s="42" t="s">
        <v>144</v>
      </c>
      <c r="I497" s="42" t="s">
        <v>157</v>
      </c>
      <c r="J497" s="37" t="s">
        <v>157</v>
      </c>
      <c r="Q497" s="69"/>
      <c r="R497" s="49">
        <f t="shared" si="45"/>
        <v>16</v>
      </c>
    </row>
    <row r="498" spans="1:18" x14ac:dyDescent="0.25">
      <c r="A498" s="59">
        <f t="shared" si="41"/>
        <v>497</v>
      </c>
      <c r="B498" s="47">
        <v>8</v>
      </c>
      <c r="D498" s="46" t="s">
        <v>137</v>
      </c>
      <c r="E498" s="59" t="str">
        <f t="shared" si="42"/>
        <v>Boque 8 - DERECHOS Y DEBERES DE LOS MIEMBROS DE LAS FAS II</v>
      </c>
      <c r="F498" s="59" t="str">
        <f t="shared" si="43"/>
        <v xml:space="preserve">DERECHOS Y DEBERES DE LOS MIEMBROS DE LAS FAS. </v>
      </c>
      <c r="G498" s="59" t="str">
        <f t="shared" si="44"/>
        <v>FORMACIÓN MILITAR - Boque 8 - DERECHOS Y DEBERES DE LOS MIEMBROS DE LAS FAS II. DERECHOS Y DEBERES DE LOS MIEMBROS DE LAS FAS.  (Ref: 497)</v>
      </c>
      <c r="H498" s="42" t="s">
        <v>144</v>
      </c>
      <c r="I498" s="42" t="s">
        <v>157</v>
      </c>
      <c r="J498" s="37" t="s">
        <v>157</v>
      </c>
      <c r="Q498" s="69"/>
      <c r="R498" s="49">
        <f t="shared" si="45"/>
        <v>17</v>
      </c>
    </row>
    <row r="499" spans="1:18" x14ac:dyDescent="0.25">
      <c r="A499" s="59">
        <f t="shared" si="41"/>
        <v>498</v>
      </c>
      <c r="B499" s="47">
        <v>8</v>
      </c>
      <c r="D499" s="46" t="s">
        <v>137</v>
      </c>
      <c r="E499" s="59" t="str">
        <f t="shared" si="42"/>
        <v>Boque 8 - DERECHOS Y DEBERES DE LOS MIEMBROS DE LAS FAS II</v>
      </c>
      <c r="F499" s="59" t="str">
        <f t="shared" si="43"/>
        <v xml:space="preserve">DERECHOS Y DEBERES DE LOS MIEMBROS DE LAS FAS. </v>
      </c>
      <c r="G499" s="59" t="str">
        <f t="shared" si="44"/>
        <v>FORMACIÓN MILITAR - Boque 8 - DERECHOS Y DEBERES DE LOS MIEMBROS DE LAS FAS II. DERECHOS Y DEBERES DE LOS MIEMBROS DE LAS FAS.  (Ref: 498)</v>
      </c>
      <c r="H499" s="42" t="s">
        <v>144</v>
      </c>
      <c r="I499" s="42" t="s">
        <v>157</v>
      </c>
      <c r="J499" s="37" t="s">
        <v>157</v>
      </c>
      <c r="Q499" s="69"/>
      <c r="R499" s="49">
        <f t="shared" si="45"/>
        <v>18</v>
      </c>
    </row>
    <row r="500" spans="1:18" x14ac:dyDescent="0.25">
      <c r="A500" s="59">
        <f t="shared" si="41"/>
        <v>499</v>
      </c>
      <c r="B500" s="47">
        <v>8</v>
      </c>
      <c r="D500" s="46" t="s">
        <v>137</v>
      </c>
      <c r="E500" s="59" t="str">
        <f t="shared" si="42"/>
        <v>Boque 8 - DERECHOS Y DEBERES DE LOS MIEMBROS DE LAS FAS II</v>
      </c>
      <c r="F500" s="59" t="str">
        <f t="shared" si="43"/>
        <v xml:space="preserve">DERECHOS Y DEBERES DE LOS MIEMBROS DE LAS FAS. </v>
      </c>
      <c r="G500" s="59" t="str">
        <f t="shared" si="44"/>
        <v>FORMACIÓN MILITAR - Boque 8 - DERECHOS Y DEBERES DE LOS MIEMBROS DE LAS FAS II. DERECHOS Y DEBERES DE LOS MIEMBROS DE LAS FAS.  (Ref: 499)</v>
      </c>
      <c r="H500" s="42" t="s">
        <v>144</v>
      </c>
      <c r="I500" s="42" t="s">
        <v>157</v>
      </c>
      <c r="J500" s="37" t="s">
        <v>157</v>
      </c>
      <c r="Q500" s="69"/>
      <c r="R500" s="49">
        <f t="shared" si="45"/>
        <v>19</v>
      </c>
    </row>
    <row r="501" spans="1:18" x14ac:dyDescent="0.25">
      <c r="A501" s="59">
        <f t="shared" si="41"/>
        <v>500</v>
      </c>
      <c r="B501" s="47">
        <v>8</v>
      </c>
      <c r="D501" s="46" t="s">
        <v>137</v>
      </c>
      <c r="E501" s="59" t="str">
        <f t="shared" si="42"/>
        <v>Boque 8 - DERECHOS Y DEBERES DE LOS MIEMBROS DE LAS FAS II</v>
      </c>
      <c r="F501" s="59" t="str">
        <f t="shared" si="43"/>
        <v xml:space="preserve">DERECHOS Y DEBERES DE LOS MIEMBROS DE LAS FAS. </v>
      </c>
      <c r="G501" s="59" t="str">
        <f t="shared" si="44"/>
        <v>FORMACIÓN MILITAR - Boque 8 - DERECHOS Y DEBERES DE LOS MIEMBROS DE LAS FAS II. DERECHOS Y DEBERES DE LOS MIEMBROS DE LAS FAS.  (Ref: 500)</v>
      </c>
      <c r="H501" s="42" t="s">
        <v>144</v>
      </c>
      <c r="I501" s="42" t="s">
        <v>157</v>
      </c>
      <c r="J501" s="37" t="s">
        <v>157</v>
      </c>
      <c r="Q501" s="69"/>
      <c r="R501" s="49">
        <f t="shared" si="45"/>
        <v>20</v>
      </c>
    </row>
    <row r="502" spans="1:18" x14ac:dyDescent="0.25">
      <c r="A502" s="59">
        <f t="shared" si="41"/>
        <v>501</v>
      </c>
      <c r="B502" s="47">
        <v>8</v>
      </c>
      <c r="D502" s="46" t="s">
        <v>137</v>
      </c>
      <c r="E502" s="59" t="str">
        <f t="shared" si="42"/>
        <v>Boque 8 - DERECHOS Y DEBERES DE LOS MIEMBROS DE LAS FAS II</v>
      </c>
      <c r="F502" s="59" t="str">
        <f t="shared" si="43"/>
        <v xml:space="preserve">DERECHOS Y DEBERES DE LOS MIEMBROS DE LAS FAS. </v>
      </c>
      <c r="G502" s="59" t="str">
        <f t="shared" si="44"/>
        <v>FORMACIÓN MILITAR - Boque 8 - DERECHOS Y DEBERES DE LOS MIEMBROS DE LAS FAS II. DERECHOS Y DEBERES DE LOS MIEMBROS DE LAS FAS.  (Ref: 501)</v>
      </c>
      <c r="H502" s="42" t="s">
        <v>144</v>
      </c>
      <c r="I502" s="42" t="s">
        <v>157</v>
      </c>
      <c r="J502" s="37" t="s">
        <v>157</v>
      </c>
      <c r="Q502" s="69"/>
      <c r="R502" s="49">
        <f t="shared" si="45"/>
        <v>21</v>
      </c>
    </row>
    <row r="503" spans="1:18" x14ac:dyDescent="0.25">
      <c r="A503" s="59">
        <f t="shared" si="41"/>
        <v>502</v>
      </c>
      <c r="B503" s="47">
        <v>8</v>
      </c>
      <c r="D503" s="46" t="s">
        <v>137</v>
      </c>
      <c r="E503" s="59" t="str">
        <f t="shared" si="42"/>
        <v>Boque 8 - DERECHOS Y DEBERES DE LOS MIEMBROS DE LAS FAS II</v>
      </c>
      <c r="F503" s="59" t="str">
        <f t="shared" si="43"/>
        <v xml:space="preserve">DERECHOS Y DEBERES DE LOS MIEMBROS DE LAS FAS. </v>
      </c>
      <c r="G503" s="59" t="str">
        <f t="shared" si="44"/>
        <v>FORMACIÓN MILITAR - Boque 8 - DERECHOS Y DEBERES DE LOS MIEMBROS DE LAS FAS II. DERECHOS Y DEBERES DE LOS MIEMBROS DE LAS FAS.  (Ref: 502)</v>
      </c>
      <c r="H503" s="42" t="s">
        <v>144</v>
      </c>
      <c r="I503" s="42" t="s">
        <v>157</v>
      </c>
      <c r="J503" s="37" t="s">
        <v>157</v>
      </c>
      <c r="Q503" s="69"/>
      <c r="R503" s="49">
        <f t="shared" si="45"/>
        <v>22</v>
      </c>
    </row>
    <row r="504" spans="1:18" x14ac:dyDescent="0.25">
      <c r="A504" s="59">
        <f t="shared" si="41"/>
        <v>503</v>
      </c>
      <c r="B504" s="47">
        <v>8</v>
      </c>
      <c r="D504" s="46" t="s">
        <v>137</v>
      </c>
      <c r="E504" s="59" t="str">
        <f t="shared" si="42"/>
        <v>Boque 8 - DERECHOS Y DEBERES DE LOS MIEMBROS DE LAS FAS II</v>
      </c>
      <c r="F504" s="59" t="str">
        <f t="shared" si="43"/>
        <v xml:space="preserve">DERECHOS Y DEBERES DE LOS MIEMBROS DE LAS FAS. </v>
      </c>
      <c r="G504" s="59" t="str">
        <f t="shared" si="44"/>
        <v>FORMACIÓN MILITAR - Boque 8 - DERECHOS Y DEBERES DE LOS MIEMBROS DE LAS FAS II. DERECHOS Y DEBERES DE LOS MIEMBROS DE LAS FAS.  (Ref: 503)</v>
      </c>
      <c r="H504" s="42" t="s">
        <v>144</v>
      </c>
      <c r="I504" s="42" t="s">
        <v>157</v>
      </c>
      <c r="J504" s="37" t="s">
        <v>157</v>
      </c>
      <c r="Q504" s="69"/>
      <c r="R504" s="49">
        <f t="shared" si="45"/>
        <v>23</v>
      </c>
    </row>
    <row r="505" spans="1:18" x14ac:dyDescent="0.25">
      <c r="A505" s="59">
        <f t="shared" si="41"/>
        <v>504</v>
      </c>
      <c r="B505" s="47">
        <v>8</v>
      </c>
      <c r="D505" s="46" t="s">
        <v>137</v>
      </c>
      <c r="E505" s="59" t="str">
        <f t="shared" si="42"/>
        <v>Boque 8 - DERECHOS Y DEBERES DE LOS MIEMBROS DE LAS FAS II</v>
      </c>
      <c r="F505" s="59" t="str">
        <f t="shared" si="43"/>
        <v xml:space="preserve">DERECHOS Y DEBERES DE LOS MIEMBROS DE LAS FAS. </v>
      </c>
      <c r="G505" s="59" t="str">
        <f t="shared" si="44"/>
        <v>FORMACIÓN MILITAR - Boque 8 - DERECHOS Y DEBERES DE LOS MIEMBROS DE LAS FAS II. DERECHOS Y DEBERES DE LOS MIEMBROS DE LAS FAS.  (Ref: 504)</v>
      </c>
      <c r="H505" s="42" t="s">
        <v>144</v>
      </c>
      <c r="I505" s="42" t="s">
        <v>157</v>
      </c>
      <c r="J505" s="37" t="s">
        <v>157</v>
      </c>
      <c r="Q505" s="69"/>
      <c r="R505" s="49">
        <f t="shared" si="45"/>
        <v>24</v>
      </c>
    </row>
    <row r="506" spans="1:18" x14ac:dyDescent="0.25">
      <c r="A506" s="59">
        <f t="shared" si="41"/>
        <v>505</v>
      </c>
      <c r="B506" s="47">
        <v>8</v>
      </c>
      <c r="D506" s="46" t="s">
        <v>137</v>
      </c>
      <c r="E506" s="59" t="str">
        <f t="shared" si="42"/>
        <v>Boque 8 - DERECHOS Y DEBERES DE LOS MIEMBROS DE LAS FAS II</v>
      </c>
      <c r="F506" s="59" t="str">
        <f t="shared" si="43"/>
        <v xml:space="preserve">DERECHOS Y DEBERES DE LOS MIEMBROS DE LAS FAS. </v>
      </c>
      <c r="G506" s="59" t="str">
        <f t="shared" si="44"/>
        <v>FORMACIÓN MILITAR - Boque 8 - DERECHOS Y DEBERES DE LOS MIEMBROS DE LAS FAS II. DERECHOS Y DEBERES DE LOS MIEMBROS DE LAS FAS.  (Ref: 505)</v>
      </c>
      <c r="H506" s="42" t="s">
        <v>144</v>
      </c>
      <c r="I506" s="42" t="s">
        <v>157</v>
      </c>
      <c r="J506" s="37" t="s">
        <v>157</v>
      </c>
      <c r="Q506" s="69"/>
      <c r="R506" s="49">
        <f t="shared" si="45"/>
        <v>25</v>
      </c>
    </row>
    <row r="507" spans="1:18" ht="14.4" x14ac:dyDescent="0.3">
      <c r="A507" s="59">
        <f t="shared" si="41"/>
        <v>506</v>
      </c>
      <c r="B507" s="47">
        <v>9</v>
      </c>
      <c r="D507" s="46" t="s">
        <v>137</v>
      </c>
      <c r="E507" s="59" t="str">
        <f t="shared" si="42"/>
        <v>Boque 9 - DERECHOS Y DEBERES DE LOS MIEMBROS DE LAS FAS II</v>
      </c>
      <c r="F507" s="59" t="str">
        <f t="shared" si="43"/>
        <v xml:space="preserve">TRAMITACIÓN DE INICIATIVAS Y QUEJAS. </v>
      </c>
      <c r="G507" s="59" t="str">
        <f t="shared" si="44"/>
        <v>FORMACIÓN MILITAR - Boque 9 - DERECHOS Y DEBERES DE LOS MIEMBROS DE LAS FAS II. TRAMITACIÓN DE INICIATIVAS Y QUEJAS.  (Ref: 506)</v>
      </c>
      <c r="H507" s="42" t="s">
        <v>144</v>
      </c>
      <c r="I507" s="42" t="s">
        <v>157</v>
      </c>
      <c r="J507" s="37" t="s">
        <v>124</v>
      </c>
      <c r="K507" s="67"/>
      <c r="M507" s="67"/>
      <c r="N507" s="67"/>
      <c r="Q507" s="69"/>
      <c r="R507" s="49">
        <f t="shared" si="45"/>
        <v>26</v>
      </c>
    </row>
    <row r="508" spans="1:18" x14ac:dyDescent="0.25">
      <c r="A508" s="59">
        <f t="shared" si="41"/>
        <v>507</v>
      </c>
      <c r="B508" s="47">
        <v>9</v>
      </c>
      <c r="D508" s="46" t="s">
        <v>137</v>
      </c>
      <c r="E508" s="59" t="str">
        <f t="shared" si="42"/>
        <v>Boque 9 - DERECHOS Y DEBERES DE LOS MIEMBROS DE LAS FAS II</v>
      </c>
      <c r="F508" s="59" t="str">
        <f t="shared" si="43"/>
        <v xml:space="preserve">TRAMITACIÓN DE INICIATIVAS Y QUEJAS. </v>
      </c>
      <c r="G508" s="59" t="str">
        <f t="shared" si="44"/>
        <v>FORMACIÓN MILITAR - Boque 9 - DERECHOS Y DEBERES DE LOS MIEMBROS DE LAS FAS II. TRAMITACIÓN DE INICIATIVAS Y QUEJAS.  (Ref: 507)</v>
      </c>
      <c r="H508" s="42" t="s">
        <v>144</v>
      </c>
      <c r="I508" s="42" t="s">
        <v>157</v>
      </c>
      <c r="J508" s="37" t="s">
        <v>124</v>
      </c>
      <c r="Q508" s="69"/>
      <c r="R508" s="49">
        <f t="shared" si="45"/>
        <v>27</v>
      </c>
    </row>
    <row r="509" spans="1:18" x14ac:dyDescent="0.25">
      <c r="A509" s="59">
        <f t="shared" si="41"/>
        <v>508</v>
      </c>
      <c r="B509" s="47">
        <v>9</v>
      </c>
      <c r="D509" s="46" t="s">
        <v>137</v>
      </c>
      <c r="E509" s="59" t="str">
        <f t="shared" si="42"/>
        <v>Boque 9 - DERECHOS Y DEBERES DE LOS MIEMBROS DE LAS FAS II</v>
      </c>
      <c r="F509" s="59" t="str">
        <f t="shared" si="43"/>
        <v xml:space="preserve">TRAMITACIÓN DE INICIATIVAS Y QUEJAS. </v>
      </c>
      <c r="G509" s="59" t="str">
        <f t="shared" si="44"/>
        <v>FORMACIÓN MILITAR - Boque 9 - DERECHOS Y DEBERES DE LOS MIEMBROS DE LAS FAS II. TRAMITACIÓN DE INICIATIVAS Y QUEJAS.  (Ref: 508)</v>
      </c>
      <c r="H509" s="42" t="s">
        <v>144</v>
      </c>
      <c r="I509" s="42" t="s">
        <v>157</v>
      </c>
      <c r="J509" s="37" t="s">
        <v>124</v>
      </c>
      <c r="Q509" s="69"/>
      <c r="R509" s="49">
        <f t="shared" si="45"/>
        <v>28</v>
      </c>
    </row>
    <row r="510" spans="1:18" x14ac:dyDescent="0.25">
      <c r="A510" s="59">
        <f t="shared" si="41"/>
        <v>509</v>
      </c>
      <c r="B510" s="47">
        <v>9</v>
      </c>
      <c r="D510" s="46" t="s">
        <v>137</v>
      </c>
      <c r="E510" s="59" t="str">
        <f t="shared" si="42"/>
        <v>Boque 9 - DERECHOS Y DEBERES DE LOS MIEMBROS DE LAS FAS II</v>
      </c>
      <c r="F510" s="59" t="str">
        <f t="shared" si="43"/>
        <v xml:space="preserve">TRAMITACIÓN DE INICIATIVAS Y QUEJAS. </v>
      </c>
      <c r="G510" s="59" t="str">
        <f t="shared" si="44"/>
        <v>FORMACIÓN MILITAR - Boque 9 - DERECHOS Y DEBERES DE LOS MIEMBROS DE LAS FAS II. TRAMITACIÓN DE INICIATIVAS Y QUEJAS.  (Ref: 509)</v>
      </c>
      <c r="H510" s="42" t="s">
        <v>144</v>
      </c>
      <c r="I510" s="42" t="s">
        <v>157</v>
      </c>
      <c r="J510" s="37" t="s">
        <v>124</v>
      </c>
      <c r="Q510" s="69"/>
      <c r="R510" s="49">
        <f t="shared" si="45"/>
        <v>29</v>
      </c>
    </row>
    <row r="511" spans="1:18" x14ac:dyDescent="0.25">
      <c r="A511" s="59">
        <f t="shared" si="41"/>
        <v>510</v>
      </c>
      <c r="B511" s="47">
        <v>9</v>
      </c>
      <c r="D511" s="46" t="s">
        <v>137</v>
      </c>
      <c r="E511" s="59" t="str">
        <f t="shared" si="42"/>
        <v>Boque 9 - DERECHOS Y DEBERES DE LOS MIEMBROS DE LAS FAS II</v>
      </c>
      <c r="F511" s="59" t="str">
        <f t="shared" si="43"/>
        <v xml:space="preserve">TRAMITACIÓN DE INICIATIVAS Y QUEJAS. </v>
      </c>
      <c r="G511" s="59" t="str">
        <f t="shared" si="44"/>
        <v>FORMACIÓN MILITAR - Boque 9 - DERECHOS Y DEBERES DE LOS MIEMBROS DE LAS FAS II. TRAMITACIÓN DE INICIATIVAS Y QUEJAS.  (Ref: 510)</v>
      </c>
      <c r="H511" s="42" t="s">
        <v>144</v>
      </c>
      <c r="I511" s="42" t="s">
        <v>157</v>
      </c>
      <c r="J511" s="37" t="s">
        <v>124</v>
      </c>
      <c r="Q511" s="69"/>
      <c r="R511" s="49">
        <f t="shared" si="45"/>
        <v>30</v>
      </c>
    </row>
    <row r="512" spans="1:18" x14ac:dyDescent="0.25">
      <c r="A512" s="59">
        <f t="shared" si="41"/>
        <v>511</v>
      </c>
      <c r="B512" s="47">
        <v>9</v>
      </c>
      <c r="D512" s="46" t="s">
        <v>137</v>
      </c>
      <c r="E512" s="59" t="str">
        <f t="shared" si="42"/>
        <v>Boque 9 - DERECHOS Y DEBERES DE LOS MIEMBROS DE LAS FAS II</v>
      </c>
      <c r="F512" s="59" t="str">
        <f t="shared" si="43"/>
        <v xml:space="preserve">TRAMITACIÓN DE INICIATIVAS Y QUEJAS. </v>
      </c>
      <c r="G512" s="59" t="str">
        <f t="shared" si="44"/>
        <v>FORMACIÓN MILITAR - Boque 9 - DERECHOS Y DEBERES DE LOS MIEMBROS DE LAS FAS II. TRAMITACIÓN DE INICIATIVAS Y QUEJAS.  (Ref: 511)</v>
      </c>
      <c r="H512" s="42" t="s">
        <v>144</v>
      </c>
      <c r="I512" s="42" t="s">
        <v>157</v>
      </c>
      <c r="J512" s="37" t="s">
        <v>124</v>
      </c>
      <c r="Q512" s="69"/>
      <c r="R512" s="49">
        <f t="shared" si="45"/>
        <v>31</v>
      </c>
    </row>
    <row r="513" spans="1:18" x14ac:dyDescent="0.25">
      <c r="A513" s="59">
        <f t="shared" si="41"/>
        <v>512</v>
      </c>
      <c r="B513" s="47">
        <v>9</v>
      </c>
      <c r="D513" s="46" t="s">
        <v>137</v>
      </c>
      <c r="E513" s="59" t="str">
        <f t="shared" si="42"/>
        <v>Boque 9 - DERECHOS Y DEBERES DE LOS MIEMBROS DE LAS FAS II</v>
      </c>
      <c r="F513" s="59" t="str">
        <f t="shared" si="43"/>
        <v xml:space="preserve">TRAMITACIÓN DE INICIATIVAS Y QUEJAS. </v>
      </c>
      <c r="G513" s="59" t="str">
        <f t="shared" si="44"/>
        <v>FORMACIÓN MILITAR - Boque 9 - DERECHOS Y DEBERES DE LOS MIEMBROS DE LAS FAS II. TRAMITACIÓN DE INICIATIVAS Y QUEJAS.  (Ref: 512)</v>
      </c>
      <c r="H513" s="42" t="s">
        <v>144</v>
      </c>
      <c r="I513" s="42" t="s">
        <v>157</v>
      </c>
      <c r="J513" s="37" t="s">
        <v>124</v>
      </c>
      <c r="Q513" s="69"/>
      <c r="R513" s="49">
        <f t="shared" si="45"/>
        <v>32</v>
      </c>
    </row>
    <row r="514" spans="1:18" x14ac:dyDescent="0.25">
      <c r="A514" s="59">
        <f t="shared" si="41"/>
        <v>513</v>
      </c>
      <c r="B514" s="47">
        <v>9</v>
      </c>
      <c r="D514" s="46" t="s">
        <v>137</v>
      </c>
      <c r="E514" s="59" t="str">
        <f t="shared" si="42"/>
        <v>Boque 9 - DERECHOS Y DEBERES DE LOS MIEMBROS DE LAS FAS II</v>
      </c>
      <c r="F514" s="59" t="str">
        <f t="shared" si="43"/>
        <v xml:space="preserve">TRAMITACIÓN DE INICIATIVAS Y QUEJAS. </v>
      </c>
      <c r="G514" s="59" t="str">
        <f t="shared" si="44"/>
        <v>FORMACIÓN MILITAR - Boque 9 - DERECHOS Y DEBERES DE LOS MIEMBROS DE LAS FAS II. TRAMITACIÓN DE INICIATIVAS Y QUEJAS.  (Ref: 513)</v>
      </c>
      <c r="H514" s="42" t="s">
        <v>144</v>
      </c>
      <c r="I514" s="42" t="s">
        <v>157</v>
      </c>
      <c r="J514" s="37" t="s">
        <v>124</v>
      </c>
      <c r="Q514" s="69"/>
      <c r="R514" s="49">
        <f t="shared" si="45"/>
        <v>33</v>
      </c>
    </row>
    <row r="515" spans="1:18" x14ac:dyDescent="0.25">
      <c r="A515" s="59">
        <f t="shared" si="41"/>
        <v>514</v>
      </c>
      <c r="B515" s="47">
        <v>9</v>
      </c>
      <c r="D515" s="46" t="s">
        <v>137</v>
      </c>
      <c r="E515" s="59" t="str">
        <f t="shared" si="42"/>
        <v>Boque 9 - DERECHOS Y DEBERES DE LOS MIEMBROS DE LAS FAS II</v>
      </c>
      <c r="F515" s="59" t="str">
        <f t="shared" si="43"/>
        <v xml:space="preserve">TRAMITACIÓN DE INICIATIVAS Y QUEJAS. </v>
      </c>
      <c r="G515" s="59" t="str">
        <f t="shared" si="44"/>
        <v>FORMACIÓN MILITAR - Boque 9 - DERECHOS Y DEBERES DE LOS MIEMBROS DE LAS FAS II. TRAMITACIÓN DE INICIATIVAS Y QUEJAS.  (Ref: 514)</v>
      </c>
      <c r="H515" s="42" t="s">
        <v>144</v>
      </c>
      <c r="I515" s="42" t="s">
        <v>157</v>
      </c>
      <c r="J515" s="37" t="s">
        <v>124</v>
      </c>
      <c r="Q515" s="69"/>
      <c r="R515" s="49">
        <f t="shared" si="45"/>
        <v>34</v>
      </c>
    </row>
    <row r="516" spans="1:18" x14ac:dyDescent="0.25">
      <c r="A516" s="59">
        <f t="shared" ref="A516:A579" si="46">+A515+1</f>
        <v>515</v>
      </c>
      <c r="B516" s="47">
        <v>9</v>
      </c>
      <c r="D516" s="46" t="s">
        <v>137</v>
      </c>
      <c r="E516" s="59" t="str">
        <f t="shared" si="42"/>
        <v>Boque 9 - DERECHOS Y DEBERES DE LOS MIEMBROS DE LAS FAS II</v>
      </c>
      <c r="F516" s="59" t="str">
        <f t="shared" si="43"/>
        <v xml:space="preserve">TRAMITACIÓN DE INICIATIVAS Y QUEJAS. </v>
      </c>
      <c r="G516" s="59" t="str">
        <f t="shared" si="44"/>
        <v>FORMACIÓN MILITAR - Boque 9 - DERECHOS Y DEBERES DE LOS MIEMBROS DE LAS FAS II. TRAMITACIÓN DE INICIATIVAS Y QUEJAS.  (Ref: 515)</v>
      </c>
      <c r="H516" s="42" t="s">
        <v>144</v>
      </c>
      <c r="I516" s="42" t="s">
        <v>157</v>
      </c>
      <c r="J516" s="37" t="s">
        <v>124</v>
      </c>
      <c r="Q516" s="69"/>
      <c r="R516" s="49">
        <f t="shared" si="45"/>
        <v>35</v>
      </c>
    </row>
    <row r="517" spans="1:18" x14ac:dyDescent="0.25">
      <c r="A517" s="59">
        <f t="shared" si="46"/>
        <v>516</v>
      </c>
      <c r="B517" s="47">
        <v>9</v>
      </c>
      <c r="D517" s="46" t="s">
        <v>137</v>
      </c>
      <c r="E517" s="59" t="str">
        <f t="shared" si="42"/>
        <v>Boque 9 - DERECHOS Y DEBERES DE LOS MIEMBROS DE LAS FAS II</v>
      </c>
      <c r="F517" s="59" t="str">
        <f t="shared" si="43"/>
        <v xml:space="preserve">TRAMITACIÓN DE INICIATIVAS Y QUEJAS. </v>
      </c>
      <c r="G517" s="59" t="str">
        <f t="shared" si="44"/>
        <v>FORMACIÓN MILITAR - Boque 9 - DERECHOS Y DEBERES DE LOS MIEMBROS DE LAS FAS II. TRAMITACIÓN DE INICIATIVAS Y QUEJAS.  (Ref: 516)</v>
      </c>
      <c r="H517" s="42" t="s">
        <v>144</v>
      </c>
      <c r="I517" s="42" t="s">
        <v>157</v>
      </c>
      <c r="J517" s="37" t="s">
        <v>124</v>
      </c>
      <c r="Q517" s="69"/>
      <c r="R517" s="49">
        <f t="shared" si="45"/>
        <v>36</v>
      </c>
    </row>
    <row r="518" spans="1:18" x14ac:dyDescent="0.25">
      <c r="A518" s="59">
        <f t="shared" si="46"/>
        <v>517</v>
      </c>
      <c r="B518" s="47">
        <v>9</v>
      </c>
      <c r="D518" s="46" t="s">
        <v>137</v>
      </c>
      <c r="E518" s="59" t="str">
        <f t="shared" si="42"/>
        <v>Boque 9 - DERECHOS Y DEBERES DE LOS MIEMBROS DE LAS FAS II</v>
      </c>
      <c r="F518" s="59" t="str">
        <f t="shared" si="43"/>
        <v xml:space="preserve">TRAMITACIÓN DE INICIATIVAS Y QUEJAS. </v>
      </c>
      <c r="G518" s="59" t="str">
        <f t="shared" si="44"/>
        <v>FORMACIÓN MILITAR - Boque 9 - DERECHOS Y DEBERES DE LOS MIEMBROS DE LAS FAS II. TRAMITACIÓN DE INICIATIVAS Y QUEJAS.  (Ref: 517)</v>
      </c>
      <c r="H518" s="42" t="s">
        <v>144</v>
      </c>
      <c r="I518" s="42" t="s">
        <v>157</v>
      </c>
      <c r="J518" s="37" t="s">
        <v>124</v>
      </c>
      <c r="Q518" s="69"/>
      <c r="R518" s="49">
        <f t="shared" si="45"/>
        <v>37</v>
      </c>
    </row>
    <row r="519" spans="1:18" x14ac:dyDescent="0.25">
      <c r="A519" s="59">
        <f t="shared" si="46"/>
        <v>518</v>
      </c>
      <c r="B519" s="47">
        <v>9</v>
      </c>
      <c r="D519" s="46" t="s">
        <v>137</v>
      </c>
      <c r="E519" s="59" t="str">
        <f t="shared" si="42"/>
        <v>Boque 9 - DERECHOS Y DEBERES DE LOS MIEMBROS DE LAS FAS II</v>
      </c>
      <c r="F519" s="59" t="str">
        <f t="shared" si="43"/>
        <v xml:space="preserve">TRAMITACIÓN DE INICIATIVAS Y QUEJAS. </v>
      </c>
      <c r="G519" s="59" t="str">
        <f t="shared" si="44"/>
        <v>FORMACIÓN MILITAR - Boque 9 - DERECHOS Y DEBERES DE LOS MIEMBROS DE LAS FAS II. TRAMITACIÓN DE INICIATIVAS Y QUEJAS.  (Ref: 518)</v>
      </c>
      <c r="H519" s="42" t="s">
        <v>144</v>
      </c>
      <c r="I519" s="42" t="s">
        <v>157</v>
      </c>
      <c r="J519" s="37" t="s">
        <v>124</v>
      </c>
      <c r="Q519" s="69"/>
      <c r="R519" s="49">
        <f t="shared" si="45"/>
        <v>38</v>
      </c>
    </row>
    <row r="520" spans="1:18" x14ac:dyDescent="0.25">
      <c r="A520" s="59">
        <f t="shared" si="46"/>
        <v>519</v>
      </c>
      <c r="B520" s="47">
        <v>9</v>
      </c>
      <c r="D520" s="46" t="s">
        <v>137</v>
      </c>
      <c r="E520" s="59" t="str">
        <f t="shared" si="42"/>
        <v>Boque 9 - DERECHOS Y DEBERES DE LOS MIEMBROS DE LAS FAS II</v>
      </c>
      <c r="F520" s="59" t="str">
        <f t="shared" si="43"/>
        <v xml:space="preserve">TRAMITACIÓN DE INICIATIVAS Y QUEJAS. </v>
      </c>
      <c r="G520" s="59" t="str">
        <f t="shared" si="44"/>
        <v>FORMACIÓN MILITAR - Boque 9 - DERECHOS Y DEBERES DE LOS MIEMBROS DE LAS FAS II. TRAMITACIÓN DE INICIATIVAS Y QUEJAS.  (Ref: 519)</v>
      </c>
      <c r="H520" s="42" t="s">
        <v>144</v>
      </c>
      <c r="I520" s="42" t="s">
        <v>157</v>
      </c>
      <c r="J520" s="37" t="s">
        <v>124</v>
      </c>
      <c r="Q520" s="69"/>
      <c r="R520" s="49">
        <f t="shared" si="45"/>
        <v>39</v>
      </c>
    </row>
    <row r="521" spans="1:18" x14ac:dyDescent="0.25">
      <c r="A521" s="59">
        <f t="shared" si="46"/>
        <v>520</v>
      </c>
      <c r="B521" s="47">
        <v>9</v>
      </c>
      <c r="D521" s="46" t="s">
        <v>137</v>
      </c>
      <c r="E521" s="59" t="str">
        <f t="shared" si="42"/>
        <v>Boque 9 - DERECHOS Y DEBERES DE LOS MIEMBROS DE LAS FAS II</v>
      </c>
      <c r="F521" s="59" t="str">
        <f t="shared" si="43"/>
        <v xml:space="preserve">TRAMITACIÓN DE INICIATIVAS Y QUEJAS. </v>
      </c>
      <c r="G521" s="59" t="str">
        <f t="shared" si="44"/>
        <v>FORMACIÓN MILITAR - Boque 9 - DERECHOS Y DEBERES DE LOS MIEMBROS DE LAS FAS II. TRAMITACIÓN DE INICIATIVAS Y QUEJAS.  (Ref: 520)</v>
      </c>
      <c r="H521" s="42" t="s">
        <v>144</v>
      </c>
      <c r="I521" s="42" t="s">
        <v>157</v>
      </c>
      <c r="J521" s="37" t="s">
        <v>124</v>
      </c>
      <c r="Q521" s="69"/>
      <c r="R521" s="49">
        <f t="shared" si="45"/>
        <v>40</v>
      </c>
    </row>
    <row r="522" spans="1:18" x14ac:dyDescent="0.25">
      <c r="A522" s="59">
        <f t="shared" si="46"/>
        <v>521</v>
      </c>
      <c r="B522" s="47">
        <v>9</v>
      </c>
      <c r="D522" s="46" t="s">
        <v>137</v>
      </c>
      <c r="E522" s="59" t="str">
        <f t="shared" si="42"/>
        <v>Boque 9 - DERECHOS Y DEBERES DE LOS MIEMBROS DE LAS FAS II</v>
      </c>
      <c r="F522" s="59" t="str">
        <f t="shared" si="43"/>
        <v xml:space="preserve">TRAMITACIÓN DE INICIATIVAS Y QUEJAS. </v>
      </c>
      <c r="G522" s="59" t="str">
        <f t="shared" si="44"/>
        <v>FORMACIÓN MILITAR - Boque 9 - DERECHOS Y DEBERES DE LOS MIEMBROS DE LAS FAS II. TRAMITACIÓN DE INICIATIVAS Y QUEJAS.  (Ref: 521)</v>
      </c>
      <c r="H522" s="42" t="s">
        <v>144</v>
      </c>
      <c r="I522" s="42" t="s">
        <v>157</v>
      </c>
      <c r="J522" s="37" t="s">
        <v>124</v>
      </c>
      <c r="R522" s="49">
        <f t="shared" si="45"/>
        <v>41</v>
      </c>
    </row>
    <row r="523" spans="1:18" x14ac:dyDescent="0.25">
      <c r="A523" s="59">
        <f t="shared" si="46"/>
        <v>522</v>
      </c>
      <c r="B523" s="47">
        <v>9</v>
      </c>
      <c r="D523" s="46" t="s">
        <v>137</v>
      </c>
      <c r="E523" s="59" t="str">
        <f t="shared" si="42"/>
        <v>Boque 9 - DERECHOS Y DEBERES DE LOS MIEMBROS DE LAS FAS II</v>
      </c>
      <c r="F523" s="59" t="str">
        <f t="shared" si="43"/>
        <v xml:space="preserve">TRAMITACIÓN DE INICIATIVAS Y QUEJAS. </v>
      </c>
      <c r="G523" s="59" t="str">
        <f t="shared" si="44"/>
        <v>FORMACIÓN MILITAR - Boque 9 - DERECHOS Y DEBERES DE LOS MIEMBROS DE LAS FAS II. TRAMITACIÓN DE INICIATIVAS Y QUEJAS.  (Ref: 522)</v>
      </c>
      <c r="H523" s="42" t="s">
        <v>144</v>
      </c>
      <c r="I523" s="42" t="s">
        <v>157</v>
      </c>
      <c r="J523" s="37" t="s">
        <v>124</v>
      </c>
      <c r="R523" s="49">
        <f t="shared" si="45"/>
        <v>42</v>
      </c>
    </row>
    <row r="524" spans="1:18" x14ac:dyDescent="0.25">
      <c r="A524" s="59">
        <f t="shared" si="46"/>
        <v>523</v>
      </c>
      <c r="B524" s="47">
        <v>9</v>
      </c>
      <c r="D524" s="46" t="s">
        <v>137</v>
      </c>
      <c r="E524" s="59" t="str">
        <f t="shared" si="42"/>
        <v>Boque 9 - DERECHOS Y DEBERES DE LOS MIEMBROS DE LAS FAS II</v>
      </c>
      <c r="F524" s="59" t="str">
        <f t="shared" si="43"/>
        <v xml:space="preserve">TRAMITACIÓN DE INICIATIVAS Y QUEJAS. </v>
      </c>
      <c r="G524" s="59" t="str">
        <f t="shared" si="44"/>
        <v>FORMACIÓN MILITAR - Boque 9 - DERECHOS Y DEBERES DE LOS MIEMBROS DE LAS FAS II. TRAMITACIÓN DE INICIATIVAS Y QUEJAS.  (Ref: 523)</v>
      </c>
      <c r="H524" s="42" t="s">
        <v>144</v>
      </c>
      <c r="I524" s="42" t="s">
        <v>157</v>
      </c>
      <c r="J524" s="37" t="s">
        <v>124</v>
      </c>
      <c r="R524" s="49">
        <f t="shared" si="45"/>
        <v>43</v>
      </c>
    </row>
    <row r="525" spans="1:18" x14ac:dyDescent="0.25">
      <c r="A525" s="59">
        <f t="shared" si="46"/>
        <v>524</v>
      </c>
      <c r="B525" s="47">
        <v>9</v>
      </c>
      <c r="D525" s="46" t="s">
        <v>137</v>
      </c>
      <c r="E525" s="59" t="str">
        <f t="shared" si="42"/>
        <v>Boque 9 - DERECHOS Y DEBERES DE LOS MIEMBROS DE LAS FAS II</v>
      </c>
      <c r="F525" s="59" t="str">
        <f t="shared" si="43"/>
        <v xml:space="preserve">TRAMITACIÓN DE INICIATIVAS Y QUEJAS. </v>
      </c>
      <c r="G525" s="59" t="str">
        <f t="shared" si="44"/>
        <v>FORMACIÓN MILITAR - Boque 9 - DERECHOS Y DEBERES DE LOS MIEMBROS DE LAS FAS II. TRAMITACIÓN DE INICIATIVAS Y QUEJAS.  (Ref: 524)</v>
      </c>
      <c r="H525" s="42" t="s">
        <v>144</v>
      </c>
      <c r="I525" s="42" t="s">
        <v>157</v>
      </c>
      <c r="J525" s="37" t="s">
        <v>124</v>
      </c>
      <c r="R525" s="49">
        <f t="shared" si="45"/>
        <v>44</v>
      </c>
    </row>
    <row r="526" spans="1:18" x14ac:dyDescent="0.25">
      <c r="A526" s="59">
        <f t="shared" si="46"/>
        <v>525</v>
      </c>
      <c r="B526" s="47">
        <v>9</v>
      </c>
      <c r="D526" s="46" t="s">
        <v>137</v>
      </c>
      <c r="E526" s="59" t="str">
        <f t="shared" si="42"/>
        <v>Boque 9 - DERECHOS Y DEBERES DE LOS MIEMBROS DE LAS FAS II</v>
      </c>
      <c r="F526" s="59" t="str">
        <f t="shared" si="43"/>
        <v xml:space="preserve">TRAMITACIÓN DE INICIATIVAS Y QUEJAS. </v>
      </c>
      <c r="G526" s="59" t="str">
        <f t="shared" si="44"/>
        <v>FORMACIÓN MILITAR - Boque 9 - DERECHOS Y DEBERES DE LOS MIEMBROS DE LAS FAS II. TRAMITACIÓN DE INICIATIVAS Y QUEJAS.  (Ref: 525)</v>
      </c>
      <c r="H526" s="42" t="s">
        <v>144</v>
      </c>
      <c r="I526" s="42" t="s">
        <v>157</v>
      </c>
      <c r="J526" s="37" t="s">
        <v>124</v>
      </c>
      <c r="R526" s="49">
        <f t="shared" si="45"/>
        <v>45</v>
      </c>
    </row>
    <row r="527" spans="1:18" x14ac:dyDescent="0.25">
      <c r="A527" s="59">
        <f t="shared" si="46"/>
        <v>526</v>
      </c>
      <c r="B527" s="47">
        <v>9</v>
      </c>
      <c r="D527" s="46" t="s">
        <v>137</v>
      </c>
      <c r="E527" s="59" t="str">
        <f t="shared" si="42"/>
        <v>Boque 9 - DERECHOS Y DEBERES DE LOS MIEMBROS DE LAS FAS II</v>
      </c>
      <c r="F527" s="59" t="str">
        <f t="shared" si="43"/>
        <v xml:space="preserve">TRAMITACIÓN DE INICIATIVAS Y QUEJAS. </v>
      </c>
      <c r="G527" s="59" t="str">
        <f t="shared" si="44"/>
        <v>FORMACIÓN MILITAR - Boque 9 - DERECHOS Y DEBERES DE LOS MIEMBROS DE LAS FAS II. TRAMITACIÓN DE INICIATIVAS Y QUEJAS.  (Ref: 526)</v>
      </c>
      <c r="H527" s="42" t="s">
        <v>144</v>
      </c>
      <c r="I527" s="42" t="s">
        <v>157</v>
      </c>
      <c r="J527" s="37" t="s">
        <v>124</v>
      </c>
      <c r="R527" s="49">
        <f t="shared" si="45"/>
        <v>46</v>
      </c>
    </row>
    <row r="528" spans="1:18" x14ac:dyDescent="0.25">
      <c r="A528" s="59">
        <f t="shared" si="46"/>
        <v>527</v>
      </c>
      <c r="B528" s="47">
        <v>9</v>
      </c>
      <c r="D528" s="46" t="s">
        <v>137</v>
      </c>
      <c r="E528" s="59" t="str">
        <f t="shared" si="42"/>
        <v>Boque 9 - DERECHOS Y DEBERES DE LOS MIEMBROS DE LAS FAS II</v>
      </c>
      <c r="F528" s="59" t="str">
        <f t="shared" si="43"/>
        <v xml:space="preserve">TRAMITACIÓN DE INICIATIVAS Y QUEJAS. </v>
      </c>
      <c r="G528" s="59" t="str">
        <f t="shared" si="44"/>
        <v>FORMACIÓN MILITAR - Boque 9 - DERECHOS Y DEBERES DE LOS MIEMBROS DE LAS FAS II. TRAMITACIÓN DE INICIATIVAS Y QUEJAS.  (Ref: 527)</v>
      </c>
      <c r="H528" s="42" t="s">
        <v>144</v>
      </c>
      <c r="I528" s="42" t="s">
        <v>157</v>
      </c>
      <c r="J528" s="37" t="s">
        <v>124</v>
      </c>
      <c r="R528" s="49">
        <f t="shared" si="45"/>
        <v>47</v>
      </c>
    </row>
    <row r="529" spans="1:18" x14ac:dyDescent="0.25">
      <c r="A529" s="59">
        <f t="shared" si="46"/>
        <v>528</v>
      </c>
      <c r="B529" s="47">
        <v>9</v>
      </c>
      <c r="D529" s="46" t="s">
        <v>137</v>
      </c>
      <c r="E529" s="59" t="str">
        <f t="shared" si="42"/>
        <v>Boque 9 - DERECHOS Y DEBERES DE LOS MIEMBROS DE LAS FAS II</v>
      </c>
      <c r="F529" s="59" t="str">
        <f t="shared" si="43"/>
        <v xml:space="preserve">TRAMITACIÓN DE INICIATIVAS Y QUEJAS. </v>
      </c>
      <c r="G529" s="59" t="str">
        <f t="shared" si="44"/>
        <v>FORMACIÓN MILITAR - Boque 9 - DERECHOS Y DEBERES DE LOS MIEMBROS DE LAS FAS II. TRAMITACIÓN DE INICIATIVAS Y QUEJAS.  (Ref: 528)</v>
      </c>
      <c r="H529" s="42" t="s">
        <v>144</v>
      </c>
      <c r="I529" s="42" t="s">
        <v>157</v>
      </c>
      <c r="J529" s="37" t="s">
        <v>124</v>
      </c>
      <c r="R529" s="49">
        <f t="shared" si="45"/>
        <v>48</v>
      </c>
    </row>
    <row r="530" spans="1:18" x14ac:dyDescent="0.25">
      <c r="A530" s="59">
        <f t="shared" si="46"/>
        <v>529</v>
      </c>
      <c r="B530" s="47">
        <v>9</v>
      </c>
      <c r="D530" s="46" t="s">
        <v>137</v>
      </c>
      <c r="E530" s="59" t="str">
        <f t="shared" si="42"/>
        <v>Boque 9 - DERECHOS Y DEBERES DE LOS MIEMBROS DE LAS FAS II</v>
      </c>
      <c r="F530" s="59" t="str">
        <f t="shared" si="43"/>
        <v xml:space="preserve">TRAMITACIÓN DE INICIATIVAS Y QUEJAS. </v>
      </c>
      <c r="G530" s="59" t="str">
        <f t="shared" si="44"/>
        <v>FORMACIÓN MILITAR - Boque 9 - DERECHOS Y DEBERES DE LOS MIEMBROS DE LAS FAS II. TRAMITACIÓN DE INICIATIVAS Y QUEJAS.  (Ref: 529)</v>
      </c>
      <c r="H530" s="42" t="s">
        <v>144</v>
      </c>
      <c r="I530" s="42" t="s">
        <v>157</v>
      </c>
      <c r="J530" s="37" t="s">
        <v>124</v>
      </c>
      <c r="R530" s="49">
        <f t="shared" si="45"/>
        <v>49</v>
      </c>
    </row>
    <row r="531" spans="1:18" x14ac:dyDescent="0.25">
      <c r="A531" s="59">
        <f t="shared" si="46"/>
        <v>530</v>
      </c>
      <c r="B531" s="47">
        <v>9</v>
      </c>
      <c r="D531" s="46" t="s">
        <v>137</v>
      </c>
      <c r="E531" s="59" t="str">
        <f t="shared" si="42"/>
        <v>Boque 9 - DERECHOS Y DEBERES DE LOS MIEMBROS DE LAS FAS II</v>
      </c>
      <c r="F531" s="59" t="str">
        <f t="shared" si="43"/>
        <v xml:space="preserve">TRAMITACIÓN DE INICIATIVAS Y QUEJAS. </v>
      </c>
      <c r="G531" s="59" t="str">
        <f t="shared" si="44"/>
        <v>FORMACIÓN MILITAR - Boque 9 - DERECHOS Y DEBERES DE LOS MIEMBROS DE LAS FAS II. TRAMITACIÓN DE INICIATIVAS Y QUEJAS.  (Ref: 530)</v>
      </c>
      <c r="H531" s="42" t="s">
        <v>144</v>
      </c>
      <c r="I531" s="42" t="s">
        <v>157</v>
      </c>
      <c r="J531" s="37" t="s">
        <v>124</v>
      </c>
      <c r="R531" s="49">
        <f t="shared" si="45"/>
        <v>50</v>
      </c>
    </row>
    <row r="532" spans="1:18" x14ac:dyDescent="0.25">
      <c r="A532" s="59">
        <f t="shared" si="46"/>
        <v>531</v>
      </c>
      <c r="B532" s="47">
        <v>9</v>
      </c>
      <c r="D532" s="46" t="s">
        <v>137</v>
      </c>
      <c r="E532" s="59" t="str">
        <f t="shared" si="42"/>
        <v>Boque 9 - DERECHOS Y DEBERES DE LOS MIEMBROS DE LAS FAS II</v>
      </c>
      <c r="F532" s="59" t="str">
        <f t="shared" si="43"/>
        <v xml:space="preserve">TRAMITACIÓN DE INICIATIVAS Y QUEJAS. </v>
      </c>
      <c r="G532" s="59" t="str">
        <f t="shared" si="44"/>
        <v>FORMACIÓN MILITAR - Boque 9 - DERECHOS Y DEBERES DE LOS MIEMBROS DE LAS FAS II. TRAMITACIÓN DE INICIATIVAS Y QUEJAS.  (Ref: 531)</v>
      </c>
      <c r="H532" s="42" t="s">
        <v>144</v>
      </c>
      <c r="I532" s="42" t="s">
        <v>157</v>
      </c>
      <c r="J532" s="37" t="s">
        <v>124</v>
      </c>
      <c r="R532" s="49">
        <f t="shared" si="45"/>
        <v>51</v>
      </c>
    </row>
    <row r="533" spans="1:18" x14ac:dyDescent="0.25">
      <c r="A533" s="59">
        <f t="shared" si="46"/>
        <v>532</v>
      </c>
      <c r="B533" s="47">
        <v>9</v>
      </c>
      <c r="D533" s="46" t="s">
        <v>137</v>
      </c>
      <c r="E533" s="59" t="str">
        <f t="shared" si="42"/>
        <v>Boque 9 - DERECHOS Y DEBERES DE LOS MIEMBROS DE LAS FAS II</v>
      </c>
      <c r="F533" s="59" t="str">
        <f t="shared" si="43"/>
        <v xml:space="preserve">TRAMITACIÓN DE INICIATIVAS Y QUEJAS. </v>
      </c>
      <c r="G533" s="59" t="str">
        <f t="shared" si="44"/>
        <v>FORMACIÓN MILITAR - Boque 9 - DERECHOS Y DEBERES DE LOS MIEMBROS DE LAS FAS II. TRAMITACIÓN DE INICIATIVAS Y QUEJAS.  (Ref: 532)</v>
      </c>
      <c r="H533" s="42" t="s">
        <v>144</v>
      </c>
      <c r="I533" s="42" t="s">
        <v>157</v>
      </c>
      <c r="J533" s="37" t="s">
        <v>124</v>
      </c>
      <c r="R533" s="49">
        <f t="shared" si="45"/>
        <v>52</v>
      </c>
    </row>
    <row r="534" spans="1:18" x14ac:dyDescent="0.25">
      <c r="A534" s="59">
        <f t="shared" si="46"/>
        <v>533</v>
      </c>
      <c r="B534" s="47">
        <v>1</v>
      </c>
      <c r="C534" s="46">
        <v>10</v>
      </c>
      <c r="D534" s="46" t="s">
        <v>138</v>
      </c>
      <c r="E534" s="59" t="str">
        <f t="shared" si="42"/>
        <v>Boque 1 - INSTRUCCIÓN DEL COMBATIENTE I</v>
      </c>
      <c r="F534" s="59" t="str">
        <f t="shared" si="43"/>
        <v xml:space="preserve">INSTRUCCIÓN DEL COMBATIENTE. </v>
      </c>
      <c r="G534" s="59" t="str">
        <f t="shared" si="44"/>
        <v>INSTRUCCIÓN TÁCTICA Y TÉCNICA - Boque 1 - INSTRUCCIÓN DEL COMBATIENTE I. INSTRUCCIÓN DEL COMBATIENTE.  (Ref: 533)</v>
      </c>
      <c r="H534" s="42" t="s">
        <v>145</v>
      </c>
      <c r="I534" s="42" t="s">
        <v>158</v>
      </c>
      <c r="J534" s="37" t="s">
        <v>158</v>
      </c>
      <c r="R534" s="49">
        <f t="shared" si="45"/>
        <v>1</v>
      </c>
    </row>
    <row r="535" spans="1:18" x14ac:dyDescent="0.25">
      <c r="A535" s="59">
        <f t="shared" si="46"/>
        <v>534</v>
      </c>
      <c r="B535" s="47">
        <v>1</v>
      </c>
      <c r="D535" s="46" t="s">
        <v>138</v>
      </c>
      <c r="E535" s="59" t="str">
        <f t="shared" si="42"/>
        <v>Boque 1 - INSTRUCCIÓN DEL COMBATIENTE I</v>
      </c>
      <c r="F535" s="59" t="str">
        <f t="shared" si="43"/>
        <v xml:space="preserve">INSTRUCCIÓN DEL COMBATIENTE. </v>
      </c>
      <c r="G535" s="59" t="str">
        <f t="shared" si="44"/>
        <v>INSTRUCCIÓN TÁCTICA Y TÉCNICA - Boque 1 - INSTRUCCIÓN DEL COMBATIENTE I. INSTRUCCIÓN DEL COMBATIENTE.  (Ref: 534)</v>
      </c>
      <c r="H535" s="42" t="s">
        <v>145</v>
      </c>
      <c r="I535" s="42" t="s">
        <v>158</v>
      </c>
      <c r="J535" s="37" t="s">
        <v>158</v>
      </c>
      <c r="R535" s="49">
        <f t="shared" si="45"/>
        <v>2</v>
      </c>
    </row>
    <row r="536" spans="1:18" x14ac:dyDescent="0.25">
      <c r="A536" s="59">
        <f t="shared" si="46"/>
        <v>535</v>
      </c>
      <c r="B536" s="47">
        <v>1</v>
      </c>
      <c r="D536" s="46" t="s">
        <v>138</v>
      </c>
      <c r="E536" s="59" t="str">
        <f t="shared" si="42"/>
        <v>Boque 1 - INSTRUCCIÓN DEL COMBATIENTE I</v>
      </c>
      <c r="F536" s="59" t="str">
        <f t="shared" si="43"/>
        <v xml:space="preserve">INSTRUCCIÓN DEL COMBATIENTE. </v>
      </c>
      <c r="G536" s="59" t="str">
        <f t="shared" si="44"/>
        <v>INSTRUCCIÓN TÁCTICA Y TÉCNICA - Boque 1 - INSTRUCCIÓN DEL COMBATIENTE I. INSTRUCCIÓN DEL COMBATIENTE.  (Ref: 535)</v>
      </c>
      <c r="H536" s="42" t="s">
        <v>145</v>
      </c>
      <c r="I536" s="42" t="s">
        <v>158</v>
      </c>
      <c r="J536" s="37" t="s">
        <v>158</v>
      </c>
      <c r="R536" s="49">
        <f t="shared" si="45"/>
        <v>3</v>
      </c>
    </row>
    <row r="537" spans="1:18" x14ac:dyDescent="0.25">
      <c r="A537" s="59">
        <f t="shared" si="46"/>
        <v>536</v>
      </c>
      <c r="B537" s="47">
        <v>1</v>
      </c>
      <c r="D537" s="46" t="s">
        <v>138</v>
      </c>
      <c r="E537" s="59" t="str">
        <f t="shared" si="42"/>
        <v>Boque 1 - INSTRUCCIÓN DEL COMBATIENTE I</v>
      </c>
      <c r="F537" s="59" t="str">
        <f t="shared" si="43"/>
        <v xml:space="preserve">INSTRUCCIÓN DEL COMBATIENTE. </v>
      </c>
      <c r="G537" s="59" t="str">
        <f t="shared" si="44"/>
        <v>INSTRUCCIÓN TÁCTICA Y TÉCNICA - Boque 1 - INSTRUCCIÓN DEL COMBATIENTE I. INSTRUCCIÓN DEL COMBATIENTE.  (Ref: 536)</v>
      </c>
      <c r="H537" s="42" t="s">
        <v>145</v>
      </c>
      <c r="I537" s="42" t="s">
        <v>158</v>
      </c>
      <c r="J537" s="37" t="s">
        <v>158</v>
      </c>
      <c r="R537" s="49">
        <f t="shared" si="45"/>
        <v>4</v>
      </c>
    </row>
    <row r="538" spans="1:18" x14ac:dyDescent="0.25">
      <c r="A538" s="59">
        <f t="shared" si="46"/>
        <v>537</v>
      </c>
      <c r="B538" s="47">
        <v>1</v>
      </c>
      <c r="D538" s="46" t="s">
        <v>138</v>
      </c>
      <c r="E538" s="59" t="str">
        <f t="shared" si="42"/>
        <v>Boque 1 - INSTRUCCIÓN DEL COMBATIENTE I</v>
      </c>
      <c r="F538" s="59" t="str">
        <f t="shared" si="43"/>
        <v xml:space="preserve">INSTRUCCIÓN DEL COMBATIENTE. </v>
      </c>
      <c r="G538" s="59" t="str">
        <f t="shared" si="44"/>
        <v>INSTRUCCIÓN TÁCTICA Y TÉCNICA - Boque 1 - INSTRUCCIÓN DEL COMBATIENTE I. INSTRUCCIÓN DEL COMBATIENTE.  (Ref: 537)</v>
      </c>
      <c r="H538" s="42" t="s">
        <v>145</v>
      </c>
      <c r="I538" s="42" t="s">
        <v>158</v>
      </c>
      <c r="J538" s="37" t="s">
        <v>158</v>
      </c>
      <c r="Q538" s="69"/>
      <c r="R538" s="49">
        <f t="shared" si="45"/>
        <v>5</v>
      </c>
    </row>
    <row r="539" spans="1:18" x14ac:dyDescent="0.25">
      <c r="A539" s="59">
        <f t="shared" si="46"/>
        <v>538</v>
      </c>
      <c r="B539" s="47">
        <v>1</v>
      </c>
      <c r="D539" s="46" t="s">
        <v>138</v>
      </c>
      <c r="E539" s="59" t="str">
        <f t="shared" ref="E539:E588" si="47">CONCATENATE("Boque ",B539," - ",I539," ",D539)</f>
        <v>Boque 1 - INSTRUCCIÓN DEL COMBATIENTE I</v>
      </c>
      <c r="F539" s="59" t="str">
        <f t="shared" ref="F539:F588" si="48">IF(J539&gt;0,CONCATENATE(J539,". ",K539),K539)</f>
        <v xml:space="preserve">INSTRUCCIÓN DEL COMBATIENTE. </v>
      </c>
      <c r="G539" s="59" t="str">
        <f t="shared" ref="G539:G588" si="49">IF(H539=0,CONCATENATE(E539,". ",F539," (Ref: ",A539,")"),CONCATENATE(H539," - ",E539,". ",F539," (Ref: ",A539,")"))</f>
        <v>INSTRUCCIÓN TÁCTICA Y TÉCNICA - Boque 1 - INSTRUCCIÓN DEL COMBATIENTE I. INSTRUCCIÓN DEL COMBATIENTE.  (Ref: 538)</v>
      </c>
      <c r="H539" s="42" t="s">
        <v>145</v>
      </c>
      <c r="I539" s="42" t="s">
        <v>158</v>
      </c>
      <c r="J539" s="37" t="s">
        <v>158</v>
      </c>
      <c r="Q539" s="69"/>
      <c r="R539" s="49">
        <f t="shared" si="45"/>
        <v>6</v>
      </c>
    </row>
    <row r="540" spans="1:18" x14ac:dyDescent="0.25">
      <c r="A540" s="59">
        <f t="shared" si="46"/>
        <v>539</v>
      </c>
      <c r="B540" s="47">
        <v>1</v>
      </c>
      <c r="D540" s="46" t="s">
        <v>138</v>
      </c>
      <c r="E540" s="59" t="str">
        <f t="shared" si="47"/>
        <v>Boque 1 - INSTRUCCIÓN DEL COMBATIENTE I</v>
      </c>
      <c r="F540" s="59" t="str">
        <f t="shared" si="48"/>
        <v xml:space="preserve">INSTRUCCIÓN DEL COMBATIENTE. </v>
      </c>
      <c r="G540" s="59" t="str">
        <f t="shared" si="49"/>
        <v>INSTRUCCIÓN TÁCTICA Y TÉCNICA - Boque 1 - INSTRUCCIÓN DEL COMBATIENTE I. INSTRUCCIÓN DEL COMBATIENTE.  (Ref: 539)</v>
      </c>
      <c r="H540" s="42" t="s">
        <v>145</v>
      </c>
      <c r="I540" s="42" t="s">
        <v>158</v>
      </c>
      <c r="J540" s="37" t="s">
        <v>158</v>
      </c>
      <c r="Q540" s="69"/>
      <c r="R540" s="49">
        <f t="shared" si="45"/>
        <v>7</v>
      </c>
    </row>
    <row r="541" spans="1:18" x14ac:dyDescent="0.25">
      <c r="A541" s="59">
        <f t="shared" si="46"/>
        <v>540</v>
      </c>
      <c r="B541" s="47">
        <v>1</v>
      </c>
      <c r="D541" s="46" t="s">
        <v>138</v>
      </c>
      <c r="E541" s="59" t="str">
        <f t="shared" si="47"/>
        <v>Boque 1 - INSTRUCCIÓN DEL COMBATIENTE I</v>
      </c>
      <c r="F541" s="59" t="str">
        <f t="shared" si="48"/>
        <v xml:space="preserve">INSTRUCCIÓN DEL COMBATIENTE. </v>
      </c>
      <c r="G541" s="59" t="str">
        <f t="shared" si="49"/>
        <v>INSTRUCCIÓN TÁCTICA Y TÉCNICA - Boque 1 - INSTRUCCIÓN DEL COMBATIENTE I. INSTRUCCIÓN DEL COMBATIENTE.  (Ref: 540)</v>
      </c>
      <c r="H541" s="42" t="s">
        <v>145</v>
      </c>
      <c r="I541" s="42" t="s">
        <v>158</v>
      </c>
      <c r="J541" s="37" t="s">
        <v>158</v>
      </c>
      <c r="Q541" s="69"/>
      <c r="R541" s="49">
        <f t="shared" si="45"/>
        <v>8</v>
      </c>
    </row>
    <row r="542" spans="1:18" x14ac:dyDescent="0.25">
      <c r="A542" s="59">
        <f t="shared" si="46"/>
        <v>541</v>
      </c>
      <c r="B542" s="47">
        <v>1</v>
      </c>
      <c r="D542" s="46" t="s">
        <v>138</v>
      </c>
      <c r="E542" s="59" t="str">
        <f t="shared" si="47"/>
        <v>Boque 1 - INSTRUCCIÓN DEL COMBATIENTE I</v>
      </c>
      <c r="F542" s="59" t="str">
        <f t="shared" si="48"/>
        <v xml:space="preserve">INSTRUCCIÓN DEL COMBATIENTE. </v>
      </c>
      <c r="G542" s="59" t="str">
        <f t="shared" si="49"/>
        <v>INSTRUCCIÓN TÁCTICA Y TÉCNICA - Boque 1 - INSTRUCCIÓN DEL COMBATIENTE I. INSTRUCCIÓN DEL COMBATIENTE.  (Ref: 541)</v>
      </c>
      <c r="H542" s="42" t="s">
        <v>145</v>
      </c>
      <c r="I542" s="42" t="s">
        <v>158</v>
      </c>
      <c r="J542" s="37" t="s">
        <v>158</v>
      </c>
      <c r="Q542" s="69"/>
      <c r="R542" s="49">
        <f t="shared" si="45"/>
        <v>9</v>
      </c>
    </row>
    <row r="543" spans="1:18" x14ac:dyDescent="0.25">
      <c r="A543" s="59">
        <f t="shared" si="46"/>
        <v>542</v>
      </c>
      <c r="B543" s="47">
        <v>1</v>
      </c>
      <c r="D543" s="46" t="s">
        <v>138</v>
      </c>
      <c r="E543" s="59" t="str">
        <f t="shared" si="47"/>
        <v>Boque 1 - INSTRUCCIÓN DEL COMBATIENTE I</v>
      </c>
      <c r="F543" s="59" t="str">
        <f t="shared" si="48"/>
        <v xml:space="preserve">INSTRUCCIÓN DEL COMBATIENTE. </v>
      </c>
      <c r="G543" s="59" t="str">
        <f t="shared" si="49"/>
        <v>INSTRUCCIÓN TÁCTICA Y TÉCNICA - Boque 1 - INSTRUCCIÓN DEL COMBATIENTE I. INSTRUCCIÓN DEL COMBATIENTE.  (Ref: 542)</v>
      </c>
      <c r="H543" s="42" t="s">
        <v>145</v>
      </c>
      <c r="I543" s="42" t="s">
        <v>158</v>
      </c>
      <c r="J543" s="37" t="s">
        <v>158</v>
      </c>
      <c r="Q543" s="69"/>
      <c r="R543" s="49">
        <f t="shared" si="45"/>
        <v>10</v>
      </c>
    </row>
    <row r="544" spans="1:18" x14ac:dyDescent="0.25">
      <c r="A544" s="59">
        <f t="shared" si="46"/>
        <v>543</v>
      </c>
      <c r="B544" s="47">
        <v>1</v>
      </c>
      <c r="D544" s="46" t="s">
        <v>138</v>
      </c>
      <c r="E544" s="59" t="str">
        <f t="shared" si="47"/>
        <v>Boque 1 - INSTRUCCIÓN DEL COMBATIENTE I</v>
      </c>
      <c r="F544" s="59" t="str">
        <f t="shared" si="48"/>
        <v xml:space="preserve">INSTRUCCIÓN DEL COMBATIENTE. </v>
      </c>
      <c r="G544" s="59" t="str">
        <f t="shared" si="49"/>
        <v>INSTRUCCIÓN TÁCTICA Y TÉCNICA - Boque 1 - INSTRUCCIÓN DEL COMBATIENTE I. INSTRUCCIÓN DEL COMBATIENTE.  (Ref: 543)</v>
      </c>
      <c r="H544" s="42" t="s">
        <v>145</v>
      </c>
      <c r="I544" s="42" t="s">
        <v>158</v>
      </c>
      <c r="J544" s="37" t="s">
        <v>158</v>
      </c>
      <c r="Q544" s="69"/>
      <c r="R544" s="49">
        <f t="shared" si="45"/>
        <v>11</v>
      </c>
    </row>
    <row r="545" spans="1:18" x14ac:dyDescent="0.25">
      <c r="A545" s="59">
        <f t="shared" si="46"/>
        <v>544</v>
      </c>
      <c r="B545" s="47">
        <v>1</v>
      </c>
      <c r="D545" s="46" t="s">
        <v>138</v>
      </c>
      <c r="E545" s="59" t="str">
        <f t="shared" si="47"/>
        <v>Boque 1 - INSTRUCCIÓN DEL COMBATIENTE I</v>
      </c>
      <c r="F545" s="59" t="str">
        <f t="shared" si="48"/>
        <v xml:space="preserve">INSTRUCCIÓN DEL COMBATIENTE. </v>
      </c>
      <c r="G545" s="59" t="str">
        <f t="shared" si="49"/>
        <v>INSTRUCCIÓN TÁCTICA Y TÉCNICA - Boque 1 - INSTRUCCIÓN DEL COMBATIENTE I. INSTRUCCIÓN DEL COMBATIENTE.  (Ref: 544)</v>
      </c>
      <c r="H545" s="42" t="s">
        <v>145</v>
      </c>
      <c r="I545" s="42" t="s">
        <v>158</v>
      </c>
      <c r="J545" s="37" t="s">
        <v>158</v>
      </c>
      <c r="Q545" s="69"/>
      <c r="R545" s="49">
        <f t="shared" si="45"/>
        <v>12</v>
      </c>
    </row>
    <row r="546" spans="1:18" x14ac:dyDescent="0.25">
      <c r="A546" s="59">
        <f t="shared" si="46"/>
        <v>545</v>
      </c>
      <c r="B546" s="47">
        <v>1</v>
      </c>
      <c r="D546" s="46" t="s">
        <v>138</v>
      </c>
      <c r="E546" s="59" t="str">
        <f t="shared" si="47"/>
        <v>Boque 1 - INSTRUCCIÓN DEL COMBATIENTE I</v>
      </c>
      <c r="F546" s="59" t="str">
        <f t="shared" si="48"/>
        <v xml:space="preserve">INSTRUCCIÓN DEL COMBATIENTE. </v>
      </c>
      <c r="G546" s="59" t="str">
        <f t="shared" si="49"/>
        <v>INSTRUCCIÓN TÁCTICA Y TÉCNICA - Boque 1 - INSTRUCCIÓN DEL COMBATIENTE I. INSTRUCCIÓN DEL COMBATIENTE.  (Ref: 545)</v>
      </c>
      <c r="H546" s="42" t="s">
        <v>145</v>
      </c>
      <c r="I546" s="42" t="s">
        <v>158</v>
      </c>
      <c r="J546" s="37" t="s">
        <v>158</v>
      </c>
      <c r="Q546" s="69"/>
      <c r="R546" s="49">
        <f t="shared" si="45"/>
        <v>13</v>
      </c>
    </row>
    <row r="547" spans="1:18" x14ac:dyDescent="0.25">
      <c r="A547" s="59">
        <f t="shared" si="46"/>
        <v>546</v>
      </c>
      <c r="B547" s="47">
        <v>1</v>
      </c>
      <c r="D547" s="46" t="s">
        <v>138</v>
      </c>
      <c r="E547" s="59" t="str">
        <f t="shared" si="47"/>
        <v>Boque 1 - INSTRUCCIÓN DEL COMBATIENTE I</v>
      </c>
      <c r="F547" s="59" t="str">
        <f t="shared" si="48"/>
        <v xml:space="preserve">INSTRUCCIÓN DEL COMBATIENTE. </v>
      </c>
      <c r="G547" s="59" t="str">
        <f t="shared" si="49"/>
        <v>INSTRUCCIÓN TÁCTICA Y TÉCNICA - Boque 1 - INSTRUCCIÓN DEL COMBATIENTE I. INSTRUCCIÓN DEL COMBATIENTE.  (Ref: 546)</v>
      </c>
      <c r="H547" s="42" t="s">
        <v>145</v>
      </c>
      <c r="I547" s="42" t="s">
        <v>158</v>
      </c>
      <c r="J547" s="37" t="s">
        <v>158</v>
      </c>
      <c r="Q547" s="69"/>
      <c r="R547" s="49">
        <f t="shared" si="45"/>
        <v>14</v>
      </c>
    </row>
    <row r="548" spans="1:18" x14ac:dyDescent="0.25">
      <c r="A548" s="59">
        <f t="shared" si="46"/>
        <v>547</v>
      </c>
      <c r="B548" s="47">
        <v>1</v>
      </c>
      <c r="D548" s="46" t="s">
        <v>138</v>
      </c>
      <c r="E548" s="59" t="str">
        <f t="shared" si="47"/>
        <v>Boque 1 - INSTRUCCIÓN DEL COMBATIENTE I</v>
      </c>
      <c r="F548" s="59" t="str">
        <f t="shared" si="48"/>
        <v xml:space="preserve">INSTRUCCIÓN DEL COMBATIENTE. </v>
      </c>
      <c r="G548" s="59" t="str">
        <f t="shared" si="49"/>
        <v>INSTRUCCIÓN TÁCTICA Y TÉCNICA - Boque 1 - INSTRUCCIÓN DEL COMBATIENTE I. INSTRUCCIÓN DEL COMBATIENTE.  (Ref: 547)</v>
      </c>
      <c r="H548" s="42" t="s">
        <v>145</v>
      </c>
      <c r="I548" s="42" t="s">
        <v>158</v>
      </c>
      <c r="J548" s="37" t="s">
        <v>158</v>
      </c>
      <c r="Q548" s="69"/>
      <c r="R548" s="49">
        <f t="shared" si="45"/>
        <v>15</v>
      </c>
    </row>
    <row r="549" spans="1:18" x14ac:dyDescent="0.25">
      <c r="A549" s="59">
        <f t="shared" si="46"/>
        <v>548</v>
      </c>
      <c r="B549" s="47">
        <v>1</v>
      </c>
      <c r="D549" s="46" t="s">
        <v>138</v>
      </c>
      <c r="E549" s="59" t="str">
        <f t="shared" si="47"/>
        <v>Boque 1 - INSTRUCCIÓN DEL COMBATIENTE I</v>
      </c>
      <c r="F549" s="59" t="str">
        <f t="shared" si="48"/>
        <v xml:space="preserve">INSTRUCCIÓN DEL COMBATIENTE. </v>
      </c>
      <c r="G549" s="59" t="str">
        <f t="shared" si="49"/>
        <v>INSTRUCCIÓN TÁCTICA Y TÉCNICA - Boque 1 - INSTRUCCIÓN DEL COMBATIENTE I. INSTRUCCIÓN DEL COMBATIENTE.  (Ref: 548)</v>
      </c>
      <c r="H549" s="42" t="s">
        <v>145</v>
      </c>
      <c r="I549" s="42" t="s">
        <v>158</v>
      </c>
      <c r="J549" s="37" t="s">
        <v>158</v>
      </c>
      <c r="Q549" s="69"/>
      <c r="R549" s="49">
        <f t="shared" si="45"/>
        <v>16</v>
      </c>
    </row>
    <row r="550" spans="1:18" x14ac:dyDescent="0.25">
      <c r="A550" s="59">
        <f t="shared" si="46"/>
        <v>549</v>
      </c>
      <c r="B550" s="47">
        <v>1</v>
      </c>
      <c r="D550" s="46" t="s">
        <v>138</v>
      </c>
      <c r="E550" s="59" t="str">
        <f t="shared" si="47"/>
        <v>Boque 1 - INSTRUCCIÓN DEL COMBATIENTE I</v>
      </c>
      <c r="F550" s="59" t="str">
        <f t="shared" si="48"/>
        <v xml:space="preserve">INSTRUCCIÓN DEL COMBATIENTE. </v>
      </c>
      <c r="G550" s="59" t="str">
        <f t="shared" si="49"/>
        <v>INSTRUCCIÓN TÁCTICA Y TÉCNICA - Boque 1 - INSTRUCCIÓN DEL COMBATIENTE I. INSTRUCCIÓN DEL COMBATIENTE.  (Ref: 549)</v>
      </c>
      <c r="H550" s="42" t="s">
        <v>145</v>
      </c>
      <c r="I550" s="42" t="s">
        <v>158</v>
      </c>
      <c r="J550" s="37" t="s">
        <v>158</v>
      </c>
      <c r="Q550" s="69"/>
      <c r="R550" s="49">
        <f t="shared" si="45"/>
        <v>17</v>
      </c>
    </row>
    <row r="551" spans="1:18" x14ac:dyDescent="0.25">
      <c r="A551" s="59">
        <f t="shared" si="46"/>
        <v>550</v>
      </c>
      <c r="B551" s="47">
        <v>1</v>
      </c>
      <c r="D551" s="46" t="s">
        <v>138</v>
      </c>
      <c r="E551" s="59" t="str">
        <f t="shared" si="47"/>
        <v>Boque 1 - INSTRUCCIÓN DEL COMBATIENTE I</v>
      </c>
      <c r="F551" s="59" t="str">
        <f t="shared" si="48"/>
        <v xml:space="preserve">INSTRUCCIÓN DEL COMBATIENTE. </v>
      </c>
      <c r="G551" s="59" t="str">
        <f t="shared" si="49"/>
        <v>INSTRUCCIÓN TÁCTICA Y TÉCNICA - Boque 1 - INSTRUCCIÓN DEL COMBATIENTE I. INSTRUCCIÓN DEL COMBATIENTE.  (Ref: 550)</v>
      </c>
      <c r="H551" s="42" t="s">
        <v>145</v>
      </c>
      <c r="I551" s="42" t="s">
        <v>158</v>
      </c>
      <c r="J551" s="37" t="s">
        <v>158</v>
      </c>
      <c r="Q551" s="69"/>
      <c r="R551" s="49">
        <f t="shared" si="45"/>
        <v>18</v>
      </c>
    </row>
    <row r="552" spans="1:18" x14ac:dyDescent="0.25">
      <c r="A552" s="59">
        <f t="shared" si="46"/>
        <v>551</v>
      </c>
      <c r="B552" s="47">
        <v>1</v>
      </c>
      <c r="D552" s="46" t="s">
        <v>138</v>
      </c>
      <c r="E552" s="59" t="str">
        <f t="shared" si="47"/>
        <v>Boque 1 - INSTRUCCIÓN DEL COMBATIENTE I</v>
      </c>
      <c r="F552" s="59" t="str">
        <f t="shared" si="48"/>
        <v xml:space="preserve">INSTRUCCIÓN DEL COMBATIENTE. </v>
      </c>
      <c r="G552" s="59" t="str">
        <f t="shared" si="49"/>
        <v>INSTRUCCIÓN TÁCTICA Y TÉCNICA - Boque 1 - INSTRUCCIÓN DEL COMBATIENTE I. INSTRUCCIÓN DEL COMBATIENTE.  (Ref: 551)</v>
      </c>
      <c r="H552" s="42" t="s">
        <v>145</v>
      </c>
      <c r="I552" s="42" t="s">
        <v>158</v>
      </c>
      <c r="J552" s="37" t="s">
        <v>158</v>
      </c>
      <c r="Q552" s="69"/>
      <c r="R552" s="49">
        <f t="shared" si="45"/>
        <v>19</v>
      </c>
    </row>
    <row r="553" spans="1:18" x14ac:dyDescent="0.25">
      <c r="A553" s="59">
        <f t="shared" si="46"/>
        <v>552</v>
      </c>
      <c r="B553" s="47">
        <v>1</v>
      </c>
      <c r="D553" s="46" t="s">
        <v>138</v>
      </c>
      <c r="E553" s="59" t="str">
        <f t="shared" si="47"/>
        <v>Boque 1 - INSTRUCCIÓN DEL COMBATIENTE I</v>
      </c>
      <c r="F553" s="59" t="str">
        <f t="shared" si="48"/>
        <v xml:space="preserve">INSTRUCCIÓN DEL COMBATIENTE. </v>
      </c>
      <c r="G553" s="59" t="str">
        <f t="shared" si="49"/>
        <v>INSTRUCCIÓN TÁCTICA Y TÉCNICA - Boque 1 - INSTRUCCIÓN DEL COMBATIENTE I. INSTRUCCIÓN DEL COMBATIENTE.  (Ref: 552)</v>
      </c>
      <c r="H553" s="42" t="s">
        <v>145</v>
      </c>
      <c r="I553" s="42" t="s">
        <v>158</v>
      </c>
      <c r="J553" s="37" t="s">
        <v>158</v>
      </c>
      <c r="Q553" s="69"/>
      <c r="R553" s="49">
        <f t="shared" si="45"/>
        <v>20</v>
      </c>
    </row>
    <row r="554" spans="1:18" x14ac:dyDescent="0.25">
      <c r="A554" s="59">
        <f t="shared" si="46"/>
        <v>553</v>
      </c>
      <c r="B554" s="47">
        <v>1</v>
      </c>
      <c r="D554" s="46" t="s">
        <v>138</v>
      </c>
      <c r="E554" s="59" t="str">
        <f t="shared" si="47"/>
        <v>Boque 1 - INSTRUCCIÓN DEL COMBATIENTE I</v>
      </c>
      <c r="F554" s="59" t="str">
        <f t="shared" si="48"/>
        <v xml:space="preserve">INSTRUCCIÓN DEL COMBATIENTE. </v>
      </c>
      <c r="G554" s="59" t="str">
        <f t="shared" si="49"/>
        <v>INSTRUCCIÓN TÁCTICA Y TÉCNICA - Boque 1 - INSTRUCCIÓN DEL COMBATIENTE I. INSTRUCCIÓN DEL COMBATIENTE.  (Ref: 553)</v>
      </c>
      <c r="H554" s="42" t="s">
        <v>145</v>
      </c>
      <c r="I554" s="42" t="s">
        <v>158</v>
      </c>
      <c r="J554" s="37" t="s">
        <v>158</v>
      </c>
      <c r="Q554" s="69"/>
      <c r="R554" s="49">
        <f t="shared" si="45"/>
        <v>21</v>
      </c>
    </row>
    <row r="555" spans="1:18" x14ac:dyDescent="0.25">
      <c r="A555" s="59">
        <f t="shared" si="46"/>
        <v>554</v>
      </c>
      <c r="B555" s="47">
        <v>1</v>
      </c>
      <c r="D555" s="46" t="s">
        <v>138</v>
      </c>
      <c r="E555" s="59" t="str">
        <f t="shared" si="47"/>
        <v>Boque 1 - INSTRUCCIÓN DEL COMBATIENTE I</v>
      </c>
      <c r="F555" s="59" t="str">
        <f t="shared" si="48"/>
        <v xml:space="preserve">INSTRUCCIÓN DEL COMBATIENTE. </v>
      </c>
      <c r="G555" s="59" t="str">
        <f t="shared" si="49"/>
        <v>INSTRUCCIÓN TÁCTICA Y TÉCNICA - Boque 1 - INSTRUCCIÓN DEL COMBATIENTE I. INSTRUCCIÓN DEL COMBATIENTE.  (Ref: 554)</v>
      </c>
      <c r="H555" s="42" t="s">
        <v>145</v>
      </c>
      <c r="I555" s="42" t="s">
        <v>158</v>
      </c>
      <c r="J555" s="37" t="s">
        <v>158</v>
      </c>
      <c r="Q555" s="69"/>
      <c r="R555" s="49">
        <f t="shared" si="45"/>
        <v>22</v>
      </c>
    </row>
    <row r="556" spans="1:18" x14ac:dyDescent="0.25">
      <c r="A556" s="59">
        <f t="shared" si="46"/>
        <v>555</v>
      </c>
      <c r="B556" s="47">
        <v>1</v>
      </c>
      <c r="D556" s="46" t="s">
        <v>138</v>
      </c>
      <c r="E556" s="59" t="str">
        <f t="shared" si="47"/>
        <v>Boque 1 - INSTRUCCIÓN DEL COMBATIENTE I</v>
      </c>
      <c r="F556" s="59" t="str">
        <f t="shared" si="48"/>
        <v xml:space="preserve">INSTRUCCIÓN DEL COMBATIENTE. </v>
      </c>
      <c r="G556" s="59" t="str">
        <f t="shared" si="49"/>
        <v>INSTRUCCIÓN TÁCTICA Y TÉCNICA - Boque 1 - INSTRUCCIÓN DEL COMBATIENTE I. INSTRUCCIÓN DEL COMBATIENTE.  (Ref: 555)</v>
      </c>
      <c r="H556" s="42" t="s">
        <v>145</v>
      </c>
      <c r="I556" s="42" t="s">
        <v>158</v>
      </c>
      <c r="J556" s="37" t="s">
        <v>158</v>
      </c>
      <c r="Q556" s="69"/>
      <c r="R556" s="49">
        <f t="shared" si="45"/>
        <v>23</v>
      </c>
    </row>
    <row r="557" spans="1:18" x14ac:dyDescent="0.25">
      <c r="A557" s="59">
        <f t="shared" si="46"/>
        <v>556</v>
      </c>
      <c r="B557" s="47">
        <v>1</v>
      </c>
      <c r="D557" s="46" t="s">
        <v>138</v>
      </c>
      <c r="E557" s="59" t="str">
        <f t="shared" si="47"/>
        <v>Boque 1 - INSTRUCCIÓN DEL COMBATIENTE I</v>
      </c>
      <c r="F557" s="59" t="str">
        <f t="shared" si="48"/>
        <v xml:space="preserve">INSTRUCCIÓN DEL COMBATIENTE. </v>
      </c>
      <c r="G557" s="59" t="str">
        <f t="shared" si="49"/>
        <v>INSTRUCCIÓN TÁCTICA Y TÉCNICA - Boque 1 - INSTRUCCIÓN DEL COMBATIENTE I. INSTRUCCIÓN DEL COMBATIENTE.  (Ref: 556)</v>
      </c>
      <c r="H557" s="42" t="s">
        <v>145</v>
      </c>
      <c r="I557" s="42" t="s">
        <v>158</v>
      </c>
      <c r="J557" s="37" t="s">
        <v>158</v>
      </c>
      <c r="Q557" s="69"/>
      <c r="R557" s="49">
        <f t="shared" si="45"/>
        <v>24</v>
      </c>
    </row>
    <row r="558" spans="1:18" x14ac:dyDescent="0.25">
      <c r="A558" s="59">
        <f t="shared" si="46"/>
        <v>557</v>
      </c>
      <c r="B558" s="47">
        <v>1</v>
      </c>
      <c r="D558" s="46" t="s">
        <v>138</v>
      </c>
      <c r="E558" s="59" t="str">
        <f t="shared" si="47"/>
        <v>Boque 1 - INSTRUCCIÓN DEL COMBATIENTE I</v>
      </c>
      <c r="F558" s="59" t="str">
        <f t="shared" si="48"/>
        <v xml:space="preserve">INSTRUCCIÓN DEL COMBATIENTE. </v>
      </c>
      <c r="G558" s="59" t="str">
        <f t="shared" si="49"/>
        <v>INSTRUCCIÓN TÁCTICA Y TÉCNICA - Boque 1 - INSTRUCCIÓN DEL COMBATIENTE I. INSTRUCCIÓN DEL COMBATIENTE.  (Ref: 557)</v>
      </c>
      <c r="H558" s="42" t="s">
        <v>145</v>
      </c>
      <c r="I558" s="42" t="s">
        <v>158</v>
      </c>
      <c r="J558" s="37" t="s">
        <v>158</v>
      </c>
      <c r="Q558" s="69"/>
      <c r="R558" s="49">
        <f t="shared" si="45"/>
        <v>25</v>
      </c>
    </row>
    <row r="559" spans="1:18" x14ac:dyDescent="0.25">
      <c r="A559" s="59">
        <f t="shared" si="46"/>
        <v>558</v>
      </c>
      <c r="B559" s="47">
        <v>1</v>
      </c>
      <c r="D559" s="46" t="s">
        <v>138</v>
      </c>
      <c r="E559" s="59" t="str">
        <f t="shared" si="47"/>
        <v>Boque 1 - INSTRUCCIÓN DEL COMBATIENTE I</v>
      </c>
      <c r="F559" s="59" t="str">
        <f t="shared" si="48"/>
        <v xml:space="preserve">INSTRUCCIÓN DEL COMBATIENTE. </v>
      </c>
      <c r="G559" s="59" t="str">
        <f t="shared" si="49"/>
        <v>INSTRUCCIÓN TÁCTICA Y TÉCNICA - Boque 1 - INSTRUCCIÓN DEL COMBATIENTE I. INSTRUCCIÓN DEL COMBATIENTE.  (Ref: 558)</v>
      </c>
      <c r="H559" s="42" t="s">
        <v>145</v>
      </c>
      <c r="I559" s="42" t="s">
        <v>158</v>
      </c>
      <c r="J559" s="37" t="s">
        <v>158</v>
      </c>
      <c r="Q559" s="69"/>
      <c r="R559" s="49">
        <f t="shared" si="45"/>
        <v>26</v>
      </c>
    </row>
    <row r="560" spans="1:18" x14ac:dyDescent="0.25">
      <c r="A560" s="59">
        <f t="shared" si="46"/>
        <v>559</v>
      </c>
      <c r="B560" s="47">
        <v>1</v>
      </c>
      <c r="D560" s="46" t="s">
        <v>138</v>
      </c>
      <c r="E560" s="59" t="str">
        <f t="shared" si="47"/>
        <v>Boque 1 - INSTRUCCIÓN DEL COMBATIENTE I</v>
      </c>
      <c r="F560" s="59" t="str">
        <f t="shared" si="48"/>
        <v xml:space="preserve">INSTRUCCIÓN DEL COMBATIENTE. </v>
      </c>
      <c r="G560" s="59" t="str">
        <f t="shared" si="49"/>
        <v>INSTRUCCIÓN TÁCTICA Y TÉCNICA - Boque 1 - INSTRUCCIÓN DEL COMBATIENTE I. INSTRUCCIÓN DEL COMBATIENTE.  (Ref: 559)</v>
      </c>
      <c r="H560" s="42" t="s">
        <v>145</v>
      </c>
      <c r="I560" s="42" t="s">
        <v>158</v>
      </c>
      <c r="J560" s="37" t="s">
        <v>158</v>
      </c>
      <c r="Q560" s="69"/>
      <c r="R560" s="49">
        <f t="shared" si="45"/>
        <v>27</v>
      </c>
    </row>
    <row r="561" spans="1:18" x14ac:dyDescent="0.25">
      <c r="A561" s="59">
        <f t="shared" si="46"/>
        <v>560</v>
      </c>
      <c r="B561" s="47">
        <v>1</v>
      </c>
      <c r="D561" s="46" t="s">
        <v>138</v>
      </c>
      <c r="E561" s="59" t="str">
        <f t="shared" si="47"/>
        <v>Boque 1 - INSTRUCCIÓN DEL COMBATIENTE I</v>
      </c>
      <c r="F561" s="59" t="str">
        <f t="shared" si="48"/>
        <v xml:space="preserve">INSTRUCCIÓN DEL COMBATIENTE. </v>
      </c>
      <c r="G561" s="59" t="str">
        <f t="shared" si="49"/>
        <v>INSTRUCCIÓN TÁCTICA Y TÉCNICA - Boque 1 - INSTRUCCIÓN DEL COMBATIENTE I. INSTRUCCIÓN DEL COMBATIENTE.  (Ref: 560)</v>
      </c>
      <c r="H561" s="42" t="s">
        <v>145</v>
      </c>
      <c r="I561" s="42" t="s">
        <v>158</v>
      </c>
      <c r="J561" s="37" t="s">
        <v>158</v>
      </c>
      <c r="Q561" s="69"/>
      <c r="R561" s="49">
        <f t="shared" si="45"/>
        <v>28</v>
      </c>
    </row>
    <row r="562" spans="1:18" x14ac:dyDescent="0.25">
      <c r="A562" s="59">
        <f t="shared" si="46"/>
        <v>561</v>
      </c>
      <c r="B562" s="47">
        <v>1</v>
      </c>
      <c r="D562" s="46" t="s">
        <v>138</v>
      </c>
      <c r="E562" s="59" t="str">
        <f t="shared" si="47"/>
        <v>Boque 1 - INSTRUCCIÓN DEL COMBATIENTE I</v>
      </c>
      <c r="F562" s="59" t="str">
        <f t="shared" si="48"/>
        <v xml:space="preserve">INSTRUCCIÓN DEL COMBATIENTE. </v>
      </c>
      <c r="G562" s="59" t="str">
        <f t="shared" si="49"/>
        <v>INSTRUCCIÓN TÁCTICA Y TÉCNICA - Boque 1 - INSTRUCCIÓN DEL COMBATIENTE I. INSTRUCCIÓN DEL COMBATIENTE.  (Ref: 561)</v>
      </c>
      <c r="H562" s="42" t="s">
        <v>145</v>
      </c>
      <c r="I562" s="42" t="s">
        <v>158</v>
      </c>
      <c r="J562" s="37" t="s">
        <v>158</v>
      </c>
      <c r="Q562" s="69"/>
      <c r="R562" s="49">
        <f t="shared" si="45"/>
        <v>29</v>
      </c>
    </row>
    <row r="563" spans="1:18" x14ac:dyDescent="0.25">
      <c r="A563" s="59">
        <f t="shared" si="46"/>
        <v>562</v>
      </c>
      <c r="B563" s="47">
        <v>1</v>
      </c>
      <c r="D563" s="46" t="s">
        <v>138</v>
      </c>
      <c r="E563" s="59" t="str">
        <f t="shared" si="47"/>
        <v>Boque 1 - INSTRUCCIÓN DEL COMBATIENTE I</v>
      </c>
      <c r="F563" s="59" t="str">
        <f t="shared" si="48"/>
        <v xml:space="preserve">INSTRUCCIÓN DEL COMBATIENTE. </v>
      </c>
      <c r="G563" s="59" t="str">
        <f t="shared" si="49"/>
        <v>INSTRUCCIÓN TÁCTICA Y TÉCNICA - Boque 1 - INSTRUCCIÓN DEL COMBATIENTE I. INSTRUCCIÓN DEL COMBATIENTE.  (Ref: 562)</v>
      </c>
      <c r="H563" s="42" t="s">
        <v>145</v>
      </c>
      <c r="I563" s="42" t="s">
        <v>158</v>
      </c>
      <c r="J563" s="37" t="s">
        <v>158</v>
      </c>
      <c r="Q563" s="69"/>
      <c r="R563" s="49">
        <f t="shared" si="45"/>
        <v>30</v>
      </c>
    </row>
    <row r="564" spans="1:18" x14ac:dyDescent="0.25">
      <c r="A564" s="59">
        <f t="shared" si="46"/>
        <v>563</v>
      </c>
      <c r="B564" s="47">
        <v>1</v>
      </c>
      <c r="D564" s="46" t="s">
        <v>138</v>
      </c>
      <c r="E564" s="59" t="str">
        <f t="shared" si="47"/>
        <v>Boque 1 - INSTRUCCIÓN DEL COMBATIENTE I</v>
      </c>
      <c r="F564" s="59" t="str">
        <f t="shared" si="48"/>
        <v xml:space="preserve">INSTRUCCIÓN DEL COMBATIENTE. </v>
      </c>
      <c r="G564" s="59" t="str">
        <f t="shared" si="49"/>
        <v>INSTRUCCIÓN TÁCTICA Y TÉCNICA - Boque 1 - INSTRUCCIÓN DEL COMBATIENTE I. INSTRUCCIÓN DEL COMBATIENTE.  (Ref: 563)</v>
      </c>
      <c r="H564" s="42" t="s">
        <v>145</v>
      </c>
      <c r="I564" s="42" t="s">
        <v>158</v>
      </c>
      <c r="J564" s="37" t="s">
        <v>158</v>
      </c>
      <c r="Q564" s="69"/>
      <c r="R564" s="49">
        <f t="shared" si="45"/>
        <v>31</v>
      </c>
    </row>
    <row r="565" spans="1:18" x14ac:dyDescent="0.25">
      <c r="A565" s="59">
        <f t="shared" si="46"/>
        <v>564</v>
      </c>
      <c r="B565" s="47">
        <v>1</v>
      </c>
      <c r="D565" s="46" t="s">
        <v>138</v>
      </c>
      <c r="E565" s="59" t="str">
        <f t="shared" si="47"/>
        <v>Boque 1 - INSTRUCCIÓN DEL COMBATIENTE I</v>
      </c>
      <c r="F565" s="59" t="str">
        <f t="shared" si="48"/>
        <v xml:space="preserve">INSTRUCCIÓN DEL COMBATIENTE. </v>
      </c>
      <c r="G565" s="59" t="str">
        <f t="shared" si="49"/>
        <v>INSTRUCCIÓN TÁCTICA Y TÉCNICA - Boque 1 - INSTRUCCIÓN DEL COMBATIENTE I. INSTRUCCIÓN DEL COMBATIENTE.  (Ref: 564)</v>
      </c>
      <c r="H565" s="42" t="s">
        <v>145</v>
      </c>
      <c r="I565" s="42" t="s">
        <v>158</v>
      </c>
      <c r="J565" s="37" t="s">
        <v>158</v>
      </c>
      <c r="Q565" s="69"/>
      <c r="R565" s="49">
        <f t="shared" si="45"/>
        <v>32</v>
      </c>
    </row>
    <row r="566" spans="1:18" x14ac:dyDescent="0.25">
      <c r="A566" s="59">
        <f t="shared" si="46"/>
        <v>565</v>
      </c>
      <c r="B566" s="47">
        <v>1</v>
      </c>
      <c r="D566" s="46" t="s">
        <v>138</v>
      </c>
      <c r="E566" s="59" t="str">
        <f t="shared" si="47"/>
        <v>Boque 1 - INSTRUCCIÓN DEL COMBATIENTE I</v>
      </c>
      <c r="F566" s="59" t="str">
        <f t="shared" si="48"/>
        <v xml:space="preserve">INSTRUCCIÓN DEL COMBATIENTE. </v>
      </c>
      <c r="G566" s="59" t="str">
        <f t="shared" si="49"/>
        <v>INSTRUCCIÓN TÁCTICA Y TÉCNICA - Boque 1 - INSTRUCCIÓN DEL COMBATIENTE I. INSTRUCCIÓN DEL COMBATIENTE.  (Ref: 565)</v>
      </c>
      <c r="H566" s="42" t="s">
        <v>145</v>
      </c>
      <c r="I566" s="42" t="s">
        <v>158</v>
      </c>
      <c r="J566" s="37" t="s">
        <v>158</v>
      </c>
      <c r="Q566" s="69"/>
      <c r="R566" s="49">
        <f t="shared" si="45"/>
        <v>33</v>
      </c>
    </row>
    <row r="567" spans="1:18" x14ac:dyDescent="0.25">
      <c r="A567" s="59">
        <f t="shared" si="46"/>
        <v>566</v>
      </c>
      <c r="B567" s="47">
        <v>1</v>
      </c>
      <c r="D567" s="46" t="s">
        <v>138</v>
      </c>
      <c r="E567" s="59" t="str">
        <f t="shared" si="47"/>
        <v>Boque 1 - INSTRUCCIÓN DEL COMBATIENTE I</v>
      </c>
      <c r="F567" s="59" t="str">
        <f t="shared" si="48"/>
        <v xml:space="preserve">INSTRUCCIÓN DEL COMBATIENTE. </v>
      </c>
      <c r="G567" s="59" t="str">
        <f t="shared" si="49"/>
        <v>INSTRUCCIÓN TÁCTICA Y TÉCNICA - Boque 1 - INSTRUCCIÓN DEL COMBATIENTE I. INSTRUCCIÓN DEL COMBATIENTE.  (Ref: 566)</v>
      </c>
      <c r="H567" s="42" t="s">
        <v>145</v>
      </c>
      <c r="I567" s="42" t="s">
        <v>158</v>
      </c>
      <c r="J567" s="37" t="s">
        <v>158</v>
      </c>
      <c r="Q567" s="69"/>
      <c r="R567" s="49">
        <f t="shared" si="45"/>
        <v>34</v>
      </c>
    </row>
    <row r="568" spans="1:18" x14ac:dyDescent="0.25">
      <c r="A568" s="59">
        <f t="shared" si="46"/>
        <v>567</v>
      </c>
      <c r="B568" s="47">
        <v>1</v>
      </c>
      <c r="D568" s="46" t="s">
        <v>138</v>
      </c>
      <c r="E568" s="59" t="str">
        <f t="shared" si="47"/>
        <v>Boque 1 - INSTRUCCIÓN DEL COMBATIENTE I</v>
      </c>
      <c r="F568" s="59" t="str">
        <f t="shared" si="48"/>
        <v xml:space="preserve">INSTRUCCIÓN DEL COMBATIENTE. </v>
      </c>
      <c r="G568" s="59" t="str">
        <f t="shared" si="49"/>
        <v>INSTRUCCIÓN TÁCTICA Y TÉCNICA - Boque 1 - INSTRUCCIÓN DEL COMBATIENTE I. INSTRUCCIÓN DEL COMBATIENTE.  (Ref: 567)</v>
      </c>
      <c r="H568" s="42" t="s">
        <v>145</v>
      </c>
      <c r="I568" s="42" t="s">
        <v>158</v>
      </c>
      <c r="J568" s="37" t="s">
        <v>158</v>
      </c>
      <c r="Q568" s="69"/>
      <c r="R568" s="49">
        <f t="shared" si="45"/>
        <v>35</v>
      </c>
    </row>
    <row r="569" spans="1:18" x14ac:dyDescent="0.25">
      <c r="A569" s="59">
        <f t="shared" si="46"/>
        <v>568</v>
      </c>
      <c r="B569" s="47">
        <v>1</v>
      </c>
      <c r="D569" s="46" t="s">
        <v>138</v>
      </c>
      <c r="E569" s="59" t="str">
        <f t="shared" si="47"/>
        <v>Boque 1 - INSTRUCCIÓN DEL COMBATIENTE I</v>
      </c>
      <c r="F569" s="59" t="str">
        <f t="shared" si="48"/>
        <v xml:space="preserve">INSTRUCCIÓN DEL COMBATIENTE. </v>
      </c>
      <c r="G569" s="59" t="str">
        <f t="shared" si="49"/>
        <v>INSTRUCCIÓN TÁCTICA Y TÉCNICA - Boque 1 - INSTRUCCIÓN DEL COMBATIENTE I. INSTRUCCIÓN DEL COMBATIENTE.  (Ref: 568)</v>
      </c>
      <c r="H569" s="42" t="s">
        <v>145</v>
      </c>
      <c r="I569" s="42" t="s">
        <v>158</v>
      </c>
      <c r="J569" s="37" t="s">
        <v>158</v>
      </c>
      <c r="Q569" s="69"/>
      <c r="R569" s="49">
        <f t="shared" si="45"/>
        <v>36</v>
      </c>
    </row>
    <row r="570" spans="1:18" x14ac:dyDescent="0.25">
      <c r="A570" s="59">
        <f t="shared" si="46"/>
        <v>569</v>
      </c>
      <c r="B570" s="47">
        <v>1</v>
      </c>
      <c r="D570" s="46" t="s">
        <v>138</v>
      </c>
      <c r="E570" s="59" t="str">
        <f t="shared" si="47"/>
        <v>Boque 1 - INSTRUCCIÓN DEL COMBATIENTE I</v>
      </c>
      <c r="F570" s="59" t="str">
        <f t="shared" si="48"/>
        <v xml:space="preserve">INSTRUCCIÓN DEL COMBATIENTE. </v>
      </c>
      <c r="G570" s="59" t="str">
        <f t="shared" si="49"/>
        <v>INSTRUCCIÓN TÁCTICA Y TÉCNICA - Boque 1 - INSTRUCCIÓN DEL COMBATIENTE I. INSTRUCCIÓN DEL COMBATIENTE.  (Ref: 569)</v>
      </c>
      <c r="H570" s="42" t="s">
        <v>145</v>
      </c>
      <c r="I570" s="42" t="s">
        <v>158</v>
      </c>
      <c r="J570" s="37" t="s">
        <v>158</v>
      </c>
      <c r="Q570" s="69"/>
      <c r="R570" s="49">
        <f t="shared" si="45"/>
        <v>37</v>
      </c>
    </row>
    <row r="571" spans="1:18" x14ac:dyDescent="0.25">
      <c r="A571" s="59">
        <f t="shared" si="46"/>
        <v>570</v>
      </c>
      <c r="B571" s="47">
        <v>1</v>
      </c>
      <c r="D571" s="46" t="s">
        <v>138</v>
      </c>
      <c r="E571" s="59" t="str">
        <f t="shared" si="47"/>
        <v>Boque 1 - INSTRUCCIÓN DEL COMBATIENTE I</v>
      </c>
      <c r="F571" s="59" t="str">
        <f t="shared" si="48"/>
        <v xml:space="preserve">INSTRUCCIÓN DEL COMBATIENTE. </v>
      </c>
      <c r="G571" s="59" t="str">
        <f t="shared" si="49"/>
        <v>INSTRUCCIÓN TÁCTICA Y TÉCNICA - Boque 1 - INSTRUCCIÓN DEL COMBATIENTE I. INSTRUCCIÓN DEL COMBATIENTE.  (Ref: 570)</v>
      </c>
      <c r="H571" s="42" t="s">
        <v>145</v>
      </c>
      <c r="I571" s="42" t="s">
        <v>158</v>
      </c>
      <c r="J571" s="37" t="s">
        <v>158</v>
      </c>
      <c r="Q571" s="69"/>
      <c r="R571" s="49">
        <f t="shared" si="45"/>
        <v>38</v>
      </c>
    </row>
    <row r="572" spans="1:18" x14ac:dyDescent="0.25">
      <c r="A572" s="59">
        <f t="shared" si="46"/>
        <v>571</v>
      </c>
      <c r="B572" s="47">
        <v>1</v>
      </c>
      <c r="D572" s="46" t="s">
        <v>138</v>
      </c>
      <c r="E572" s="59" t="str">
        <f t="shared" si="47"/>
        <v>Boque 1 - INSTRUCCIÓN DEL COMBATIENTE I</v>
      </c>
      <c r="F572" s="59" t="str">
        <f t="shared" si="48"/>
        <v xml:space="preserve">INSTRUCCIÓN DEL COMBATIENTE. </v>
      </c>
      <c r="G572" s="59" t="str">
        <f t="shared" si="49"/>
        <v>INSTRUCCIÓN TÁCTICA Y TÉCNICA - Boque 1 - INSTRUCCIÓN DEL COMBATIENTE I. INSTRUCCIÓN DEL COMBATIENTE.  (Ref: 571)</v>
      </c>
      <c r="H572" s="42" t="s">
        <v>145</v>
      </c>
      <c r="I572" s="42" t="s">
        <v>158</v>
      </c>
      <c r="J572" s="37" t="s">
        <v>158</v>
      </c>
      <c r="Q572" s="69"/>
      <c r="R572" s="49">
        <f t="shared" si="45"/>
        <v>39</v>
      </c>
    </row>
    <row r="573" spans="1:18" x14ac:dyDescent="0.25">
      <c r="A573" s="59">
        <f t="shared" si="46"/>
        <v>572</v>
      </c>
      <c r="B573" s="47">
        <v>1</v>
      </c>
      <c r="D573" s="46" t="s">
        <v>138</v>
      </c>
      <c r="E573" s="59" t="str">
        <f t="shared" si="47"/>
        <v>Boque 1 - INSTRUCCIÓN DEL COMBATIENTE I</v>
      </c>
      <c r="F573" s="59" t="str">
        <f t="shared" si="48"/>
        <v xml:space="preserve">INSTRUCCIÓN DEL COMBATIENTE. </v>
      </c>
      <c r="G573" s="59" t="str">
        <f t="shared" si="49"/>
        <v>INSTRUCCIÓN TÁCTICA Y TÉCNICA - Boque 1 - INSTRUCCIÓN DEL COMBATIENTE I. INSTRUCCIÓN DEL COMBATIENTE.  (Ref: 572)</v>
      </c>
      <c r="H573" s="42" t="s">
        <v>145</v>
      </c>
      <c r="I573" s="42" t="s">
        <v>158</v>
      </c>
      <c r="J573" s="37" t="s">
        <v>158</v>
      </c>
      <c r="Q573" s="69"/>
      <c r="R573" s="49">
        <f t="shared" si="45"/>
        <v>40</v>
      </c>
    </row>
    <row r="574" spans="1:18" x14ac:dyDescent="0.25">
      <c r="A574" s="59">
        <f t="shared" si="46"/>
        <v>573</v>
      </c>
      <c r="B574" s="47">
        <v>1</v>
      </c>
      <c r="D574" s="46" t="s">
        <v>138</v>
      </c>
      <c r="E574" s="59" t="str">
        <f t="shared" si="47"/>
        <v>Boque 1 - INSTRUCCIÓN DEL COMBATIENTE I</v>
      </c>
      <c r="F574" s="59" t="str">
        <f t="shared" si="48"/>
        <v xml:space="preserve">INSTRUCCIÓN DEL COMBATIENTE. </v>
      </c>
      <c r="G574" s="59" t="str">
        <f t="shared" si="49"/>
        <v>INSTRUCCIÓN TÁCTICA Y TÉCNICA - Boque 1 - INSTRUCCIÓN DEL COMBATIENTE I. INSTRUCCIÓN DEL COMBATIENTE.  (Ref: 573)</v>
      </c>
      <c r="H574" s="42" t="s">
        <v>145</v>
      </c>
      <c r="I574" s="42" t="s">
        <v>158</v>
      </c>
      <c r="J574" s="37" t="s">
        <v>158</v>
      </c>
      <c r="Q574" s="69"/>
      <c r="R574" s="49">
        <f t="shared" si="45"/>
        <v>41</v>
      </c>
    </row>
    <row r="575" spans="1:18" x14ac:dyDescent="0.25">
      <c r="A575" s="59">
        <f t="shared" si="46"/>
        <v>574</v>
      </c>
      <c r="B575" s="47">
        <v>1</v>
      </c>
      <c r="D575" s="46" t="s">
        <v>138</v>
      </c>
      <c r="E575" s="59" t="str">
        <f t="shared" si="47"/>
        <v>Boque 1 - INSTRUCCIÓN DEL COMBATIENTE I</v>
      </c>
      <c r="F575" s="59" t="str">
        <f t="shared" si="48"/>
        <v xml:space="preserve">INSTRUCCIÓN DEL COMBATIENTE. </v>
      </c>
      <c r="G575" s="59" t="str">
        <f t="shared" si="49"/>
        <v>INSTRUCCIÓN TÁCTICA Y TÉCNICA - Boque 1 - INSTRUCCIÓN DEL COMBATIENTE I. INSTRUCCIÓN DEL COMBATIENTE.  (Ref: 574)</v>
      </c>
      <c r="H575" s="42" t="s">
        <v>145</v>
      </c>
      <c r="I575" s="42" t="s">
        <v>158</v>
      </c>
      <c r="J575" s="37" t="s">
        <v>158</v>
      </c>
      <c r="Q575" s="69"/>
      <c r="R575" s="49">
        <f t="shared" si="45"/>
        <v>42</v>
      </c>
    </row>
    <row r="576" spans="1:18" x14ac:dyDescent="0.25">
      <c r="A576" s="59">
        <f t="shared" si="46"/>
        <v>575</v>
      </c>
      <c r="B576" s="47">
        <v>1</v>
      </c>
      <c r="D576" s="46" t="s">
        <v>138</v>
      </c>
      <c r="E576" s="59" t="str">
        <f t="shared" si="47"/>
        <v>Boque 1 - INSTRUCCIÓN DEL COMBATIENTE I</v>
      </c>
      <c r="F576" s="59" t="str">
        <f t="shared" si="48"/>
        <v xml:space="preserve">INSTRUCCIÓN DEL COMBATIENTE. </v>
      </c>
      <c r="G576" s="59" t="str">
        <f t="shared" si="49"/>
        <v>INSTRUCCIÓN TÁCTICA Y TÉCNICA - Boque 1 - INSTRUCCIÓN DEL COMBATIENTE I. INSTRUCCIÓN DEL COMBATIENTE.  (Ref: 575)</v>
      </c>
      <c r="H576" s="42" t="s">
        <v>145</v>
      </c>
      <c r="I576" s="42" t="s">
        <v>158</v>
      </c>
      <c r="J576" s="37" t="s">
        <v>158</v>
      </c>
      <c r="Q576" s="69"/>
      <c r="R576" s="49">
        <f t="shared" si="45"/>
        <v>43</v>
      </c>
    </row>
    <row r="577" spans="1:18" x14ac:dyDescent="0.25">
      <c r="A577" s="59">
        <f t="shared" si="46"/>
        <v>576</v>
      </c>
      <c r="B577" s="47">
        <v>1</v>
      </c>
      <c r="D577" s="46" t="s">
        <v>138</v>
      </c>
      <c r="E577" s="59" t="str">
        <f t="shared" si="47"/>
        <v>Boque 1 - INSTRUCCIÓN DEL COMBATIENTE I</v>
      </c>
      <c r="F577" s="59" t="str">
        <f t="shared" si="48"/>
        <v xml:space="preserve">INSTRUCCIÓN DEL COMBATIENTE. </v>
      </c>
      <c r="G577" s="59" t="str">
        <f t="shared" si="49"/>
        <v>INSTRUCCIÓN TÁCTICA Y TÉCNICA - Boque 1 - INSTRUCCIÓN DEL COMBATIENTE I. INSTRUCCIÓN DEL COMBATIENTE.  (Ref: 576)</v>
      </c>
      <c r="H577" s="42" t="s">
        <v>145</v>
      </c>
      <c r="I577" s="42" t="s">
        <v>158</v>
      </c>
      <c r="J577" s="37" t="s">
        <v>158</v>
      </c>
      <c r="Q577" s="69"/>
      <c r="R577" s="49">
        <f t="shared" si="45"/>
        <v>44</v>
      </c>
    </row>
    <row r="578" spans="1:18" x14ac:dyDescent="0.25">
      <c r="A578" s="59">
        <f t="shared" si="46"/>
        <v>577</v>
      </c>
      <c r="B578" s="47">
        <v>1</v>
      </c>
      <c r="D578" s="46" t="s">
        <v>138</v>
      </c>
      <c r="E578" s="59" t="str">
        <f t="shared" si="47"/>
        <v>Boque 1 - INSTRUCCIÓN DEL COMBATIENTE I</v>
      </c>
      <c r="F578" s="59" t="str">
        <f t="shared" si="48"/>
        <v xml:space="preserve">INSTRUCCIÓN DEL COMBATIENTE. </v>
      </c>
      <c r="G578" s="59" t="str">
        <f t="shared" si="49"/>
        <v>INSTRUCCIÓN TÁCTICA Y TÉCNICA - Boque 1 - INSTRUCCIÓN DEL COMBATIENTE I. INSTRUCCIÓN DEL COMBATIENTE.  (Ref: 577)</v>
      </c>
      <c r="H578" s="42" t="s">
        <v>145</v>
      </c>
      <c r="I578" s="42" t="s">
        <v>158</v>
      </c>
      <c r="J578" s="37" t="s">
        <v>158</v>
      </c>
      <c r="Q578" s="69"/>
      <c r="R578" s="49">
        <f t="shared" si="45"/>
        <v>45</v>
      </c>
    </row>
    <row r="579" spans="1:18" x14ac:dyDescent="0.25">
      <c r="A579" s="59">
        <f t="shared" si="46"/>
        <v>578</v>
      </c>
      <c r="B579" s="47">
        <v>1</v>
      </c>
      <c r="D579" s="46" t="s">
        <v>138</v>
      </c>
      <c r="E579" s="59" t="str">
        <f t="shared" si="47"/>
        <v>Boque 1 - INSTRUCCIÓN DEL COMBATIENTE I</v>
      </c>
      <c r="F579" s="59" t="str">
        <f t="shared" si="48"/>
        <v xml:space="preserve">INSTRUCCIÓN DEL COMBATIENTE. </v>
      </c>
      <c r="G579" s="59" t="str">
        <f t="shared" si="49"/>
        <v>INSTRUCCIÓN TÁCTICA Y TÉCNICA - Boque 1 - INSTRUCCIÓN DEL COMBATIENTE I. INSTRUCCIÓN DEL COMBATIENTE.  (Ref: 578)</v>
      </c>
      <c r="H579" s="42" t="s">
        <v>145</v>
      </c>
      <c r="I579" s="42" t="s">
        <v>158</v>
      </c>
      <c r="J579" s="37" t="s">
        <v>158</v>
      </c>
      <c r="Q579" s="69"/>
      <c r="R579" s="49">
        <f t="shared" si="45"/>
        <v>46</v>
      </c>
    </row>
    <row r="580" spans="1:18" x14ac:dyDescent="0.25">
      <c r="A580" s="59">
        <f t="shared" ref="A580:A643" si="50">+A579+1</f>
        <v>579</v>
      </c>
      <c r="B580" s="47">
        <v>1</v>
      </c>
      <c r="D580" s="46" t="s">
        <v>138</v>
      </c>
      <c r="E580" s="59" t="str">
        <f t="shared" si="47"/>
        <v>Boque 1 - INSTRUCCIÓN DEL COMBATIENTE I</v>
      </c>
      <c r="F580" s="59" t="str">
        <f t="shared" si="48"/>
        <v xml:space="preserve">INSTRUCCIÓN DEL COMBATIENTE. </v>
      </c>
      <c r="G580" s="59" t="str">
        <f t="shared" si="49"/>
        <v>INSTRUCCIÓN TÁCTICA Y TÉCNICA - Boque 1 - INSTRUCCIÓN DEL COMBATIENTE I. INSTRUCCIÓN DEL COMBATIENTE.  (Ref: 579)</v>
      </c>
      <c r="H580" s="42" t="s">
        <v>145</v>
      </c>
      <c r="I580" s="42" t="s">
        <v>158</v>
      </c>
      <c r="J580" s="37" t="s">
        <v>158</v>
      </c>
      <c r="Q580" s="69"/>
      <c r="R580" s="49">
        <f t="shared" si="45"/>
        <v>47</v>
      </c>
    </row>
    <row r="581" spans="1:18" x14ac:dyDescent="0.25">
      <c r="A581" s="59">
        <f t="shared" si="50"/>
        <v>580</v>
      </c>
      <c r="B581" s="47">
        <v>1</v>
      </c>
      <c r="D581" s="46" t="s">
        <v>138</v>
      </c>
      <c r="E581" s="59" t="str">
        <f t="shared" si="47"/>
        <v>Boque 1 - INSTRUCCIÓN DEL COMBATIENTE I</v>
      </c>
      <c r="F581" s="59" t="str">
        <f t="shared" si="48"/>
        <v xml:space="preserve">INSTRUCCIÓN DEL COMBATIENTE. </v>
      </c>
      <c r="G581" s="59" t="str">
        <f t="shared" si="49"/>
        <v>INSTRUCCIÓN TÁCTICA Y TÉCNICA - Boque 1 - INSTRUCCIÓN DEL COMBATIENTE I. INSTRUCCIÓN DEL COMBATIENTE.  (Ref: 580)</v>
      </c>
      <c r="H581" s="42" t="s">
        <v>145</v>
      </c>
      <c r="I581" s="42" t="s">
        <v>158</v>
      </c>
      <c r="J581" s="37" t="s">
        <v>158</v>
      </c>
      <c r="Q581" s="69"/>
      <c r="R581" s="49">
        <f t="shared" si="45"/>
        <v>48</v>
      </c>
    </row>
    <row r="582" spans="1:18" x14ac:dyDescent="0.25">
      <c r="A582" s="59">
        <f t="shared" si="50"/>
        <v>581</v>
      </c>
      <c r="B582" s="47">
        <v>1</v>
      </c>
      <c r="D582" s="46" t="s">
        <v>138</v>
      </c>
      <c r="E582" s="59" t="str">
        <f t="shared" si="47"/>
        <v>Boque 1 - INSTRUCCIÓN DEL COMBATIENTE I</v>
      </c>
      <c r="F582" s="59" t="str">
        <f t="shared" si="48"/>
        <v xml:space="preserve">INSTRUCCIÓN DEL COMBATIENTE. </v>
      </c>
      <c r="G582" s="59" t="str">
        <f t="shared" si="49"/>
        <v>INSTRUCCIÓN TÁCTICA Y TÉCNICA - Boque 1 - INSTRUCCIÓN DEL COMBATIENTE I. INSTRUCCIÓN DEL COMBATIENTE.  (Ref: 581)</v>
      </c>
      <c r="H582" s="42" t="s">
        <v>145</v>
      </c>
      <c r="I582" s="42" t="s">
        <v>158</v>
      </c>
      <c r="J582" s="37" t="s">
        <v>158</v>
      </c>
      <c r="Q582" s="69"/>
      <c r="R582" s="49">
        <f t="shared" si="45"/>
        <v>49</v>
      </c>
    </row>
    <row r="583" spans="1:18" x14ac:dyDescent="0.25">
      <c r="A583" s="59">
        <f t="shared" si="50"/>
        <v>582</v>
      </c>
      <c r="B583" s="47">
        <v>1</v>
      </c>
      <c r="D583" s="46" t="s">
        <v>138</v>
      </c>
      <c r="E583" s="59" t="str">
        <f t="shared" si="47"/>
        <v>Boque 1 - INSTRUCCIÓN DEL COMBATIENTE I</v>
      </c>
      <c r="F583" s="59" t="str">
        <f t="shared" si="48"/>
        <v xml:space="preserve">INSTRUCCIÓN DEL COMBATIENTE. </v>
      </c>
      <c r="G583" s="59" t="str">
        <f t="shared" si="49"/>
        <v>INSTRUCCIÓN TÁCTICA Y TÉCNICA - Boque 1 - INSTRUCCIÓN DEL COMBATIENTE I. INSTRUCCIÓN DEL COMBATIENTE.  (Ref: 582)</v>
      </c>
      <c r="H583" s="42" t="s">
        <v>145</v>
      </c>
      <c r="I583" s="42" t="s">
        <v>158</v>
      </c>
      <c r="J583" s="37" t="s">
        <v>158</v>
      </c>
      <c r="Q583" s="69"/>
      <c r="R583" s="49">
        <f t="shared" si="45"/>
        <v>50</v>
      </c>
    </row>
    <row r="584" spans="1:18" x14ac:dyDescent="0.25">
      <c r="A584" s="59">
        <f t="shared" si="50"/>
        <v>583</v>
      </c>
      <c r="B584" s="47">
        <v>1</v>
      </c>
      <c r="D584" s="46" t="s">
        <v>138</v>
      </c>
      <c r="E584" s="59" t="str">
        <f t="shared" si="47"/>
        <v>Boque 1 - INSTRUCCIÓN DEL COMBATIENTE I</v>
      </c>
      <c r="F584" s="59" t="str">
        <f t="shared" si="48"/>
        <v xml:space="preserve">INSTRUCCIÓN DEL COMBATIENTE. </v>
      </c>
      <c r="G584" s="59" t="str">
        <f t="shared" si="49"/>
        <v>INSTRUCCIÓN TÁCTICA Y TÉCNICA - Boque 1 - INSTRUCCIÓN DEL COMBATIENTE I. INSTRUCCIÓN DEL COMBATIENTE.  (Ref: 583)</v>
      </c>
      <c r="H584" s="42" t="s">
        <v>145</v>
      </c>
      <c r="I584" s="42" t="s">
        <v>158</v>
      </c>
      <c r="J584" s="37" t="s">
        <v>158</v>
      </c>
      <c r="Q584" s="69"/>
      <c r="R584" s="49">
        <f t="shared" si="45"/>
        <v>51</v>
      </c>
    </row>
    <row r="585" spans="1:18" x14ac:dyDescent="0.25">
      <c r="A585" s="59">
        <f t="shared" si="50"/>
        <v>584</v>
      </c>
      <c r="B585" s="47">
        <v>1</v>
      </c>
      <c r="D585" s="46" t="s">
        <v>138</v>
      </c>
      <c r="E585" s="59" t="str">
        <f t="shared" si="47"/>
        <v>Boque 1 - INSTRUCCIÓN DEL COMBATIENTE I</v>
      </c>
      <c r="F585" s="59" t="str">
        <f t="shared" si="48"/>
        <v xml:space="preserve">INSTRUCCIÓN DEL COMBATIENTE. </v>
      </c>
      <c r="G585" s="59" t="str">
        <f t="shared" si="49"/>
        <v>INSTRUCCIÓN TÁCTICA Y TÉCNICA - Boque 1 - INSTRUCCIÓN DEL COMBATIENTE I. INSTRUCCIÓN DEL COMBATIENTE.  (Ref: 584)</v>
      </c>
      <c r="H585" s="42" t="s">
        <v>145</v>
      </c>
      <c r="I585" s="42" t="s">
        <v>158</v>
      </c>
      <c r="J585" s="37" t="s">
        <v>158</v>
      </c>
      <c r="Q585" s="69"/>
      <c r="R585" s="49">
        <f t="shared" si="45"/>
        <v>52</v>
      </c>
    </row>
    <row r="586" spans="1:18" x14ac:dyDescent="0.25">
      <c r="A586" s="59">
        <f t="shared" si="50"/>
        <v>585</v>
      </c>
      <c r="B586" s="47">
        <v>1</v>
      </c>
      <c r="D586" s="46" t="s">
        <v>138</v>
      </c>
      <c r="E586" s="59" t="str">
        <f t="shared" si="47"/>
        <v>Boque 1 - INSTRUCCIÓN DEL COMBATIENTE I</v>
      </c>
      <c r="F586" s="59" t="str">
        <f t="shared" si="48"/>
        <v xml:space="preserve">INSTRUCCIÓN DEL COMBATIENTE. </v>
      </c>
      <c r="G586" s="59" t="str">
        <f t="shared" si="49"/>
        <v>INSTRUCCIÓN TÁCTICA Y TÉCNICA - Boque 1 - INSTRUCCIÓN DEL COMBATIENTE I. INSTRUCCIÓN DEL COMBATIENTE.  (Ref: 585)</v>
      </c>
      <c r="H586" s="42" t="s">
        <v>145</v>
      </c>
      <c r="I586" s="42" t="s">
        <v>158</v>
      </c>
      <c r="J586" s="37" t="s">
        <v>158</v>
      </c>
      <c r="Q586" s="69"/>
      <c r="R586" s="49">
        <f t="shared" si="45"/>
        <v>53</v>
      </c>
    </row>
    <row r="587" spans="1:18" x14ac:dyDescent="0.25">
      <c r="A587" s="59">
        <f t="shared" si="50"/>
        <v>586</v>
      </c>
      <c r="B587" s="47">
        <v>1</v>
      </c>
      <c r="D587" s="46" t="s">
        <v>138</v>
      </c>
      <c r="E587" s="59" t="str">
        <f t="shared" si="47"/>
        <v>Boque 1 - INSTRUCCIÓN DEL COMBATIENTE I</v>
      </c>
      <c r="F587" s="59" t="str">
        <f t="shared" si="48"/>
        <v xml:space="preserve">INSTRUCCIÓN DEL COMBATIENTE. </v>
      </c>
      <c r="G587" s="59" t="str">
        <f t="shared" si="49"/>
        <v>INSTRUCCIÓN TÁCTICA Y TÉCNICA - Boque 1 - INSTRUCCIÓN DEL COMBATIENTE I. INSTRUCCIÓN DEL COMBATIENTE.  (Ref: 586)</v>
      </c>
      <c r="H587" s="42" t="s">
        <v>145</v>
      </c>
      <c r="I587" s="42" t="s">
        <v>158</v>
      </c>
      <c r="J587" s="37" t="s">
        <v>158</v>
      </c>
      <c r="Q587" s="69"/>
      <c r="R587" s="49">
        <f t="shared" si="45"/>
        <v>54</v>
      </c>
    </row>
    <row r="588" spans="1:18" x14ac:dyDescent="0.25">
      <c r="A588" s="59">
        <f t="shared" si="50"/>
        <v>587</v>
      </c>
      <c r="B588" s="47">
        <v>1</v>
      </c>
      <c r="D588" s="46" t="s">
        <v>138</v>
      </c>
      <c r="E588" s="59" t="str">
        <f t="shared" si="47"/>
        <v>Boque 1 - INSTRUCCIÓN DEL COMBATIENTE I</v>
      </c>
      <c r="F588" s="59" t="str">
        <f t="shared" si="48"/>
        <v xml:space="preserve">INSTRUCCIÓN DEL COMBATIENTE. </v>
      </c>
      <c r="G588" s="59" t="str">
        <f t="shared" si="49"/>
        <v>INSTRUCCIÓN TÁCTICA Y TÉCNICA - Boque 1 - INSTRUCCIÓN DEL COMBATIENTE I. INSTRUCCIÓN DEL COMBATIENTE.  (Ref: 587)</v>
      </c>
      <c r="H588" s="42" t="s">
        <v>145</v>
      </c>
      <c r="I588" s="42" t="s">
        <v>158</v>
      </c>
      <c r="J588" s="37" t="s">
        <v>158</v>
      </c>
      <c r="R588" s="49">
        <f t="shared" si="45"/>
        <v>55</v>
      </c>
    </row>
    <row r="589" spans="1:18" x14ac:dyDescent="0.25">
      <c r="A589" s="59">
        <f t="shared" si="50"/>
        <v>588</v>
      </c>
      <c r="B589" s="47">
        <v>1</v>
      </c>
      <c r="D589" s="46" t="s">
        <v>138</v>
      </c>
      <c r="E589" s="59" t="str">
        <f t="shared" si="42"/>
        <v>Boque 1 - INSTRUCCIÓN DEL COMBATIENTE I</v>
      </c>
      <c r="F589" s="59" t="str">
        <f t="shared" si="43"/>
        <v xml:space="preserve">INSTRUCCIÓN DEL COMBATIENTE. </v>
      </c>
      <c r="G589" s="59" t="str">
        <f t="shared" si="44"/>
        <v>INSTRUCCIÓN TÁCTICA Y TÉCNICA - Boque 1 - INSTRUCCIÓN DEL COMBATIENTE I. INSTRUCCIÓN DEL COMBATIENTE.  (Ref: 588)</v>
      </c>
      <c r="H589" s="42" t="s">
        <v>145</v>
      </c>
      <c r="I589" s="42" t="s">
        <v>158</v>
      </c>
      <c r="J589" s="37" t="s">
        <v>158</v>
      </c>
      <c r="R589" s="49">
        <f t="shared" si="45"/>
        <v>56</v>
      </c>
    </row>
    <row r="590" spans="1:18" x14ac:dyDescent="0.25">
      <c r="A590" s="59">
        <f t="shared" si="50"/>
        <v>589</v>
      </c>
      <c r="B590" s="47">
        <v>1</v>
      </c>
      <c r="D590" s="46" t="s">
        <v>138</v>
      </c>
      <c r="E590" s="59" t="str">
        <f t="shared" si="42"/>
        <v>Boque 1 - INSTRUCCIÓN DEL COMBATIENTE I</v>
      </c>
      <c r="F590" s="59" t="str">
        <f t="shared" si="43"/>
        <v xml:space="preserve">INSTRUCCIÓN DEL COMBATIENTE. </v>
      </c>
      <c r="G590" s="59" t="str">
        <f t="shared" si="44"/>
        <v>INSTRUCCIÓN TÁCTICA Y TÉCNICA - Boque 1 - INSTRUCCIÓN DEL COMBATIENTE I. INSTRUCCIÓN DEL COMBATIENTE.  (Ref: 589)</v>
      </c>
      <c r="H590" s="42" t="s">
        <v>145</v>
      </c>
      <c r="I590" s="42" t="s">
        <v>158</v>
      </c>
      <c r="J590" s="37" t="s">
        <v>158</v>
      </c>
      <c r="R590" s="49">
        <f t="shared" si="45"/>
        <v>57</v>
      </c>
    </row>
    <row r="591" spans="1:18" x14ac:dyDescent="0.25">
      <c r="A591" s="59">
        <f t="shared" si="50"/>
        <v>590</v>
      </c>
      <c r="B591" s="47">
        <v>1</v>
      </c>
      <c r="D591" s="46" t="s">
        <v>138</v>
      </c>
      <c r="E591" s="59" t="str">
        <f t="shared" si="42"/>
        <v>Boque 1 - INSTRUCCIÓN DEL COMBATIENTE I</v>
      </c>
      <c r="F591" s="59" t="str">
        <f t="shared" si="43"/>
        <v xml:space="preserve">INSTRUCCIÓN DEL COMBATIENTE. </v>
      </c>
      <c r="G591" s="59" t="str">
        <f t="shared" si="44"/>
        <v>INSTRUCCIÓN TÁCTICA Y TÉCNICA - Boque 1 - INSTRUCCIÓN DEL COMBATIENTE I. INSTRUCCIÓN DEL COMBATIENTE.  (Ref: 590)</v>
      </c>
      <c r="H591" s="42" t="s">
        <v>145</v>
      </c>
      <c r="I591" s="42" t="s">
        <v>158</v>
      </c>
      <c r="J591" s="37" t="s">
        <v>158</v>
      </c>
      <c r="R591" s="49">
        <f t="shared" si="45"/>
        <v>58</v>
      </c>
    </row>
    <row r="592" spans="1:18" x14ac:dyDescent="0.25">
      <c r="A592" s="59">
        <f t="shared" si="50"/>
        <v>591</v>
      </c>
      <c r="B592" s="47">
        <v>1</v>
      </c>
      <c r="D592" s="46" t="s">
        <v>138</v>
      </c>
      <c r="E592" s="59" t="str">
        <f t="shared" si="42"/>
        <v>Boque 1 - INSTRUCCIÓN DEL COMBATIENTE I</v>
      </c>
      <c r="F592" s="59" t="str">
        <f t="shared" si="43"/>
        <v xml:space="preserve">INSTRUCCIÓN DEL COMBATIENTE. </v>
      </c>
      <c r="G592" s="59" t="str">
        <f t="shared" si="44"/>
        <v>INSTRUCCIÓN TÁCTICA Y TÉCNICA - Boque 1 - INSTRUCCIÓN DEL COMBATIENTE I. INSTRUCCIÓN DEL COMBATIENTE.  (Ref: 591)</v>
      </c>
      <c r="H592" s="42" t="s">
        <v>145</v>
      </c>
      <c r="I592" s="42" t="s">
        <v>158</v>
      </c>
      <c r="J592" s="37" t="s">
        <v>158</v>
      </c>
      <c r="R592" s="49">
        <f t="shared" si="45"/>
        <v>59</v>
      </c>
    </row>
    <row r="593" spans="1:18" x14ac:dyDescent="0.25">
      <c r="A593" s="59">
        <f t="shared" si="50"/>
        <v>592</v>
      </c>
      <c r="B593" s="47">
        <v>1</v>
      </c>
      <c r="D593" s="46" t="s">
        <v>138</v>
      </c>
      <c r="E593" s="59" t="str">
        <f t="shared" si="42"/>
        <v>Boque 1 - INSTRUCCIÓN DEL COMBATIENTE I</v>
      </c>
      <c r="F593" s="59" t="str">
        <f t="shared" si="43"/>
        <v xml:space="preserve">INSTRUCCIÓN DEL COMBATIENTE. </v>
      </c>
      <c r="G593" s="59" t="str">
        <f t="shared" si="44"/>
        <v>INSTRUCCIÓN TÁCTICA Y TÉCNICA - Boque 1 - INSTRUCCIÓN DEL COMBATIENTE I. INSTRUCCIÓN DEL COMBATIENTE.  (Ref: 592)</v>
      </c>
      <c r="H593" s="42" t="s">
        <v>145</v>
      </c>
      <c r="I593" s="42" t="s">
        <v>158</v>
      </c>
      <c r="J593" s="37" t="s">
        <v>158</v>
      </c>
      <c r="R593" s="49">
        <f t="shared" si="45"/>
        <v>60</v>
      </c>
    </row>
    <row r="594" spans="1:18" x14ac:dyDescent="0.25">
      <c r="A594" s="59">
        <f t="shared" si="50"/>
        <v>593</v>
      </c>
      <c r="B594" s="47">
        <v>1</v>
      </c>
      <c r="D594" s="46" t="s">
        <v>138</v>
      </c>
      <c r="E594" s="59" t="str">
        <f t="shared" si="42"/>
        <v>Boque 1 - INSTRUCCIÓN DEL COMBATIENTE I</v>
      </c>
      <c r="F594" s="59" t="str">
        <f t="shared" si="43"/>
        <v xml:space="preserve">INSTRUCCIÓN DEL COMBATIENTE. </v>
      </c>
      <c r="G594" s="59" t="str">
        <f t="shared" si="44"/>
        <v>INSTRUCCIÓN TÁCTICA Y TÉCNICA - Boque 1 - INSTRUCCIÓN DEL COMBATIENTE I. INSTRUCCIÓN DEL COMBATIENTE.  (Ref: 593)</v>
      </c>
      <c r="H594" s="42" t="s">
        <v>145</v>
      </c>
      <c r="I594" s="42" t="s">
        <v>158</v>
      </c>
      <c r="J594" s="37" t="s">
        <v>158</v>
      </c>
      <c r="R594" s="49">
        <f t="shared" si="45"/>
        <v>61</v>
      </c>
    </row>
    <row r="595" spans="1:18" x14ac:dyDescent="0.25">
      <c r="A595" s="59">
        <f t="shared" si="50"/>
        <v>594</v>
      </c>
      <c r="B595" s="47">
        <v>1</v>
      </c>
      <c r="C595" s="46">
        <v>11</v>
      </c>
      <c r="D595" s="46" t="s">
        <v>137</v>
      </c>
      <c r="E595" s="59" t="str">
        <f t="shared" si="42"/>
        <v>Boque 1 - INSTRUCCIÓN DEL COMBATIENTE II</v>
      </c>
      <c r="F595" s="59" t="str">
        <f t="shared" si="43"/>
        <v xml:space="preserve">INSTRUCCIÓN DEL COMBATIENTE. </v>
      </c>
      <c r="G595" s="59" t="str">
        <f t="shared" si="44"/>
        <v>INSTRUCCIÓN TÁCTICA Y TÉCNICA - Boque 1 - INSTRUCCIÓN DEL COMBATIENTE II. INSTRUCCIÓN DEL COMBATIENTE.  (Ref: 594)</v>
      </c>
      <c r="H595" s="42" t="s">
        <v>145</v>
      </c>
      <c r="I595" s="42" t="s">
        <v>158</v>
      </c>
      <c r="J595" s="37" t="s">
        <v>158</v>
      </c>
      <c r="R595" s="49">
        <f t="shared" si="45"/>
        <v>1</v>
      </c>
    </row>
    <row r="596" spans="1:18" x14ac:dyDescent="0.25">
      <c r="A596" s="59">
        <f t="shared" si="50"/>
        <v>595</v>
      </c>
      <c r="B596" s="47">
        <v>1</v>
      </c>
      <c r="D596" s="46" t="s">
        <v>137</v>
      </c>
      <c r="E596" s="59" t="str">
        <f t="shared" si="42"/>
        <v>Boque 1 - INSTRUCCIÓN DEL COMBATIENTE II</v>
      </c>
      <c r="F596" s="59" t="str">
        <f t="shared" si="43"/>
        <v xml:space="preserve">INSTRUCCIÓN DEL COMBATIENTE. </v>
      </c>
      <c r="G596" s="59" t="str">
        <f t="shared" si="44"/>
        <v>INSTRUCCIÓN TÁCTICA Y TÉCNICA - Boque 1 - INSTRUCCIÓN DEL COMBATIENTE II. INSTRUCCIÓN DEL COMBATIENTE.  (Ref: 595)</v>
      </c>
      <c r="H596" s="42" t="s">
        <v>145</v>
      </c>
      <c r="I596" s="42" t="s">
        <v>158</v>
      </c>
      <c r="J596" s="37" t="s">
        <v>158</v>
      </c>
      <c r="R596" s="49">
        <f t="shared" si="45"/>
        <v>2</v>
      </c>
    </row>
    <row r="597" spans="1:18" x14ac:dyDescent="0.25">
      <c r="A597" s="59">
        <f t="shared" si="50"/>
        <v>596</v>
      </c>
      <c r="B597" s="47">
        <v>1</v>
      </c>
      <c r="D597" s="46" t="s">
        <v>137</v>
      </c>
      <c r="E597" s="59" t="str">
        <f t="shared" si="42"/>
        <v>Boque 1 - INSTRUCCIÓN DEL COMBATIENTE II</v>
      </c>
      <c r="F597" s="59" t="str">
        <f t="shared" si="43"/>
        <v xml:space="preserve">INSTRUCCIÓN DEL COMBATIENTE. </v>
      </c>
      <c r="G597" s="59" t="str">
        <f t="shared" si="44"/>
        <v>INSTRUCCIÓN TÁCTICA Y TÉCNICA - Boque 1 - INSTRUCCIÓN DEL COMBATIENTE II. INSTRUCCIÓN DEL COMBATIENTE.  (Ref: 596)</v>
      </c>
      <c r="H597" s="42" t="s">
        <v>145</v>
      </c>
      <c r="I597" s="42" t="s">
        <v>158</v>
      </c>
      <c r="J597" s="37" t="s">
        <v>158</v>
      </c>
      <c r="R597" s="49">
        <f t="shared" si="45"/>
        <v>3</v>
      </c>
    </row>
    <row r="598" spans="1:18" x14ac:dyDescent="0.25">
      <c r="A598" s="59">
        <f t="shared" si="50"/>
        <v>597</v>
      </c>
      <c r="B598" s="47">
        <v>1</v>
      </c>
      <c r="D598" s="46" t="s">
        <v>137</v>
      </c>
      <c r="E598" s="59" t="str">
        <f t="shared" si="42"/>
        <v>Boque 1 - INSTRUCCIÓN DEL COMBATIENTE II</v>
      </c>
      <c r="F598" s="59" t="str">
        <f t="shared" si="43"/>
        <v xml:space="preserve">INSTRUCCIÓN DEL COMBATIENTE. </v>
      </c>
      <c r="G598" s="59" t="str">
        <f t="shared" si="44"/>
        <v>INSTRUCCIÓN TÁCTICA Y TÉCNICA - Boque 1 - INSTRUCCIÓN DEL COMBATIENTE II. INSTRUCCIÓN DEL COMBATIENTE.  (Ref: 597)</v>
      </c>
      <c r="H598" s="42" t="s">
        <v>145</v>
      </c>
      <c r="I598" s="42" t="s">
        <v>158</v>
      </c>
      <c r="J598" s="37" t="s">
        <v>158</v>
      </c>
      <c r="R598" s="49">
        <f t="shared" si="45"/>
        <v>4</v>
      </c>
    </row>
    <row r="599" spans="1:18" x14ac:dyDescent="0.25">
      <c r="A599" s="59">
        <f t="shared" si="50"/>
        <v>598</v>
      </c>
      <c r="B599" s="47">
        <v>1</v>
      </c>
      <c r="D599" s="46" t="s">
        <v>137</v>
      </c>
      <c r="E599" s="59" t="str">
        <f t="shared" si="42"/>
        <v>Boque 1 - INSTRUCCIÓN DEL COMBATIENTE II</v>
      </c>
      <c r="F599" s="59" t="str">
        <f t="shared" si="43"/>
        <v xml:space="preserve">INSTRUCCIÓN DEL COMBATIENTE. </v>
      </c>
      <c r="G599" s="59" t="str">
        <f t="shared" si="44"/>
        <v>INSTRUCCIÓN TÁCTICA Y TÉCNICA - Boque 1 - INSTRUCCIÓN DEL COMBATIENTE II. INSTRUCCIÓN DEL COMBATIENTE.  (Ref: 598)</v>
      </c>
      <c r="H599" s="42" t="s">
        <v>145</v>
      </c>
      <c r="I599" s="42" t="s">
        <v>158</v>
      </c>
      <c r="J599" s="37" t="s">
        <v>158</v>
      </c>
      <c r="R599" s="49">
        <f t="shared" si="45"/>
        <v>5</v>
      </c>
    </row>
    <row r="600" spans="1:18" x14ac:dyDescent="0.25">
      <c r="A600" s="59">
        <f t="shared" si="50"/>
        <v>599</v>
      </c>
      <c r="B600" s="47">
        <v>1</v>
      </c>
      <c r="D600" s="46" t="s">
        <v>137</v>
      </c>
      <c r="E600" s="59" t="str">
        <f t="shared" si="42"/>
        <v>Boque 1 - INSTRUCCIÓN DEL COMBATIENTE II</v>
      </c>
      <c r="F600" s="59" t="str">
        <f t="shared" si="43"/>
        <v xml:space="preserve">INSTRUCCIÓN DEL COMBATIENTE. </v>
      </c>
      <c r="G600" s="59" t="str">
        <f t="shared" si="44"/>
        <v>INSTRUCCIÓN TÁCTICA Y TÉCNICA - Boque 1 - INSTRUCCIÓN DEL COMBATIENTE II. INSTRUCCIÓN DEL COMBATIENTE.  (Ref: 599)</v>
      </c>
      <c r="H600" s="42" t="s">
        <v>145</v>
      </c>
      <c r="I600" s="42" t="s">
        <v>158</v>
      </c>
      <c r="J600" s="37" t="s">
        <v>158</v>
      </c>
      <c r="R600" s="49">
        <f t="shared" si="45"/>
        <v>6</v>
      </c>
    </row>
    <row r="601" spans="1:18" x14ac:dyDescent="0.25">
      <c r="A601" s="59">
        <f t="shared" si="50"/>
        <v>600</v>
      </c>
      <c r="B601" s="47">
        <v>1</v>
      </c>
      <c r="D601" s="46" t="s">
        <v>137</v>
      </c>
      <c r="E601" s="59" t="str">
        <f t="shared" si="42"/>
        <v>Boque 1 - INSTRUCCIÓN DEL COMBATIENTE II</v>
      </c>
      <c r="F601" s="59" t="str">
        <f t="shared" si="43"/>
        <v xml:space="preserve">INSTRUCCIÓN DEL COMBATIENTE. </v>
      </c>
      <c r="G601" s="59" t="str">
        <f t="shared" si="44"/>
        <v>INSTRUCCIÓN TÁCTICA Y TÉCNICA - Boque 1 - INSTRUCCIÓN DEL COMBATIENTE II. INSTRUCCIÓN DEL COMBATIENTE.  (Ref: 600)</v>
      </c>
      <c r="H601" s="42" t="s">
        <v>145</v>
      </c>
      <c r="I601" s="42" t="s">
        <v>158</v>
      </c>
      <c r="J601" s="37" t="s">
        <v>158</v>
      </c>
      <c r="R601" s="49">
        <f t="shared" si="45"/>
        <v>7</v>
      </c>
    </row>
    <row r="602" spans="1:18" x14ac:dyDescent="0.25">
      <c r="A602" s="59">
        <f t="shared" si="50"/>
        <v>601</v>
      </c>
      <c r="B602" s="47">
        <v>1</v>
      </c>
      <c r="D602" s="46" t="s">
        <v>137</v>
      </c>
      <c r="E602" s="59" t="str">
        <f t="shared" ref="E602:E720" si="51">CONCATENATE("Boque ",B602," - ",I602," ",D602)</f>
        <v>Boque 1 - INSTRUCCIÓN DEL COMBATIENTE II</v>
      </c>
      <c r="F602" s="59" t="str">
        <f t="shared" si="43"/>
        <v xml:space="preserve">INSTRUCCIÓN DEL COMBATIENTE. </v>
      </c>
      <c r="G602" s="59" t="str">
        <f t="shared" si="44"/>
        <v>INSTRUCCIÓN TÁCTICA Y TÉCNICA - Boque 1 - INSTRUCCIÓN DEL COMBATIENTE II. INSTRUCCIÓN DEL COMBATIENTE.  (Ref: 601)</v>
      </c>
      <c r="H602" s="42" t="s">
        <v>145</v>
      </c>
      <c r="I602" s="42" t="s">
        <v>158</v>
      </c>
      <c r="J602" s="37" t="s">
        <v>158</v>
      </c>
      <c r="R602" s="49">
        <f t="shared" si="45"/>
        <v>8</v>
      </c>
    </row>
    <row r="603" spans="1:18" x14ac:dyDescent="0.25">
      <c r="A603" s="59">
        <f t="shared" si="50"/>
        <v>602</v>
      </c>
      <c r="B603" s="47">
        <v>1</v>
      </c>
      <c r="D603" s="46" t="s">
        <v>137</v>
      </c>
      <c r="E603" s="59" t="str">
        <f t="shared" si="51"/>
        <v>Boque 1 - INSTRUCCIÓN DEL COMBATIENTE II</v>
      </c>
      <c r="F603" s="59" t="str">
        <f t="shared" ref="F603:F721" si="52">IF(J603&gt;0,CONCATENATE(J603,". ",K603),K603)</f>
        <v xml:space="preserve">INSTRUCCIÓN DEL COMBATIENTE. </v>
      </c>
      <c r="G603" s="59" t="str">
        <f t="shared" ref="G603:G721" si="53">IF(H603=0,CONCATENATE(E603,". ",F603," (Ref: ",A603,")"),CONCATENATE(H603," - ",E603,". ",F603," (Ref: ",A603,")"))</f>
        <v>INSTRUCCIÓN TÁCTICA Y TÉCNICA - Boque 1 - INSTRUCCIÓN DEL COMBATIENTE II. INSTRUCCIÓN DEL COMBATIENTE.  (Ref: 602)</v>
      </c>
      <c r="H603" s="42" t="s">
        <v>145</v>
      </c>
      <c r="I603" s="42" t="s">
        <v>158</v>
      </c>
      <c r="J603" s="37" t="s">
        <v>158</v>
      </c>
      <c r="R603" s="49">
        <f t="shared" ref="R603:R721" si="54">IF(C603=0,R602+1,1)</f>
        <v>9</v>
      </c>
    </row>
    <row r="604" spans="1:18" x14ac:dyDescent="0.25">
      <c r="A604" s="59">
        <f t="shared" si="50"/>
        <v>603</v>
      </c>
      <c r="B604" s="47">
        <v>1</v>
      </c>
      <c r="D604" s="46" t="s">
        <v>137</v>
      </c>
      <c r="E604" s="59" t="str">
        <f t="shared" si="51"/>
        <v>Boque 1 - INSTRUCCIÓN DEL COMBATIENTE II</v>
      </c>
      <c r="F604" s="59" t="str">
        <f t="shared" si="52"/>
        <v xml:space="preserve">INSTRUCCIÓN DEL COMBATIENTE. </v>
      </c>
      <c r="G604" s="59" t="str">
        <f t="shared" si="53"/>
        <v>INSTRUCCIÓN TÁCTICA Y TÉCNICA - Boque 1 - INSTRUCCIÓN DEL COMBATIENTE II. INSTRUCCIÓN DEL COMBATIENTE.  (Ref: 603)</v>
      </c>
      <c r="H604" s="42" t="s">
        <v>145</v>
      </c>
      <c r="I604" s="42" t="s">
        <v>158</v>
      </c>
      <c r="J604" s="37" t="s">
        <v>158</v>
      </c>
      <c r="R604" s="49">
        <f t="shared" si="54"/>
        <v>10</v>
      </c>
    </row>
    <row r="605" spans="1:18" x14ac:dyDescent="0.25">
      <c r="A605" s="59">
        <f t="shared" si="50"/>
        <v>604</v>
      </c>
      <c r="B605" s="47">
        <v>1</v>
      </c>
      <c r="D605" s="46" t="s">
        <v>137</v>
      </c>
      <c r="E605" s="59" t="str">
        <f t="shared" si="51"/>
        <v>Boque 1 - INSTRUCCIÓN DEL COMBATIENTE II</v>
      </c>
      <c r="F605" s="59" t="str">
        <f t="shared" si="52"/>
        <v xml:space="preserve">INSTRUCCIÓN DEL COMBATIENTE. </v>
      </c>
      <c r="G605" s="59" t="str">
        <f t="shared" si="53"/>
        <v>INSTRUCCIÓN TÁCTICA Y TÉCNICA - Boque 1 - INSTRUCCIÓN DEL COMBATIENTE II. INSTRUCCIÓN DEL COMBATIENTE.  (Ref: 604)</v>
      </c>
      <c r="H605" s="42" t="s">
        <v>145</v>
      </c>
      <c r="I605" s="42" t="s">
        <v>158</v>
      </c>
      <c r="J605" s="37" t="s">
        <v>158</v>
      </c>
      <c r="R605" s="49">
        <f t="shared" si="54"/>
        <v>11</v>
      </c>
    </row>
    <row r="606" spans="1:18" x14ac:dyDescent="0.25">
      <c r="A606" s="59">
        <f t="shared" si="50"/>
        <v>605</v>
      </c>
      <c r="B606" s="47">
        <v>1</v>
      </c>
      <c r="D606" s="46" t="s">
        <v>137</v>
      </c>
      <c r="E606" s="59" t="str">
        <f t="shared" si="51"/>
        <v>Boque 1 - INSTRUCCIÓN DEL COMBATIENTE II</v>
      </c>
      <c r="F606" s="59" t="str">
        <f t="shared" si="52"/>
        <v xml:space="preserve">INSTRUCCIÓN DEL COMBATIENTE. </v>
      </c>
      <c r="G606" s="59" t="str">
        <f t="shared" si="53"/>
        <v>INSTRUCCIÓN TÁCTICA Y TÉCNICA - Boque 1 - INSTRUCCIÓN DEL COMBATIENTE II. INSTRUCCIÓN DEL COMBATIENTE.  (Ref: 605)</v>
      </c>
      <c r="H606" s="42" t="s">
        <v>145</v>
      </c>
      <c r="I606" s="42" t="s">
        <v>158</v>
      </c>
      <c r="J606" s="37" t="s">
        <v>158</v>
      </c>
      <c r="R606" s="49">
        <f t="shared" si="54"/>
        <v>12</v>
      </c>
    </row>
    <row r="607" spans="1:18" x14ac:dyDescent="0.25">
      <c r="A607" s="59">
        <f t="shared" si="50"/>
        <v>606</v>
      </c>
      <c r="B607" s="47">
        <v>1</v>
      </c>
      <c r="D607" s="46" t="s">
        <v>137</v>
      </c>
      <c r="E607" s="59" t="str">
        <f t="shared" si="51"/>
        <v>Boque 1 - INSTRUCCIÓN DEL COMBATIENTE II</v>
      </c>
      <c r="F607" s="59" t="str">
        <f t="shared" si="52"/>
        <v xml:space="preserve">INSTRUCCIÓN DEL COMBATIENTE. </v>
      </c>
      <c r="G607" s="59" t="str">
        <f t="shared" si="53"/>
        <v>INSTRUCCIÓN TÁCTICA Y TÉCNICA - Boque 1 - INSTRUCCIÓN DEL COMBATIENTE II. INSTRUCCIÓN DEL COMBATIENTE.  (Ref: 606)</v>
      </c>
      <c r="H607" s="42" t="s">
        <v>145</v>
      </c>
      <c r="I607" s="42" t="s">
        <v>158</v>
      </c>
      <c r="J607" s="37" t="s">
        <v>158</v>
      </c>
      <c r="R607" s="49">
        <f t="shared" si="54"/>
        <v>13</v>
      </c>
    </row>
    <row r="608" spans="1:18" x14ac:dyDescent="0.25">
      <c r="A608" s="59">
        <f t="shared" si="50"/>
        <v>607</v>
      </c>
      <c r="B608" s="47">
        <v>1</v>
      </c>
      <c r="D608" s="46" t="s">
        <v>137</v>
      </c>
      <c r="E608" s="59" t="str">
        <f t="shared" si="51"/>
        <v>Boque 1 - INSTRUCCIÓN DEL COMBATIENTE II</v>
      </c>
      <c r="F608" s="59" t="str">
        <f t="shared" si="52"/>
        <v xml:space="preserve">INSTRUCCIÓN DEL COMBATIENTE. </v>
      </c>
      <c r="G608" s="59" t="str">
        <f t="shared" si="53"/>
        <v>INSTRUCCIÓN TÁCTICA Y TÉCNICA - Boque 1 - INSTRUCCIÓN DEL COMBATIENTE II. INSTRUCCIÓN DEL COMBATIENTE.  (Ref: 607)</v>
      </c>
      <c r="H608" s="42" t="s">
        <v>145</v>
      </c>
      <c r="I608" s="42" t="s">
        <v>158</v>
      </c>
      <c r="J608" s="37" t="s">
        <v>158</v>
      </c>
      <c r="R608" s="49">
        <f t="shared" si="54"/>
        <v>14</v>
      </c>
    </row>
    <row r="609" spans="1:18" x14ac:dyDescent="0.25">
      <c r="A609" s="59">
        <f t="shared" si="50"/>
        <v>608</v>
      </c>
      <c r="B609" s="47">
        <v>1</v>
      </c>
      <c r="D609" s="46" t="s">
        <v>137</v>
      </c>
      <c r="E609" s="59" t="str">
        <f t="shared" si="51"/>
        <v>Boque 1 - INSTRUCCIÓN DEL COMBATIENTE II</v>
      </c>
      <c r="F609" s="59" t="str">
        <f t="shared" si="52"/>
        <v xml:space="preserve">INSTRUCCIÓN DEL COMBATIENTE. </v>
      </c>
      <c r="G609" s="59" t="str">
        <f t="shared" si="53"/>
        <v>INSTRUCCIÓN TÁCTICA Y TÉCNICA - Boque 1 - INSTRUCCIÓN DEL COMBATIENTE II. INSTRUCCIÓN DEL COMBATIENTE.  (Ref: 608)</v>
      </c>
      <c r="H609" s="42" t="s">
        <v>145</v>
      </c>
      <c r="I609" s="42" t="s">
        <v>158</v>
      </c>
      <c r="J609" s="37" t="s">
        <v>158</v>
      </c>
      <c r="R609" s="49">
        <f t="shared" si="54"/>
        <v>15</v>
      </c>
    </row>
    <row r="610" spans="1:18" x14ac:dyDescent="0.25">
      <c r="A610" s="59">
        <f t="shared" si="50"/>
        <v>609</v>
      </c>
      <c r="B610" s="47">
        <v>1</v>
      </c>
      <c r="D610" s="46" t="s">
        <v>137</v>
      </c>
      <c r="E610" s="59" t="str">
        <f t="shared" si="51"/>
        <v>Boque 1 - INSTRUCCIÓN DEL COMBATIENTE II</v>
      </c>
      <c r="F610" s="59" t="str">
        <f t="shared" si="52"/>
        <v xml:space="preserve">INSTRUCCIÓN DEL COMBATIENTE. </v>
      </c>
      <c r="G610" s="59" t="str">
        <f t="shared" si="53"/>
        <v>INSTRUCCIÓN TÁCTICA Y TÉCNICA - Boque 1 - INSTRUCCIÓN DEL COMBATIENTE II. INSTRUCCIÓN DEL COMBATIENTE.  (Ref: 609)</v>
      </c>
      <c r="H610" s="42" t="s">
        <v>145</v>
      </c>
      <c r="I610" s="42" t="s">
        <v>158</v>
      </c>
      <c r="J610" s="37" t="s">
        <v>158</v>
      </c>
      <c r="R610" s="49">
        <f t="shared" si="54"/>
        <v>16</v>
      </c>
    </row>
    <row r="611" spans="1:18" x14ac:dyDescent="0.25">
      <c r="A611" s="59">
        <f t="shared" si="50"/>
        <v>610</v>
      </c>
      <c r="B611" s="47">
        <v>1</v>
      </c>
      <c r="D611" s="46" t="s">
        <v>137</v>
      </c>
      <c r="E611" s="59" t="str">
        <f t="shared" si="51"/>
        <v>Boque 1 - INSTRUCCIÓN DEL COMBATIENTE II</v>
      </c>
      <c r="F611" s="59" t="str">
        <f t="shared" si="52"/>
        <v xml:space="preserve">INSTRUCCIÓN DEL COMBATIENTE. </v>
      </c>
      <c r="G611" s="59" t="str">
        <f t="shared" si="53"/>
        <v>INSTRUCCIÓN TÁCTICA Y TÉCNICA - Boque 1 - INSTRUCCIÓN DEL COMBATIENTE II. INSTRUCCIÓN DEL COMBATIENTE.  (Ref: 610)</v>
      </c>
      <c r="H611" s="42" t="s">
        <v>145</v>
      </c>
      <c r="I611" s="42" t="s">
        <v>158</v>
      </c>
      <c r="J611" s="37" t="s">
        <v>158</v>
      </c>
      <c r="R611" s="49">
        <f t="shared" si="54"/>
        <v>17</v>
      </c>
    </row>
    <row r="612" spans="1:18" x14ac:dyDescent="0.25">
      <c r="A612" s="59">
        <f t="shared" si="50"/>
        <v>611</v>
      </c>
      <c r="B612" s="47">
        <v>1</v>
      </c>
      <c r="D612" s="46" t="s">
        <v>137</v>
      </c>
      <c r="E612" s="59" t="str">
        <f t="shared" si="51"/>
        <v>Boque 1 - INSTRUCCIÓN DEL COMBATIENTE II</v>
      </c>
      <c r="F612" s="59" t="str">
        <f t="shared" si="52"/>
        <v xml:space="preserve">INSTRUCCIÓN DEL COMBATIENTE. </v>
      </c>
      <c r="G612" s="59" t="str">
        <f t="shared" si="53"/>
        <v>INSTRUCCIÓN TÁCTICA Y TÉCNICA - Boque 1 - INSTRUCCIÓN DEL COMBATIENTE II. INSTRUCCIÓN DEL COMBATIENTE.  (Ref: 611)</v>
      </c>
      <c r="H612" s="42" t="s">
        <v>145</v>
      </c>
      <c r="I612" s="42" t="s">
        <v>158</v>
      </c>
      <c r="J612" s="37" t="s">
        <v>158</v>
      </c>
      <c r="R612" s="49">
        <f t="shared" si="54"/>
        <v>18</v>
      </c>
    </row>
    <row r="613" spans="1:18" x14ac:dyDescent="0.25">
      <c r="A613" s="59">
        <f t="shared" si="50"/>
        <v>612</v>
      </c>
      <c r="B613" s="47">
        <v>1</v>
      </c>
      <c r="D613" s="46" t="s">
        <v>137</v>
      </c>
      <c r="E613" s="59" t="str">
        <f t="shared" si="51"/>
        <v>Boque 1 - INSTRUCCIÓN DEL COMBATIENTE II</v>
      </c>
      <c r="F613" s="59" t="str">
        <f t="shared" si="52"/>
        <v xml:space="preserve">INSTRUCCIÓN DEL COMBATIENTE. </v>
      </c>
      <c r="G613" s="59" t="str">
        <f t="shared" si="53"/>
        <v>INSTRUCCIÓN TÁCTICA Y TÉCNICA - Boque 1 - INSTRUCCIÓN DEL COMBATIENTE II. INSTRUCCIÓN DEL COMBATIENTE.  (Ref: 612)</v>
      </c>
      <c r="H613" s="42" t="s">
        <v>145</v>
      </c>
      <c r="I613" s="42" t="s">
        <v>158</v>
      </c>
      <c r="J613" s="37" t="s">
        <v>158</v>
      </c>
      <c r="R613" s="49">
        <f t="shared" si="54"/>
        <v>19</v>
      </c>
    </row>
    <row r="614" spans="1:18" x14ac:dyDescent="0.25">
      <c r="A614" s="59">
        <f t="shared" si="50"/>
        <v>613</v>
      </c>
      <c r="B614" s="47">
        <v>1</v>
      </c>
      <c r="D614" s="46" t="s">
        <v>137</v>
      </c>
      <c r="E614" s="59" t="str">
        <f t="shared" si="51"/>
        <v>Boque 1 - INSTRUCCIÓN DEL COMBATIENTE II</v>
      </c>
      <c r="F614" s="59" t="str">
        <f t="shared" si="52"/>
        <v xml:space="preserve">INSTRUCCIÓN DEL COMBATIENTE. </v>
      </c>
      <c r="G614" s="59" t="str">
        <f t="shared" si="53"/>
        <v>INSTRUCCIÓN TÁCTICA Y TÉCNICA - Boque 1 - INSTRUCCIÓN DEL COMBATIENTE II. INSTRUCCIÓN DEL COMBATIENTE.  (Ref: 613)</v>
      </c>
      <c r="H614" s="42" t="s">
        <v>145</v>
      </c>
      <c r="I614" s="42" t="s">
        <v>158</v>
      </c>
      <c r="J614" s="37" t="s">
        <v>158</v>
      </c>
      <c r="R614" s="49">
        <f t="shared" si="54"/>
        <v>20</v>
      </c>
    </row>
    <row r="615" spans="1:18" x14ac:dyDescent="0.25">
      <c r="A615" s="59">
        <f t="shared" si="50"/>
        <v>614</v>
      </c>
      <c r="B615" s="47">
        <v>1</v>
      </c>
      <c r="D615" s="46" t="s">
        <v>137</v>
      </c>
      <c r="E615" s="59" t="str">
        <f t="shared" si="51"/>
        <v>Boque 1 - INSTRUCCIÓN DEL COMBATIENTE II</v>
      </c>
      <c r="F615" s="59" t="str">
        <f t="shared" si="52"/>
        <v xml:space="preserve">INSTRUCCIÓN DEL COMBATIENTE. </v>
      </c>
      <c r="G615" s="59" t="str">
        <f t="shared" si="53"/>
        <v>INSTRUCCIÓN TÁCTICA Y TÉCNICA - Boque 1 - INSTRUCCIÓN DEL COMBATIENTE II. INSTRUCCIÓN DEL COMBATIENTE.  (Ref: 614)</v>
      </c>
      <c r="H615" s="42" t="s">
        <v>145</v>
      </c>
      <c r="I615" s="42" t="s">
        <v>158</v>
      </c>
      <c r="J615" s="37" t="s">
        <v>158</v>
      </c>
      <c r="R615" s="49">
        <f t="shared" si="54"/>
        <v>21</v>
      </c>
    </row>
    <row r="616" spans="1:18" x14ac:dyDescent="0.25">
      <c r="A616" s="59">
        <f t="shared" si="50"/>
        <v>615</v>
      </c>
      <c r="B616" s="47">
        <v>1</v>
      </c>
      <c r="D616" s="46" t="s">
        <v>137</v>
      </c>
      <c r="E616" s="59" t="str">
        <f t="shared" si="51"/>
        <v>Boque 1 - INSTRUCCIÓN DEL COMBATIENTE II</v>
      </c>
      <c r="F616" s="59" t="str">
        <f t="shared" si="52"/>
        <v xml:space="preserve">INSTRUCCIÓN DEL COMBATIENTE. </v>
      </c>
      <c r="G616" s="59" t="str">
        <f t="shared" si="53"/>
        <v>INSTRUCCIÓN TÁCTICA Y TÉCNICA - Boque 1 - INSTRUCCIÓN DEL COMBATIENTE II. INSTRUCCIÓN DEL COMBATIENTE.  (Ref: 615)</v>
      </c>
      <c r="H616" s="42" t="s">
        <v>145</v>
      </c>
      <c r="I616" s="42" t="s">
        <v>158</v>
      </c>
      <c r="J616" s="37" t="s">
        <v>158</v>
      </c>
      <c r="R616" s="49">
        <f t="shared" si="54"/>
        <v>22</v>
      </c>
    </row>
    <row r="617" spans="1:18" x14ac:dyDescent="0.25">
      <c r="A617" s="59">
        <f t="shared" si="50"/>
        <v>616</v>
      </c>
      <c r="B617" s="47">
        <v>1</v>
      </c>
      <c r="D617" s="46" t="s">
        <v>137</v>
      </c>
      <c r="E617" s="59" t="str">
        <f t="shared" si="51"/>
        <v>Boque 1 - INSTRUCCIÓN DEL COMBATIENTE II</v>
      </c>
      <c r="F617" s="59" t="str">
        <f t="shared" si="52"/>
        <v xml:space="preserve">INSTRUCCIÓN DEL COMBATIENTE. </v>
      </c>
      <c r="G617" s="59" t="str">
        <f t="shared" si="53"/>
        <v>INSTRUCCIÓN TÁCTICA Y TÉCNICA - Boque 1 - INSTRUCCIÓN DEL COMBATIENTE II. INSTRUCCIÓN DEL COMBATIENTE.  (Ref: 616)</v>
      </c>
      <c r="H617" s="42" t="s">
        <v>145</v>
      </c>
      <c r="I617" s="42" t="s">
        <v>158</v>
      </c>
      <c r="J617" s="37" t="s">
        <v>158</v>
      </c>
      <c r="R617" s="49">
        <f t="shared" si="54"/>
        <v>23</v>
      </c>
    </row>
    <row r="618" spans="1:18" x14ac:dyDescent="0.25">
      <c r="A618" s="59">
        <f t="shared" si="50"/>
        <v>617</v>
      </c>
      <c r="B618" s="47">
        <v>1</v>
      </c>
      <c r="D618" s="46" t="s">
        <v>137</v>
      </c>
      <c r="E618" s="59" t="str">
        <f t="shared" si="51"/>
        <v>Boque 1 - INSTRUCCIÓN DEL COMBATIENTE II</v>
      </c>
      <c r="F618" s="59" t="str">
        <f t="shared" si="52"/>
        <v xml:space="preserve">INSTRUCCIÓN DEL COMBATIENTE. </v>
      </c>
      <c r="G618" s="59" t="str">
        <f t="shared" si="53"/>
        <v>INSTRUCCIÓN TÁCTICA Y TÉCNICA - Boque 1 - INSTRUCCIÓN DEL COMBATIENTE II. INSTRUCCIÓN DEL COMBATIENTE.  (Ref: 617)</v>
      </c>
      <c r="H618" s="42" t="s">
        <v>145</v>
      </c>
      <c r="I618" s="42" t="s">
        <v>158</v>
      </c>
      <c r="J618" s="37" t="s">
        <v>158</v>
      </c>
      <c r="R618" s="49">
        <f t="shared" si="54"/>
        <v>24</v>
      </c>
    </row>
    <row r="619" spans="1:18" x14ac:dyDescent="0.25">
      <c r="A619" s="59">
        <f t="shared" si="50"/>
        <v>618</v>
      </c>
      <c r="B619" s="47">
        <v>1</v>
      </c>
      <c r="D619" s="46" t="s">
        <v>137</v>
      </c>
      <c r="E619" s="59" t="str">
        <f t="shared" si="51"/>
        <v>Boque 1 - INSTRUCCIÓN DEL COMBATIENTE II</v>
      </c>
      <c r="F619" s="59" t="str">
        <f t="shared" si="52"/>
        <v xml:space="preserve">INSTRUCCIÓN DEL COMBATIENTE. </v>
      </c>
      <c r="G619" s="59" t="str">
        <f t="shared" si="53"/>
        <v>INSTRUCCIÓN TÁCTICA Y TÉCNICA - Boque 1 - INSTRUCCIÓN DEL COMBATIENTE II. INSTRUCCIÓN DEL COMBATIENTE.  (Ref: 618)</v>
      </c>
      <c r="H619" s="42" t="s">
        <v>145</v>
      </c>
      <c r="I619" s="42" t="s">
        <v>158</v>
      </c>
      <c r="J619" s="37" t="s">
        <v>158</v>
      </c>
      <c r="R619" s="49">
        <f t="shared" si="54"/>
        <v>25</v>
      </c>
    </row>
    <row r="620" spans="1:18" x14ac:dyDescent="0.25">
      <c r="A620" s="59">
        <f t="shared" si="50"/>
        <v>619</v>
      </c>
      <c r="B620" s="47">
        <v>1</v>
      </c>
      <c r="D620" s="46" t="s">
        <v>137</v>
      </c>
      <c r="E620" s="59" t="str">
        <f t="shared" si="51"/>
        <v>Boque 1 - INSTRUCCIÓN DEL COMBATIENTE II</v>
      </c>
      <c r="F620" s="59" t="str">
        <f t="shared" si="52"/>
        <v xml:space="preserve">INSTRUCCIÓN DEL COMBATIENTE. </v>
      </c>
      <c r="G620" s="59" t="str">
        <f t="shared" si="53"/>
        <v>INSTRUCCIÓN TÁCTICA Y TÉCNICA - Boque 1 - INSTRUCCIÓN DEL COMBATIENTE II. INSTRUCCIÓN DEL COMBATIENTE.  (Ref: 619)</v>
      </c>
      <c r="H620" s="42" t="s">
        <v>145</v>
      </c>
      <c r="I620" s="42" t="s">
        <v>158</v>
      </c>
      <c r="J620" s="37" t="s">
        <v>158</v>
      </c>
      <c r="R620" s="49">
        <f t="shared" si="54"/>
        <v>26</v>
      </c>
    </row>
    <row r="621" spans="1:18" x14ac:dyDescent="0.25">
      <c r="A621" s="59">
        <f t="shared" si="50"/>
        <v>620</v>
      </c>
      <c r="B621" s="47">
        <v>1</v>
      </c>
      <c r="D621" s="46" t="s">
        <v>137</v>
      </c>
      <c r="E621" s="59" t="str">
        <f t="shared" si="51"/>
        <v>Boque 1 - INSTRUCCIÓN DEL COMBATIENTE II</v>
      </c>
      <c r="F621" s="59" t="str">
        <f t="shared" si="52"/>
        <v xml:space="preserve">INSTRUCCIÓN DEL COMBATIENTE. </v>
      </c>
      <c r="G621" s="59" t="str">
        <f t="shared" si="53"/>
        <v>INSTRUCCIÓN TÁCTICA Y TÉCNICA - Boque 1 - INSTRUCCIÓN DEL COMBATIENTE II. INSTRUCCIÓN DEL COMBATIENTE.  (Ref: 620)</v>
      </c>
      <c r="H621" s="42" t="s">
        <v>145</v>
      </c>
      <c r="I621" s="42" t="s">
        <v>158</v>
      </c>
      <c r="J621" s="37" t="s">
        <v>158</v>
      </c>
      <c r="R621" s="49">
        <f t="shared" si="54"/>
        <v>27</v>
      </c>
    </row>
    <row r="622" spans="1:18" x14ac:dyDescent="0.25">
      <c r="A622" s="59">
        <f t="shared" si="50"/>
        <v>621</v>
      </c>
      <c r="B622" s="47">
        <v>1</v>
      </c>
      <c r="D622" s="46" t="s">
        <v>137</v>
      </c>
      <c r="E622" s="59" t="str">
        <f t="shared" si="51"/>
        <v>Boque 1 - INSTRUCCIÓN DEL COMBATIENTE II</v>
      </c>
      <c r="F622" s="59" t="str">
        <f t="shared" si="52"/>
        <v xml:space="preserve">INSTRUCCIÓN DEL COMBATIENTE. </v>
      </c>
      <c r="G622" s="59" t="str">
        <f t="shared" si="53"/>
        <v>INSTRUCCIÓN TÁCTICA Y TÉCNICA - Boque 1 - INSTRUCCIÓN DEL COMBATIENTE II. INSTRUCCIÓN DEL COMBATIENTE.  (Ref: 621)</v>
      </c>
      <c r="H622" s="42" t="s">
        <v>145</v>
      </c>
      <c r="I622" s="42" t="s">
        <v>158</v>
      </c>
      <c r="J622" s="37" t="s">
        <v>158</v>
      </c>
      <c r="R622" s="49">
        <f t="shared" si="54"/>
        <v>28</v>
      </c>
    </row>
    <row r="623" spans="1:18" x14ac:dyDescent="0.25">
      <c r="A623" s="59">
        <f t="shared" si="50"/>
        <v>622</v>
      </c>
      <c r="B623" s="47">
        <v>1</v>
      </c>
      <c r="D623" s="46" t="s">
        <v>137</v>
      </c>
      <c r="E623" s="59" t="str">
        <f t="shared" si="51"/>
        <v>Boque 1 - INSTRUCCIÓN DEL COMBATIENTE II</v>
      </c>
      <c r="F623" s="59" t="str">
        <f t="shared" si="52"/>
        <v xml:space="preserve">INSTRUCCIÓN DEL COMBATIENTE. </v>
      </c>
      <c r="G623" s="59" t="str">
        <f t="shared" si="53"/>
        <v>INSTRUCCIÓN TÁCTICA Y TÉCNICA - Boque 1 - INSTRUCCIÓN DEL COMBATIENTE II. INSTRUCCIÓN DEL COMBATIENTE.  (Ref: 622)</v>
      </c>
      <c r="H623" s="42" t="s">
        <v>145</v>
      </c>
      <c r="I623" s="42" t="s">
        <v>158</v>
      </c>
      <c r="J623" s="37" t="s">
        <v>158</v>
      </c>
      <c r="R623" s="49">
        <f t="shared" si="54"/>
        <v>29</v>
      </c>
    </row>
    <row r="624" spans="1:18" x14ac:dyDescent="0.25">
      <c r="A624" s="59">
        <f t="shared" si="50"/>
        <v>623</v>
      </c>
      <c r="B624" s="47">
        <v>1</v>
      </c>
      <c r="D624" s="46" t="s">
        <v>137</v>
      </c>
      <c r="E624" s="59" t="str">
        <f t="shared" si="51"/>
        <v>Boque 1 - INSTRUCCIÓN DEL COMBATIENTE II</v>
      </c>
      <c r="F624" s="59" t="str">
        <f t="shared" si="52"/>
        <v xml:space="preserve">INSTRUCCIÓN DEL COMBATIENTE. </v>
      </c>
      <c r="G624" s="59" t="str">
        <f t="shared" si="53"/>
        <v>INSTRUCCIÓN TÁCTICA Y TÉCNICA - Boque 1 - INSTRUCCIÓN DEL COMBATIENTE II. INSTRUCCIÓN DEL COMBATIENTE.  (Ref: 623)</v>
      </c>
      <c r="H624" s="42" t="s">
        <v>145</v>
      </c>
      <c r="I624" s="42" t="s">
        <v>158</v>
      </c>
      <c r="J624" s="37" t="s">
        <v>158</v>
      </c>
      <c r="R624" s="49">
        <f t="shared" si="54"/>
        <v>30</v>
      </c>
    </row>
    <row r="625" spans="1:18" x14ac:dyDescent="0.25">
      <c r="A625" s="59">
        <f t="shared" si="50"/>
        <v>624</v>
      </c>
      <c r="B625" s="47">
        <v>1</v>
      </c>
      <c r="D625" s="46" t="s">
        <v>137</v>
      </c>
      <c r="E625" s="59" t="str">
        <f t="shared" si="51"/>
        <v>Boque 1 - INSTRUCCIÓN DEL COMBATIENTE II</v>
      </c>
      <c r="F625" s="59" t="str">
        <f t="shared" si="52"/>
        <v xml:space="preserve">INSTRUCCIÓN DEL COMBATIENTE. </v>
      </c>
      <c r="G625" s="59" t="str">
        <f t="shared" si="53"/>
        <v>INSTRUCCIÓN TÁCTICA Y TÉCNICA - Boque 1 - INSTRUCCIÓN DEL COMBATIENTE II. INSTRUCCIÓN DEL COMBATIENTE.  (Ref: 624)</v>
      </c>
      <c r="H625" s="42" t="s">
        <v>145</v>
      </c>
      <c r="I625" s="42" t="s">
        <v>158</v>
      </c>
      <c r="J625" s="37" t="s">
        <v>158</v>
      </c>
      <c r="R625" s="49">
        <f t="shared" si="54"/>
        <v>31</v>
      </c>
    </row>
    <row r="626" spans="1:18" x14ac:dyDescent="0.25">
      <c r="A626" s="59">
        <f t="shared" si="50"/>
        <v>625</v>
      </c>
      <c r="B626" s="47">
        <v>1</v>
      </c>
      <c r="D626" s="46" t="s">
        <v>137</v>
      </c>
      <c r="E626" s="59" t="str">
        <f t="shared" si="51"/>
        <v>Boque 1 - INSTRUCCIÓN DEL COMBATIENTE II</v>
      </c>
      <c r="F626" s="59" t="str">
        <f t="shared" si="52"/>
        <v xml:space="preserve">INSTRUCCIÓN DEL COMBATIENTE. </v>
      </c>
      <c r="G626" s="59" t="str">
        <f t="shared" si="53"/>
        <v>INSTRUCCIÓN TÁCTICA Y TÉCNICA - Boque 1 - INSTRUCCIÓN DEL COMBATIENTE II. INSTRUCCIÓN DEL COMBATIENTE.  (Ref: 625)</v>
      </c>
      <c r="H626" s="42" t="s">
        <v>145</v>
      </c>
      <c r="I626" s="42" t="s">
        <v>158</v>
      </c>
      <c r="J626" s="37" t="s">
        <v>158</v>
      </c>
      <c r="R626" s="49">
        <f t="shared" si="54"/>
        <v>32</v>
      </c>
    </row>
    <row r="627" spans="1:18" x14ac:dyDescent="0.25">
      <c r="A627" s="59">
        <f t="shared" si="50"/>
        <v>626</v>
      </c>
      <c r="B627" s="47">
        <v>1</v>
      </c>
      <c r="D627" s="46" t="s">
        <v>137</v>
      </c>
      <c r="E627" s="59" t="str">
        <f t="shared" si="51"/>
        <v>Boque 1 - INSTRUCCIÓN DEL COMBATIENTE II</v>
      </c>
      <c r="F627" s="59" t="str">
        <f t="shared" si="52"/>
        <v xml:space="preserve">INSTRUCCIÓN DEL COMBATIENTE. </v>
      </c>
      <c r="G627" s="59" t="str">
        <f t="shared" si="53"/>
        <v>INSTRUCCIÓN TÁCTICA Y TÉCNICA - Boque 1 - INSTRUCCIÓN DEL COMBATIENTE II. INSTRUCCIÓN DEL COMBATIENTE.  (Ref: 626)</v>
      </c>
      <c r="H627" s="42" t="s">
        <v>145</v>
      </c>
      <c r="I627" s="42" t="s">
        <v>158</v>
      </c>
      <c r="J627" s="37" t="s">
        <v>158</v>
      </c>
      <c r="R627" s="49">
        <f t="shared" si="54"/>
        <v>33</v>
      </c>
    </row>
    <row r="628" spans="1:18" x14ac:dyDescent="0.25">
      <c r="A628" s="59">
        <f t="shared" si="50"/>
        <v>627</v>
      </c>
      <c r="B628" s="47">
        <v>1</v>
      </c>
      <c r="D628" s="46" t="s">
        <v>137</v>
      </c>
      <c r="E628" s="59" t="str">
        <f t="shared" si="51"/>
        <v>Boque 1 - INSTRUCCIÓN DEL COMBATIENTE II</v>
      </c>
      <c r="F628" s="59" t="str">
        <f t="shared" si="52"/>
        <v xml:space="preserve">INSTRUCCIÓN DEL COMBATIENTE. </v>
      </c>
      <c r="G628" s="59" t="str">
        <f t="shared" si="53"/>
        <v>INSTRUCCIÓN TÁCTICA Y TÉCNICA - Boque 1 - INSTRUCCIÓN DEL COMBATIENTE II. INSTRUCCIÓN DEL COMBATIENTE.  (Ref: 627)</v>
      </c>
      <c r="H628" s="42" t="s">
        <v>145</v>
      </c>
      <c r="I628" s="42" t="s">
        <v>158</v>
      </c>
      <c r="J628" s="37" t="s">
        <v>158</v>
      </c>
      <c r="R628" s="49">
        <f t="shared" si="54"/>
        <v>34</v>
      </c>
    </row>
    <row r="629" spans="1:18" x14ac:dyDescent="0.25">
      <c r="A629" s="59">
        <f t="shared" si="50"/>
        <v>628</v>
      </c>
      <c r="B629" s="47">
        <v>1</v>
      </c>
      <c r="D629" s="46" t="s">
        <v>137</v>
      </c>
      <c r="E629" s="59" t="str">
        <f t="shared" si="51"/>
        <v>Boque 1 - INSTRUCCIÓN DEL COMBATIENTE II</v>
      </c>
      <c r="F629" s="59" t="str">
        <f t="shared" si="52"/>
        <v xml:space="preserve">INSTRUCCIÓN DEL COMBATIENTE. </v>
      </c>
      <c r="G629" s="59" t="str">
        <f t="shared" si="53"/>
        <v>INSTRUCCIÓN TÁCTICA Y TÉCNICA - Boque 1 - INSTRUCCIÓN DEL COMBATIENTE II. INSTRUCCIÓN DEL COMBATIENTE.  (Ref: 628)</v>
      </c>
      <c r="H629" s="42" t="s">
        <v>145</v>
      </c>
      <c r="I629" s="42" t="s">
        <v>158</v>
      </c>
      <c r="J629" s="37" t="s">
        <v>158</v>
      </c>
      <c r="R629" s="49">
        <f t="shared" si="54"/>
        <v>35</v>
      </c>
    </row>
    <row r="630" spans="1:18" x14ac:dyDescent="0.25">
      <c r="A630" s="59">
        <f t="shared" si="50"/>
        <v>629</v>
      </c>
      <c r="B630" s="47">
        <v>1</v>
      </c>
      <c r="D630" s="46" t="s">
        <v>137</v>
      </c>
      <c r="E630" s="59" t="str">
        <f t="shared" si="51"/>
        <v>Boque 1 - INSTRUCCIÓN DEL COMBATIENTE II</v>
      </c>
      <c r="F630" s="59" t="str">
        <f t="shared" si="52"/>
        <v xml:space="preserve">INSTRUCCIÓN DEL COMBATIENTE. </v>
      </c>
      <c r="G630" s="59" t="str">
        <f t="shared" si="53"/>
        <v>INSTRUCCIÓN TÁCTICA Y TÉCNICA - Boque 1 - INSTRUCCIÓN DEL COMBATIENTE II. INSTRUCCIÓN DEL COMBATIENTE.  (Ref: 629)</v>
      </c>
      <c r="H630" s="42" t="s">
        <v>145</v>
      </c>
      <c r="I630" s="42" t="s">
        <v>158</v>
      </c>
      <c r="J630" s="37" t="s">
        <v>158</v>
      </c>
      <c r="R630" s="49">
        <f t="shared" si="54"/>
        <v>36</v>
      </c>
    </row>
    <row r="631" spans="1:18" x14ac:dyDescent="0.25">
      <c r="A631" s="59">
        <f t="shared" si="50"/>
        <v>630</v>
      </c>
      <c r="B631" s="47">
        <v>1</v>
      </c>
      <c r="D631" s="46" t="s">
        <v>137</v>
      </c>
      <c r="E631" s="59" t="str">
        <f t="shared" si="51"/>
        <v>Boque 1 - INSTRUCCIÓN DEL COMBATIENTE II</v>
      </c>
      <c r="F631" s="59" t="str">
        <f t="shared" si="52"/>
        <v xml:space="preserve">INSTRUCCIÓN DEL COMBATIENTE. </v>
      </c>
      <c r="G631" s="59" t="str">
        <f t="shared" si="53"/>
        <v>INSTRUCCIÓN TÁCTICA Y TÉCNICA - Boque 1 - INSTRUCCIÓN DEL COMBATIENTE II. INSTRUCCIÓN DEL COMBATIENTE.  (Ref: 630)</v>
      </c>
      <c r="H631" s="42" t="s">
        <v>145</v>
      </c>
      <c r="I631" s="42" t="s">
        <v>158</v>
      </c>
      <c r="J631" s="37" t="s">
        <v>158</v>
      </c>
      <c r="R631" s="49">
        <f t="shared" si="54"/>
        <v>37</v>
      </c>
    </row>
    <row r="632" spans="1:18" x14ac:dyDescent="0.25">
      <c r="A632" s="59">
        <f t="shared" si="50"/>
        <v>631</v>
      </c>
      <c r="B632" s="47">
        <v>1</v>
      </c>
      <c r="D632" s="46" t="s">
        <v>137</v>
      </c>
      <c r="E632" s="59" t="str">
        <f t="shared" si="51"/>
        <v>Boque 1 - INSTRUCCIÓN DEL COMBATIENTE II</v>
      </c>
      <c r="F632" s="59" t="str">
        <f t="shared" si="52"/>
        <v xml:space="preserve">INSTRUCCIÓN DEL COMBATIENTE. </v>
      </c>
      <c r="G632" s="59" t="str">
        <f t="shared" si="53"/>
        <v>INSTRUCCIÓN TÁCTICA Y TÉCNICA - Boque 1 - INSTRUCCIÓN DEL COMBATIENTE II. INSTRUCCIÓN DEL COMBATIENTE.  (Ref: 631)</v>
      </c>
      <c r="H632" s="42" t="s">
        <v>145</v>
      </c>
      <c r="I632" s="42" t="s">
        <v>158</v>
      </c>
      <c r="J632" s="37" t="s">
        <v>158</v>
      </c>
      <c r="R632" s="49">
        <f t="shared" si="54"/>
        <v>38</v>
      </c>
    </row>
    <row r="633" spans="1:18" x14ac:dyDescent="0.25">
      <c r="A633" s="59">
        <f t="shared" si="50"/>
        <v>632</v>
      </c>
      <c r="B633" s="47">
        <v>1</v>
      </c>
      <c r="D633" s="46" t="s">
        <v>137</v>
      </c>
      <c r="E633" s="59" t="str">
        <f t="shared" si="51"/>
        <v>Boque 1 - INSTRUCCIÓN DEL COMBATIENTE II</v>
      </c>
      <c r="F633" s="59" t="str">
        <f t="shared" si="52"/>
        <v xml:space="preserve">INSTRUCCIÓN DEL COMBATIENTE. </v>
      </c>
      <c r="G633" s="59" t="str">
        <f t="shared" si="53"/>
        <v>INSTRUCCIÓN TÁCTICA Y TÉCNICA - Boque 1 - INSTRUCCIÓN DEL COMBATIENTE II. INSTRUCCIÓN DEL COMBATIENTE.  (Ref: 632)</v>
      </c>
      <c r="H633" s="42" t="s">
        <v>145</v>
      </c>
      <c r="I633" s="42" t="s">
        <v>158</v>
      </c>
      <c r="J633" s="37" t="s">
        <v>158</v>
      </c>
      <c r="R633" s="49">
        <f t="shared" si="54"/>
        <v>39</v>
      </c>
    </row>
    <row r="634" spans="1:18" x14ac:dyDescent="0.25">
      <c r="A634" s="59">
        <f t="shared" si="50"/>
        <v>633</v>
      </c>
      <c r="B634" s="47">
        <v>1</v>
      </c>
      <c r="D634" s="46" t="s">
        <v>137</v>
      </c>
      <c r="E634" s="59" t="str">
        <f t="shared" si="51"/>
        <v>Boque 1 - INSTRUCCIÓN DEL COMBATIENTE II</v>
      </c>
      <c r="F634" s="59" t="str">
        <f t="shared" si="52"/>
        <v xml:space="preserve">INSTRUCCIÓN DEL COMBATIENTE. </v>
      </c>
      <c r="G634" s="59" t="str">
        <f t="shared" si="53"/>
        <v>INSTRUCCIÓN TÁCTICA Y TÉCNICA - Boque 1 - INSTRUCCIÓN DEL COMBATIENTE II. INSTRUCCIÓN DEL COMBATIENTE.  (Ref: 633)</v>
      </c>
      <c r="H634" s="42" t="s">
        <v>145</v>
      </c>
      <c r="I634" s="42" t="s">
        <v>158</v>
      </c>
      <c r="J634" s="37" t="s">
        <v>158</v>
      </c>
      <c r="R634" s="49">
        <f t="shared" si="54"/>
        <v>40</v>
      </c>
    </row>
    <row r="635" spans="1:18" x14ac:dyDescent="0.25">
      <c r="A635" s="59">
        <f t="shared" si="50"/>
        <v>634</v>
      </c>
      <c r="B635" s="47">
        <v>1</v>
      </c>
      <c r="D635" s="46" t="s">
        <v>137</v>
      </c>
      <c r="E635" s="59" t="str">
        <f t="shared" si="51"/>
        <v>Boque 1 - INSTRUCCIÓN DEL COMBATIENTE II</v>
      </c>
      <c r="F635" s="59" t="str">
        <f t="shared" si="52"/>
        <v xml:space="preserve">INSTRUCCIÓN DEL COMBATIENTE. </v>
      </c>
      <c r="G635" s="59" t="str">
        <f t="shared" si="53"/>
        <v>INSTRUCCIÓN TÁCTICA Y TÉCNICA - Boque 1 - INSTRUCCIÓN DEL COMBATIENTE II. INSTRUCCIÓN DEL COMBATIENTE.  (Ref: 634)</v>
      </c>
      <c r="H635" s="42" t="s">
        <v>145</v>
      </c>
      <c r="I635" s="42" t="s">
        <v>158</v>
      </c>
      <c r="J635" s="37" t="s">
        <v>158</v>
      </c>
      <c r="R635" s="49">
        <f t="shared" si="54"/>
        <v>41</v>
      </c>
    </row>
    <row r="636" spans="1:18" x14ac:dyDescent="0.25">
      <c r="A636" s="59">
        <f t="shared" si="50"/>
        <v>635</v>
      </c>
      <c r="B636" s="47">
        <v>1</v>
      </c>
      <c r="D636" s="46" t="s">
        <v>137</v>
      </c>
      <c r="E636" s="59" t="str">
        <f t="shared" si="51"/>
        <v>Boque 1 - INSTRUCCIÓN DEL COMBATIENTE II</v>
      </c>
      <c r="F636" s="59" t="str">
        <f t="shared" si="52"/>
        <v xml:space="preserve">INSTRUCCIÓN DEL COMBATIENTE. </v>
      </c>
      <c r="G636" s="59" t="str">
        <f t="shared" si="53"/>
        <v>INSTRUCCIÓN TÁCTICA Y TÉCNICA - Boque 1 - INSTRUCCIÓN DEL COMBATIENTE II. INSTRUCCIÓN DEL COMBATIENTE.  (Ref: 635)</v>
      </c>
      <c r="H636" s="42" t="s">
        <v>145</v>
      </c>
      <c r="I636" s="42" t="s">
        <v>158</v>
      </c>
      <c r="J636" s="37" t="s">
        <v>158</v>
      </c>
      <c r="R636" s="49">
        <f t="shared" si="54"/>
        <v>42</v>
      </c>
    </row>
    <row r="637" spans="1:18" x14ac:dyDescent="0.25">
      <c r="A637" s="59">
        <f t="shared" si="50"/>
        <v>636</v>
      </c>
      <c r="B637" s="47">
        <v>1</v>
      </c>
      <c r="D637" s="46" t="s">
        <v>137</v>
      </c>
      <c r="E637" s="59" t="str">
        <f t="shared" si="51"/>
        <v>Boque 1 - INSTRUCCIÓN DEL COMBATIENTE II</v>
      </c>
      <c r="F637" s="59" t="str">
        <f t="shared" si="52"/>
        <v xml:space="preserve">INSTRUCCIÓN DEL COMBATIENTE. </v>
      </c>
      <c r="G637" s="59" t="str">
        <f t="shared" si="53"/>
        <v>INSTRUCCIÓN TÁCTICA Y TÉCNICA - Boque 1 - INSTRUCCIÓN DEL COMBATIENTE II. INSTRUCCIÓN DEL COMBATIENTE.  (Ref: 636)</v>
      </c>
      <c r="H637" s="42" t="s">
        <v>145</v>
      </c>
      <c r="I637" s="42" t="s">
        <v>158</v>
      </c>
      <c r="J637" s="37" t="s">
        <v>158</v>
      </c>
      <c r="R637" s="49">
        <f t="shared" si="54"/>
        <v>43</v>
      </c>
    </row>
    <row r="638" spans="1:18" x14ac:dyDescent="0.25">
      <c r="A638" s="59">
        <f t="shared" si="50"/>
        <v>637</v>
      </c>
      <c r="B638" s="47">
        <v>1</v>
      </c>
      <c r="D638" s="46" t="s">
        <v>137</v>
      </c>
      <c r="E638" s="59" t="str">
        <f t="shared" si="51"/>
        <v>Boque 1 - INSTRUCCIÓN DEL COMBATIENTE II</v>
      </c>
      <c r="F638" s="59" t="str">
        <f t="shared" si="52"/>
        <v xml:space="preserve">INSTRUCCIÓN DEL COMBATIENTE. </v>
      </c>
      <c r="G638" s="59" t="str">
        <f t="shared" si="53"/>
        <v>INSTRUCCIÓN TÁCTICA Y TÉCNICA - Boque 1 - INSTRUCCIÓN DEL COMBATIENTE II. INSTRUCCIÓN DEL COMBATIENTE.  (Ref: 637)</v>
      </c>
      <c r="H638" s="42" t="s">
        <v>145</v>
      </c>
      <c r="I638" s="42" t="s">
        <v>158</v>
      </c>
      <c r="J638" s="37" t="s">
        <v>158</v>
      </c>
      <c r="R638" s="49">
        <f t="shared" si="54"/>
        <v>44</v>
      </c>
    </row>
    <row r="639" spans="1:18" x14ac:dyDescent="0.25">
      <c r="A639" s="59">
        <f t="shared" si="50"/>
        <v>638</v>
      </c>
      <c r="B639" s="47">
        <v>1</v>
      </c>
      <c r="D639" s="46" t="s">
        <v>137</v>
      </c>
      <c r="E639" s="59" t="str">
        <f t="shared" si="51"/>
        <v>Boque 1 - INSTRUCCIÓN DEL COMBATIENTE II</v>
      </c>
      <c r="F639" s="59" t="str">
        <f t="shared" si="52"/>
        <v xml:space="preserve">INSTRUCCIÓN DEL COMBATIENTE. </v>
      </c>
      <c r="G639" s="59" t="str">
        <f t="shared" si="53"/>
        <v>INSTRUCCIÓN TÁCTICA Y TÉCNICA - Boque 1 - INSTRUCCIÓN DEL COMBATIENTE II. INSTRUCCIÓN DEL COMBATIENTE.  (Ref: 638)</v>
      </c>
      <c r="H639" s="42" t="s">
        <v>145</v>
      </c>
      <c r="I639" s="42" t="s">
        <v>158</v>
      </c>
      <c r="J639" s="37" t="s">
        <v>158</v>
      </c>
      <c r="R639" s="49">
        <f t="shared" si="54"/>
        <v>45</v>
      </c>
    </row>
    <row r="640" spans="1:18" x14ac:dyDescent="0.25">
      <c r="A640" s="59">
        <f t="shared" si="50"/>
        <v>639</v>
      </c>
      <c r="B640" s="47">
        <v>1</v>
      </c>
      <c r="D640" s="46" t="s">
        <v>137</v>
      </c>
      <c r="E640" s="59" t="str">
        <f t="shared" si="51"/>
        <v>Boque 1 - INSTRUCCIÓN DEL COMBATIENTE II</v>
      </c>
      <c r="F640" s="59" t="str">
        <f t="shared" si="52"/>
        <v xml:space="preserve">INSTRUCCIÓN DEL COMBATIENTE. </v>
      </c>
      <c r="G640" s="59" t="str">
        <f t="shared" si="53"/>
        <v>INSTRUCCIÓN TÁCTICA Y TÉCNICA - Boque 1 - INSTRUCCIÓN DEL COMBATIENTE II. INSTRUCCIÓN DEL COMBATIENTE.  (Ref: 639)</v>
      </c>
      <c r="H640" s="42" t="s">
        <v>145</v>
      </c>
      <c r="I640" s="42" t="s">
        <v>158</v>
      </c>
      <c r="J640" s="37" t="s">
        <v>158</v>
      </c>
      <c r="R640" s="49">
        <f t="shared" si="54"/>
        <v>46</v>
      </c>
    </row>
    <row r="641" spans="1:18" x14ac:dyDescent="0.25">
      <c r="A641" s="59">
        <f t="shared" si="50"/>
        <v>640</v>
      </c>
      <c r="B641" s="47">
        <v>1</v>
      </c>
      <c r="D641" s="46" t="s">
        <v>137</v>
      </c>
      <c r="E641" s="59" t="str">
        <f t="shared" si="51"/>
        <v>Boque 1 - INSTRUCCIÓN DEL COMBATIENTE II</v>
      </c>
      <c r="F641" s="59" t="str">
        <f t="shared" si="52"/>
        <v xml:space="preserve">INSTRUCCIÓN DEL COMBATIENTE. </v>
      </c>
      <c r="G641" s="59" t="str">
        <f t="shared" si="53"/>
        <v>INSTRUCCIÓN TÁCTICA Y TÉCNICA - Boque 1 - INSTRUCCIÓN DEL COMBATIENTE II. INSTRUCCIÓN DEL COMBATIENTE.  (Ref: 640)</v>
      </c>
      <c r="H641" s="42" t="s">
        <v>145</v>
      </c>
      <c r="I641" s="42" t="s">
        <v>158</v>
      </c>
      <c r="J641" s="37" t="s">
        <v>158</v>
      </c>
      <c r="R641" s="49">
        <f t="shared" si="54"/>
        <v>47</v>
      </c>
    </row>
    <row r="642" spans="1:18" x14ac:dyDescent="0.25">
      <c r="A642" s="59">
        <f t="shared" si="50"/>
        <v>641</v>
      </c>
      <c r="B642" s="47">
        <v>1</v>
      </c>
      <c r="D642" s="46" t="s">
        <v>137</v>
      </c>
      <c r="E642" s="59" t="str">
        <f t="shared" si="51"/>
        <v>Boque 1 - INSTRUCCIÓN DEL COMBATIENTE II</v>
      </c>
      <c r="F642" s="59" t="str">
        <f t="shared" si="52"/>
        <v xml:space="preserve">INSTRUCCIÓN DEL COMBATIENTE. </v>
      </c>
      <c r="G642" s="59" t="str">
        <f t="shared" si="53"/>
        <v>INSTRUCCIÓN TÁCTICA Y TÉCNICA - Boque 1 - INSTRUCCIÓN DEL COMBATIENTE II. INSTRUCCIÓN DEL COMBATIENTE.  (Ref: 641)</v>
      </c>
      <c r="H642" s="42" t="s">
        <v>145</v>
      </c>
      <c r="I642" s="42" t="s">
        <v>158</v>
      </c>
      <c r="J642" s="37" t="s">
        <v>158</v>
      </c>
      <c r="R642" s="49">
        <f t="shared" si="54"/>
        <v>48</v>
      </c>
    </row>
    <row r="643" spans="1:18" x14ac:dyDescent="0.25">
      <c r="A643" s="59">
        <f t="shared" si="50"/>
        <v>642</v>
      </c>
      <c r="B643" s="47">
        <v>1</v>
      </c>
      <c r="D643" s="46" t="s">
        <v>137</v>
      </c>
      <c r="E643" s="59" t="str">
        <f t="shared" si="51"/>
        <v>Boque 1 - INSTRUCCIÓN DEL COMBATIENTE II</v>
      </c>
      <c r="F643" s="59" t="str">
        <f t="shared" si="52"/>
        <v xml:space="preserve">INSTRUCCIÓN DEL COMBATIENTE. </v>
      </c>
      <c r="G643" s="59" t="str">
        <f t="shared" si="53"/>
        <v>INSTRUCCIÓN TÁCTICA Y TÉCNICA - Boque 1 - INSTRUCCIÓN DEL COMBATIENTE II. INSTRUCCIÓN DEL COMBATIENTE.  (Ref: 642)</v>
      </c>
      <c r="H643" s="42" t="s">
        <v>145</v>
      </c>
      <c r="I643" s="42" t="s">
        <v>158</v>
      </c>
      <c r="J643" s="37" t="s">
        <v>158</v>
      </c>
      <c r="R643" s="49">
        <f t="shared" si="54"/>
        <v>49</v>
      </c>
    </row>
    <row r="644" spans="1:18" x14ac:dyDescent="0.25">
      <c r="A644" s="59">
        <f t="shared" ref="A644:A707" si="55">+A643+1</f>
        <v>643</v>
      </c>
      <c r="B644" s="47">
        <v>1</v>
      </c>
      <c r="D644" s="46" t="s">
        <v>137</v>
      </c>
      <c r="E644" s="59" t="str">
        <f t="shared" si="51"/>
        <v>Boque 1 - INSTRUCCIÓN DEL COMBATIENTE II</v>
      </c>
      <c r="F644" s="59" t="str">
        <f t="shared" si="52"/>
        <v xml:space="preserve">INSTRUCCIÓN DEL COMBATIENTE. </v>
      </c>
      <c r="G644" s="59" t="str">
        <f t="shared" si="53"/>
        <v>INSTRUCCIÓN TÁCTICA Y TÉCNICA - Boque 1 - INSTRUCCIÓN DEL COMBATIENTE II. INSTRUCCIÓN DEL COMBATIENTE.  (Ref: 643)</v>
      </c>
      <c r="H644" s="42" t="s">
        <v>145</v>
      </c>
      <c r="I644" s="42" t="s">
        <v>158</v>
      </c>
      <c r="J644" s="37" t="s">
        <v>158</v>
      </c>
      <c r="R644" s="49">
        <f t="shared" si="54"/>
        <v>50</v>
      </c>
    </row>
    <row r="645" spans="1:18" x14ac:dyDescent="0.25">
      <c r="A645" s="59">
        <f t="shared" si="55"/>
        <v>644</v>
      </c>
      <c r="B645" s="47">
        <v>1</v>
      </c>
      <c r="D645" s="46" t="s">
        <v>137</v>
      </c>
      <c r="E645" s="59" t="str">
        <f t="shared" si="51"/>
        <v>Boque 1 - INSTRUCCIÓN DEL COMBATIENTE II</v>
      </c>
      <c r="F645" s="59" t="str">
        <f t="shared" si="52"/>
        <v xml:space="preserve">INSTRUCCIÓN DEL COMBATIENTE. </v>
      </c>
      <c r="G645" s="59" t="str">
        <f t="shared" si="53"/>
        <v>INSTRUCCIÓN TÁCTICA Y TÉCNICA - Boque 1 - INSTRUCCIÓN DEL COMBATIENTE II. INSTRUCCIÓN DEL COMBATIENTE.  (Ref: 644)</v>
      </c>
      <c r="H645" s="42" t="s">
        <v>145</v>
      </c>
      <c r="I645" s="42" t="s">
        <v>158</v>
      </c>
      <c r="J645" s="37" t="s">
        <v>158</v>
      </c>
      <c r="R645" s="49">
        <f t="shared" si="54"/>
        <v>51</v>
      </c>
    </row>
    <row r="646" spans="1:18" x14ac:dyDescent="0.25">
      <c r="A646" s="59">
        <f t="shared" si="55"/>
        <v>645</v>
      </c>
      <c r="B646" s="47">
        <v>1</v>
      </c>
      <c r="D646" s="46" t="s">
        <v>137</v>
      </c>
      <c r="E646" s="59" t="str">
        <f t="shared" si="51"/>
        <v>Boque 1 - INSTRUCCIÓN DEL COMBATIENTE II</v>
      </c>
      <c r="F646" s="59" t="str">
        <f t="shared" si="52"/>
        <v xml:space="preserve">INSTRUCCIÓN DEL COMBATIENTE. </v>
      </c>
      <c r="G646" s="59" t="str">
        <f t="shared" si="53"/>
        <v>INSTRUCCIÓN TÁCTICA Y TÉCNICA - Boque 1 - INSTRUCCIÓN DEL COMBATIENTE II. INSTRUCCIÓN DEL COMBATIENTE.  (Ref: 645)</v>
      </c>
      <c r="H646" s="42" t="s">
        <v>145</v>
      </c>
      <c r="I646" s="42" t="s">
        <v>158</v>
      </c>
      <c r="J646" s="37" t="s">
        <v>158</v>
      </c>
      <c r="R646" s="49">
        <f t="shared" si="54"/>
        <v>52</v>
      </c>
    </row>
    <row r="647" spans="1:18" x14ac:dyDescent="0.25">
      <c r="A647" s="59">
        <f t="shared" si="55"/>
        <v>646</v>
      </c>
      <c r="B647" s="47">
        <v>1</v>
      </c>
      <c r="D647" s="46" t="s">
        <v>137</v>
      </c>
      <c r="E647" s="59" t="str">
        <f t="shared" si="51"/>
        <v>Boque 1 - INSTRUCCIÓN DEL COMBATIENTE II</v>
      </c>
      <c r="F647" s="59" t="str">
        <f t="shared" si="52"/>
        <v xml:space="preserve">INSTRUCCIÓN DEL COMBATIENTE. </v>
      </c>
      <c r="G647" s="59" t="str">
        <f t="shared" si="53"/>
        <v>INSTRUCCIÓN TÁCTICA Y TÉCNICA - Boque 1 - INSTRUCCIÓN DEL COMBATIENTE II. INSTRUCCIÓN DEL COMBATIENTE.  (Ref: 646)</v>
      </c>
      <c r="H647" s="42" t="s">
        <v>145</v>
      </c>
      <c r="I647" s="42" t="s">
        <v>158</v>
      </c>
      <c r="J647" s="37" t="s">
        <v>158</v>
      </c>
      <c r="R647" s="49">
        <f t="shared" si="54"/>
        <v>53</v>
      </c>
    </row>
    <row r="648" spans="1:18" x14ac:dyDescent="0.25">
      <c r="A648" s="59">
        <f t="shared" si="55"/>
        <v>647</v>
      </c>
      <c r="B648" s="47">
        <v>1</v>
      </c>
      <c r="D648" s="46" t="s">
        <v>137</v>
      </c>
      <c r="E648" s="59" t="str">
        <f t="shared" si="51"/>
        <v>Boque 1 - INSTRUCCIÓN DEL COMBATIENTE II</v>
      </c>
      <c r="F648" s="59" t="str">
        <f t="shared" si="52"/>
        <v xml:space="preserve">INSTRUCCIÓN DEL COMBATIENTE. </v>
      </c>
      <c r="G648" s="59" t="str">
        <f t="shared" si="53"/>
        <v>INSTRUCCIÓN TÁCTICA Y TÉCNICA - Boque 1 - INSTRUCCIÓN DEL COMBATIENTE II. INSTRUCCIÓN DEL COMBATIENTE.  (Ref: 647)</v>
      </c>
      <c r="H648" s="42" t="s">
        <v>145</v>
      </c>
      <c r="I648" s="42" t="s">
        <v>158</v>
      </c>
      <c r="J648" s="37" t="s">
        <v>158</v>
      </c>
      <c r="R648" s="49">
        <f t="shared" si="54"/>
        <v>54</v>
      </c>
    </row>
    <row r="649" spans="1:18" x14ac:dyDescent="0.25">
      <c r="A649" s="59">
        <f t="shared" si="55"/>
        <v>648</v>
      </c>
      <c r="B649" s="47">
        <v>1</v>
      </c>
      <c r="D649" s="46" t="s">
        <v>137</v>
      </c>
      <c r="E649" s="59" t="str">
        <f t="shared" si="51"/>
        <v>Boque 1 - INSTRUCCIÓN DEL COMBATIENTE II</v>
      </c>
      <c r="F649" s="59" t="str">
        <f t="shared" si="52"/>
        <v xml:space="preserve">INSTRUCCIÓN DEL COMBATIENTE. </v>
      </c>
      <c r="G649" s="59" t="str">
        <f t="shared" si="53"/>
        <v>INSTRUCCIÓN TÁCTICA Y TÉCNICA - Boque 1 - INSTRUCCIÓN DEL COMBATIENTE II. INSTRUCCIÓN DEL COMBATIENTE.  (Ref: 648)</v>
      </c>
      <c r="H649" s="42" t="s">
        <v>145</v>
      </c>
      <c r="I649" s="42" t="s">
        <v>158</v>
      </c>
      <c r="J649" s="37" t="s">
        <v>158</v>
      </c>
      <c r="R649" s="49">
        <f t="shared" si="54"/>
        <v>55</v>
      </c>
    </row>
    <row r="650" spans="1:18" x14ac:dyDescent="0.25">
      <c r="A650" s="59">
        <f t="shared" si="55"/>
        <v>649</v>
      </c>
      <c r="B650" s="47">
        <v>1</v>
      </c>
      <c r="D650" s="46" t="s">
        <v>137</v>
      </c>
      <c r="E650" s="59" t="str">
        <f t="shared" si="51"/>
        <v>Boque 1 - INSTRUCCIÓN DEL COMBATIENTE II</v>
      </c>
      <c r="F650" s="59" t="str">
        <f t="shared" si="52"/>
        <v xml:space="preserve">INSTRUCCIÓN DEL COMBATIENTE. </v>
      </c>
      <c r="G650" s="59" t="str">
        <f t="shared" si="53"/>
        <v>INSTRUCCIÓN TÁCTICA Y TÉCNICA - Boque 1 - INSTRUCCIÓN DEL COMBATIENTE II. INSTRUCCIÓN DEL COMBATIENTE.  (Ref: 649)</v>
      </c>
      <c r="H650" s="42" t="s">
        <v>145</v>
      </c>
      <c r="I650" s="42" t="s">
        <v>158</v>
      </c>
      <c r="J650" s="37" t="s">
        <v>158</v>
      </c>
      <c r="R650" s="49">
        <f t="shared" si="54"/>
        <v>56</v>
      </c>
    </row>
    <row r="651" spans="1:18" x14ac:dyDescent="0.25">
      <c r="A651" s="59">
        <f t="shared" si="55"/>
        <v>650</v>
      </c>
      <c r="B651" s="47">
        <v>1</v>
      </c>
      <c r="D651" s="46" t="s">
        <v>137</v>
      </c>
      <c r="E651" s="59" t="str">
        <f t="shared" si="51"/>
        <v>Boque 1 - INSTRUCCIÓN DEL COMBATIENTE II</v>
      </c>
      <c r="F651" s="59" t="str">
        <f t="shared" si="52"/>
        <v xml:space="preserve">INSTRUCCIÓN DEL COMBATIENTE. </v>
      </c>
      <c r="G651" s="59" t="str">
        <f t="shared" si="53"/>
        <v>INSTRUCCIÓN TÁCTICA Y TÉCNICA - Boque 1 - INSTRUCCIÓN DEL COMBATIENTE II. INSTRUCCIÓN DEL COMBATIENTE.  (Ref: 650)</v>
      </c>
      <c r="H651" s="42" t="s">
        <v>145</v>
      </c>
      <c r="I651" s="42" t="s">
        <v>158</v>
      </c>
      <c r="J651" s="37" t="s">
        <v>158</v>
      </c>
      <c r="R651" s="49">
        <f t="shared" si="54"/>
        <v>57</v>
      </c>
    </row>
    <row r="652" spans="1:18" x14ac:dyDescent="0.25">
      <c r="A652" s="59">
        <f t="shared" si="55"/>
        <v>651</v>
      </c>
      <c r="B652" s="47">
        <v>1</v>
      </c>
      <c r="D652" s="46" t="s">
        <v>137</v>
      </c>
      <c r="E652" s="59" t="str">
        <f t="shared" si="51"/>
        <v>Boque 1 - INSTRUCCIÓN DEL COMBATIENTE II</v>
      </c>
      <c r="F652" s="59" t="str">
        <f t="shared" si="52"/>
        <v xml:space="preserve">INSTRUCCIÓN DEL COMBATIENTE. </v>
      </c>
      <c r="G652" s="59" t="str">
        <f t="shared" si="53"/>
        <v>INSTRUCCIÓN TÁCTICA Y TÉCNICA - Boque 1 - INSTRUCCIÓN DEL COMBATIENTE II. INSTRUCCIÓN DEL COMBATIENTE.  (Ref: 651)</v>
      </c>
      <c r="H652" s="42" t="s">
        <v>145</v>
      </c>
      <c r="I652" s="42" t="s">
        <v>158</v>
      </c>
      <c r="J652" s="37" t="s">
        <v>158</v>
      </c>
      <c r="R652" s="49">
        <f t="shared" si="54"/>
        <v>58</v>
      </c>
    </row>
    <row r="653" spans="1:18" x14ac:dyDescent="0.25">
      <c r="A653" s="59">
        <f t="shared" si="55"/>
        <v>652</v>
      </c>
      <c r="B653" s="47">
        <v>1</v>
      </c>
      <c r="D653" s="46" t="s">
        <v>137</v>
      </c>
      <c r="E653" s="59" t="str">
        <f t="shared" si="51"/>
        <v>Boque 1 - INSTRUCCIÓN DEL COMBATIENTE II</v>
      </c>
      <c r="F653" s="59" t="str">
        <f t="shared" si="52"/>
        <v xml:space="preserve">INSTRUCCIÓN DEL COMBATIENTE. </v>
      </c>
      <c r="G653" s="59" t="str">
        <f t="shared" si="53"/>
        <v>INSTRUCCIÓN TÁCTICA Y TÉCNICA - Boque 1 - INSTRUCCIÓN DEL COMBATIENTE II. INSTRUCCIÓN DEL COMBATIENTE.  (Ref: 652)</v>
      </c>
      <c r="H653" s="42" t="s">
        <v>145</v>
      </c>
      <c r="I653" s="42" t="s">
        <v>158</v>
      </c>
      <c r="J653" s="37" t="s">
        <v>158</v>
      </c>
      <c r="R653" s="49">
        <f t="shared" si="54"/>
        <v>59</v>
      </c>
    </row>
    <row r="654" spans="1:18" x14ac:dyDescent="0.25">
      <c r="A654" s="59">
        <f t="shared" si="55"/>
        <v>653</v>
      </c>
      <c r="B654" s="47">
        <v>1</v>
      </c>
      <c r="D654" s="46" t="s">
        <v>137</v>
      </c>
      <c r="E654" s="59" t="str">
        <f t="shared" si="51"/>
        <v>Boque 1 - INSTRUCCIÓN DEL COMBATIENTE II</v>
      </c>
      <c r="F654" s="59" t="str">
        <f t="shared" si="52"/>
        <v xml:space="preserve">INSTRUCCIÓN DEL COMBATIENTE. </v>
      </c>
      <c r="G654" s="59" t="str">
        <f t="shared" si="53"/>
        <v>INSTRUCCIÓN TÁCTICA Y TÉCNICA - Boque 1 - INSTRUCCIÓN DEL COMBATIENTE II. INSTRUCCIÓN DEL COMBATIENTE.  (Ref: 653)</v>
      </c>
      <c r="H654" s="42" t="s">
        <v>145</v>
      </c>
      <c r="I654" s="42" t="s">
        <v>158</v>
      </c>
      <c r="J654" s="37" t="s">
        <v>158</v>
      </c>
      <c r="R654" s="49">
        <f t="shared" si="54"/>
        <v>60</v>
      </c>
    </row>
    <row r="655" spans="1:18" x14ac:dyDescent="0.25">
      <c r="A655" s="59">
        <f t="shared" si="55"/>
        <v>654</v>
      </c>
      <c r="B655" s="47">
        <v>1</v>
      </c>
      <c r="D655" s="46" t="s">
        <v>137</v>
      </c>
      <c r="E655" s="59" t="str">
        <f t="shared" si="51"/>
        <v>Boque 1 - INSTRUCCIÓN DEL COMBATIENTE II</v>
      </c>
      <c r="F655" s="59" t="str">
        <f t="shared" si="52"/>
        <v xml:space="preserve">INSTRUCCIÓN DEL COMBATIENTE. </v>
      </c>
      <c r="G655" s="59" t="str">
        <f t="shared" si="53"/>
        <v>INSTRUCCIÓN TÁCTICA Y TÉCNICA - Boque 1 - INSTRUCCIÓN DEL COMBATIENTE II. INSTRUCCIÓN DEL COMBATIENTE.  (Ref: 654)</v>
      </c>
      <c r="H655" s="42" t="s">
        <v>145</v>
      </c>
      <c r="I655" s="42" t="s">
        <v>158</v>
      </c>
      <c r="J655" s="37" t="s">
        <v>158</v>
      </c>
      <c r="R655" s="49">
        <f t="shared" si="54"/>
        <v>61</v>
      </c>
    </row>
    <row r="656" spans="1:18" x14ac:dyDescent="0.25">
      <c r="A656" s="59">
        <f t="shared" si="55"/>
        <v>655</v>
      </c>
      <c r="B656" s="47">
        <v>1</v>
      </c>
      <c r="D656" s="46" t="s">
        <v>137</v>
      </c>
      <c r="E656" s="59" t="str">
        <f t="shared" si="51"/>
        <v>Boque 1 - INSTRUCCIÓN DEL COMBATIENTE II</v>
      </c>
      <c r="F656" s="59" t="str">
        <f t="shared" si="52"/>
        <v xml:space="preserve">INSTRUCCIÓN DEL COMBATIENTE. </v>
      </c>
      <c r="G656" s="59" t="str">
        <f t="shared" si="53"/>
        <v>INSTRUCCIÓN TÁCTICA Y TÉCNICA - Boque 1 - INSTRUCCIÓN DEL COMBATIENTE II. INSTRUCCIÓN DEL COMBATIENTE.  (Ref: 655)</v>
      </c>
      <c r="H656" s="42" t="s">
        <v>145</v>
      </c>
      <c r="I656" s="42" t="s">
        <v>158</v>
      </c>
      <c r="J656" s="37" t="s">
        <v>158</v>
      </c>
      <c r="R656" s="49">
        <f t="shared" si="54"/>
        <v>62</v>
      </c>
    </row>
    <row r="657" spans="1:18" x14ac:dyDescent="0.25">
      <c r="A657" s="59">
        <f t="shared" si="55"/>
        <v>656</v>
      </c>
      <c r="B657" s="47">
        <v>1</v>
      </c>
      <c r="D657" s="46" t="s">
        <v>137</v>
      </c>
      <c r="E657" s="59" t="str">
        <f t="shared" si="51"/>
        <v>Boque 1 - INSTRUCCIÓN DEL COMBATIENTE II</v>
      </c>
      <c r="F657" s="59" t="str">
        <f t="shared" si="52"/>
        <v xml:space="preserve">INSTRUCCIÓN DEL COMBATIENTE. </v>
      </c>
      <c r="G657" s="59" t="str">
        <f t="shared" si="53"/>
        <v>INSTRUCCIÓN TÁCTICA Y TÉCNICA - Boque 1 - INSTRUCCIÓN DEL COMBATIENTE II. INSTRUCCIÓN DEL COMBATIENTE.  (Ref: 656)</v>
      </c>
      <c r="H657" s="42" t="s">
        <v>145</v>
      </c>
      <c r="I657" s="42" t="s">
        <v>158</v>
      </c>
      <c r="J657" s="37" t="s">
        <v>158</v>
      </c>
      <c r="R657" s="49">
        <f t="shared" si="54"/>
        <v>63</v>
      </c>
    </row>
    <row r="658" spans="1:18" x14ac:dyDescent="0.25">
      <c r="A658" s="59">
        <f t="shared" si="55"/>
        <v>657</v>
      </c>
      <c r="B658" s="47">
        <v>1</v>
      </c>
      <c r="D658" s="46" t="s">
        <v>137</v>
      </c>
      <c r="E658" s="59" t="str">
        <f t="shared" si="51"/>
        <v>Boque 1 - INSTRUCCIÓN DEL COMBATIENTE II</v>
      </c>
      <c r="F658" s="59" t="str">
        <f t="shared" si="52"/>
        <v xml:space="preserve">INSTRUCCIÓN DEL COMBATIENTE. </v>
      </c>
      <c r="G658" s="59" t="str">
        <f t="shared" si="53"/>
        <v>INSTRUCCIÓN TÁCTICA Y TÉCNICA - Boque 1 - INSTRUCCIÓN DEL COMBATIENTE II. INSTRUCCIÓN DEL COMBATIENTE.  (Ref: 657)</v>
      </c>
      <c r="H658" s="42" t="s">
        <v>145</v>
      </c>
      <c r="I658" s="42" t="s">
        <v>158</v>
      </c>
      <c r="J658" s="37" t="s">
        <v>158</v>
      </c>
      <c r="R658" s="49">
        <f t="shared" si="54"/>
        <v>64</v>
      </c>
    </row>
    <row r="659" spans="1:18" x14ac:dyDescent="0.25">
      <c r="A659" s="59">
        <f t="shared" si="55"/>
        <v>658</v>
      </c>
      <c r="B659" s="47">
        <v>1</v>
      </c>
      <c r="C659" s="46">
        <v>12</v>
      </c>
      <c r="D659" s="46" t="s">
        <v>204</v>
      </c>
      <c r="E659" s="59" t="str">
        <f t="shared" si="51"/>
        <v>Boque 1 - INSTRUCCIÓN DEL COMBATIENTE III</v>
      </c>
      <c r="F659" s="59" t="str">
        <f t="shared" si="52"/>
        <v xml:space="preserve">Instrucción NBQ. </v>
      </c>
      <c r="G659" s="59" t="str">
        <f t="shared" si="53"/>
        <v>INSTRUCCIÓN TÁCTICA Y TÉCNICA - Boque 1 - INSTRUCCIÓN DEL COMBATIENTE III. Instrucción NBQ.  (Ref: 658)</v>
      </c>
      <c r="H659" s="42" t="s">
        <v>145</v>
      </c>
      <c r="I659" s="42" t="s">
        <v>158</v>
      </c>
      <c r="J659" s="37" t="s">
        <v>159</v>
      </c>
      <c r="R659" s="49">
        <f t="shared" si="54"/>
        <v>1</v>
      </c>
    </row>
    <row r="660" spans="1:18" x14ac:dyDescent="0.25">
      <c r="A660" s="59">
        <f t="shared" si="55"/>
        <v>659</v>
      </c>
      <c r="B660" s="47">
        <v>1</v>
      </c>
      <c r="D660" s="46" t="s">
        <v>204</v>
      </c>
      <c r="E660" s="59" t="str">
        <f t="shared" ref="E660:E715" si="56">CONCATENATE("Boque ",B660," - ",I660," ",D660)</f>
        <v>Boque 1 - INSTRUCCIÓN DEL COMBATIENTE III</v>
      </c>
      <c r="F660" s="59" t="str">
        <f t="shared" ref="F660:F715" si="57">IF(J660&gt;0,CONCATENATE(J660,". ",K660),K660)</f>
        <v xml:space="preserve">Instrucción NBQ. </v>
      </c>
      <c r="G660" s="59" t="str">
        <f t="shared" si="53"/>
        <v>INSTRUCCIÓN TÁCTICA Y TÉCNICA - Boque 1 - INSTRUCCIÓN DEL COMBATIENTE III. Instrucción NBQ.  (Ref: 659)</v>
      </c>
      <c r="H660" s="42" t="s">
        <v>145</v>
      </c>
      <c r="I660" s="42" t="s">
        <v>158</v>
      </c>
      <c r="J660" s="37" t="s">
        <v>159</v>
      </c>
      <c r="Q660" s="69"/>
      <c r="R660" s="49">
        <f t="shared" si="54"/>
        <v>2</v>
      </c>
    </row>
    <row r="661" spans="1:18" x14ac:dyDescent="0.25">
      <c r="A661" s="59">
        <f t="shared" si="55"/>
        <v>660</v>
      </c>
      <c r="B661" s="47">
        <v>1</v>
      </c>
      <c r="D661" s="46" t="s">
        <v>204</v>
      </c>
      <c r="E661" s="59" t="str">
        <f t="shared" si="56"/>
        <v>Boque 1 - INSTRUCCIÓN DEL COMBATIENTE III</v>
      </c>
      <c r="F661" s="59" t="str">
        <f t="shared" si="57"/>
        <v xml:space="preserve">Instrucción NBQ. </v>
      </c>
      <c r="G661" s="59" t="str">
        <f t="shared" si="53"/>
        <v>INSTRUCCIÓN TÁCTICA Y TÉCNICA - Boque 1 - INSTRUCCIÓN DEL COMBATIENTE III. Instrucción NBQ.  (Ref: 660)</v>
      </c>
      <c r="H661" s="42" t="s">
        <v>145</v>
      </c>
      <c r="I661" s="42" t="s">
        <v>158</v>
      </c>
      <c r="J661" s="37" t="s">
        <v>159</v>
      </c>
      <c r="Q661" s="69"/>
      <c r="R661" s="49">
        <f t="shared" si="54"/>
        <v>3</v>
      </c>
    </row>
    <row r="662" spans="1:18" x14ac:dyDescent="0.25">
      <c r="A662" s="59">
        <f t="shared" si="55"/>
        <v>661</v>
      </c>
      <c r="B662" s="47">
        <v>1</v>
      </c>
      <c r="D662" s="46" t="s">
        <v>204</v>
      </c>
      <c r="E662" s="59" t="str">
        <f t="shared" si="56"/>
        <v>Boque 1 - INSTRUCCIÓN DEL COMBATIENTE III</v>
      </c>
      <c r="F662" s="59" t="str">
        <f t="shared" si="57"/>
        <v xml:space="preserve">Instrucción NBQ. </v>
      </c>
      <c r="G662" s="59" t="str">
        <f t="shared" si="53"/>
        <v>INSTRUCCIÓN TÁCTICA Y TÉCNICA - Boque 1 - INSTRUCCIÓN DEL COMBATIENTE III. Instrucción NBQ.  (Ref: 661)</v>
      </c>
      <c r="H662" s="42" t="s">
        <v>145</v>
      </c>
      <c r="I662" s="42" t="s">
        <v>158</v>
      </c>
      <c r="J662" s="37" t="s">
        <v>159</v>
      </c>
      <c r="Q662" s="69"/>
      <c r="R662" s="49">
        <f t="shared" si="54"/>
        <v>4</v>
      </c>
    </row>
    <row r="663" spans="1:18" x14ac:dyDescent="0.25">
      <c r="A663" s="59">
        <f t="shared" si="55"/>
        <v>662</v>
      </c>
      <c r="B663" s="47">
        <v>1</v>
      </c>
      <c r="D663" s="46" t="s">
        <v>204</v>
      </c>
      <c r="E663" s="59" t="str">
        <f t="shared" si="56"/>
        <v>Boque 1 - INSTRUCCIÓN DEL COMBATIENTE III</v>
      </c>
      <c r="F663" s="59" t="str">
        <f t="shared" si="57"/>
        <v xml:space="preserve">Instrucción NBQ. </v>
      </c>
      <c r="G663" s="59" t="str">
        <f t="shared" si="53"/>
        <v>INSTRUCCIÓN TÁCTICA Y TÉCNICA - Boque 1 - INSTRUCCIÓN DEL COMBATIENTE III. Instrucción NBQ.  (Ref: 662)</v>
      </c>
      <c r="H663" s="42" t="s">
        <v>145</v>
      </c>
      <c r="I663" s="42" t="s">
        <v>158</v>
      </c>
      <c r="J663" s="37" t="s">
        <v>159</v>
      </c>
      <c r="Q663" s="69"/>
      <c r="R663" s="49">
        <f t="shared" si="54"/>
        <v>5</v>
      </c>
    </row>
    <row r="664" spans="1:18" x14ac:dyDescent="0.25">
      <c r="A664" s="59">
        <f t="shared" si="55"/>
        <v>663</v>
      </c>
      <c r="B664" s="47">
        <v>1</v>
      </c>
      <c r="D664" s="46" t="s">
        <v>204</v>
      </c>
      <c r="E664" s="59" t="str">
        <f t="shared" si="56"/>
        <v>Boque 1 - INSTRUCCIÓN DEL COMBATIENTE III</v>
      </c>
      <c r="F664" s="59" t="str">
        <f t="shared" si="57"/>
        <v xml:space="preserve">Instrucción NBQ. </v>
      </c>
      <c r="G664" s="59" t="str">
        <f t="shared" si="53"/>
        <v>INSTRUCCIÓN TÁCTICA Y TÉCNICA - Boque 1 - INSTRUCCIÓN DEL COMBATIENTE III. Instrucción NBQ.  (Ref: 663)</v>
      </c>
      <c r="H664" s="42" t="s">
        <v>145</v>
      </c>
      <c r="I664" s="42" t="s">
        <v>158</v>
      </c>
      <c r="J664" s="37" t="s">
        <v>159</v>
      </c>
      <c r="Q664" s="69"/>
      <c r="R664" s="49">
        <f t="shared" si="54"/>
        <v>6</v>
      </c>
    </row>
    <row r="665" spans="1:18" x14ac:dyDescent="0.25">
      <c r="A665" s="59">
        <f t="shared" si="55"/>
        <v>664</v>
      </c>
      <c r="B665" s="47">
        <v>1</v>
      </c>
      <c r="D665" s="46" t="s">
        <v>204</v>
      </c>
      <c r="E665" s="59" t="str">
        <f t="shared" si="56"/>
        <v>Boque 1 - INSTRUCCIÓN DEL COMBATIENTE III</v>
      </c>
      <c r="F665" s="59" t="str">
        <f t="shared" si="57"/>
        <v xml:space="preserve">Instrucción NBQ. </v>
      </c>
      <c r="G665" s="59" t="str">
        <f t="shared" si="53"/>
        <v>INSTRUCCIÓN TÁCTICA Y TÉCNICA - Boque 1 - INSTRUCCIÓN DEL COMBATIENTE III. Instrucción NBQ.  (Ref: 664)</v>
      </c>
      <c r="H665" s="42" t="s">
        <v>145</v>
      </c>
      <c r="I665" s="42" t="s">
        <v>158</v>
      </c>
      <c r="J665" s="37" t="s">
        <v>159</v>
      </c>
      <c r="Q665" s="69"/>
      <c r="R665" s="49">
        <f t="shared" si="54"/>
        <v>7</v>
      </c>
    </row>
    <row r="666" spans="1:18" x14ac:dyDescent="0.25">
      <c r="A666" s="59">
        <f t="shared" si="55"/>
        <v>665</v>
      </c>
      <c r="B666" s="47">
        <v>1</v>
      </c>
      <c r="D666" s="46" t="s">
        <v>204</v>
      </c>
      <c r="E666" s="59" t="str">
        <f t="shared" si="56"/>
        <v>Boque 1 - INSTRUCCIÓN DEL COMBATIENTE III</v>
      </c>
      <c r="F666" s="59" t="str">
        <f t="shared" si="57"/>
        <v xml:space="preserve">Instrucción NBQ. </v>
      </c>
      <c r="G666" s="59" t="str">
        <f t="shared" si="53"/>
        <v>INSTRUCCIÓN TÁCTICA Y TÉCNICA - Boque 1 - INSTRUCCIÓN DEL COMBATIENTE III. Instrucción NBQ.  (Ref: 665)</v>
      </c>
      <c r="H666" s="42" t="s">
        <v>145</v>
      </c>
      <c r="I666" s="42" t="s">
        <v>158</v>
      </c>
      <c r="J666" s="37" t="s">
        <v>159</v>
      </c>
      <c r="Q666" s="69"/>
      <c r="R666" s="49">
        <f t="shared" si="54"/>
        <v>8</v>
      </c>
    </row>
    <row r="667" spans="1:18" x14ac:dyDescent="0.25">
      <c r="A667" s="59">
        <f t="shared" si="55"/>
        <v>666</v>
      </c>
      <c r="B667" s="47">
        <v>1</v>
      </c>
      <c r="D667" s="46" t="s">
        <v>204</v>
      </c>
      <c r="E667" s="59" t="str">
        <f t="shared" si="56"/>
        <v>Boque 1 - INSTRUCCIÓN DEL COMBATIENTE III</v>
      </c>
      <c r="F667" s="59" t="str">
        <f t="shared" si="57"/>
        <v xml:space="preserve">Instrucción NBQ. </v>
      </c>
      <c r="G667" s="59" t="str">
        <f t="shared" si="53"/>
        <v>INSTRUCCIÓN TÁCTICA Y TÉCNICA - Boque 1 - INSTRUCCIÓN DEL COMBATIENTE III. Instrucción NBQ.  (Ref: 666)</v>
      </c>
      <c r="H667" s="42" t="s">
        <v>145</v>
      </c>
      <c r="I667" s="42" t="s">
        <v>158</v>
      </c>
      <c r="J667" s="37" t="s">
        <v>159</v>
      </c>
      <c r="Q667" s="69"/>
      <c r="R667" s="49">
        <f t="shared" si="54"/>
        <v>9</v>
      </c>
    </row>
    <row r="668" spans="1:18" x14ac:dyDescent="0.25">
      <c r="A668" s="59">
        <f t="shared" si="55"/>
        <v>667</v>
      </c>
      <c r="B668" s="47">
        <v>1</v>
      </c>
      <c r="D668" s="46" t="s">
        <v>204</v>
      </c>
      <c r="E668" s="59" t="str">
        <f t="shared" si="56"/>
        <v>Boque 1 - INSTRUCCIÓN DEL COMBATIENTE III</v>
      </c>
      <c r="F668" s="59" t="str">
        <f t="shared" si="57"/>
        <v xml:space="preserve">Instrucción NBQ. </v>
      </c>
      <c r="G668" s="59" t="str">
        <f t="shared" si="53"/>
        <v>INSTRUCCIÓN TÁCTICA Y TÉCNICA - Boque 1 - INSTRUCCIÓN DEL COMBATIENTE III. Instrucción NBQ.  (Ref: 667)</v>
      </c>
      <c r="H668" s="42" t="s">
        <v>145</v>
      </c>
      <c r="I668" s="42" t="s">
        <v>158</v>
      </c>
      <c r="J668" s="37" t="s">
        <v>159</v>
      </c>
      <c r="Q668" s="69"/>
      <c r="R668" s="49">
        <f t="shared" si="54"/>
        <v>10</v>
      </c>
    </row>
    <row r="669" spans="1:18" x14ac:dyDescent="0.25">
      <c r="A669" s="59">
        <f t="shared" si="55"/>
        <v>668</v>
      </c>
      <c r="B669" s="47">
        <v>1</v>
      </c>
      <c r="D669" s="46" t="s">
        <v>204</v>
      </c>
      <c r="E669" s="59" t="str">
        <f t="shared" si="56"/>
        <v>Boque 1 - INSTRUCCIÓN DEL COMBATIENTE III</v>
      </c>
      <c r="F669" s="59" t="str">
        <f t="shared" si="57"/>
        <v xml:space="preserve">Instrucción NBQ. </v>
      </c>
      <c r="G669" s="59" t="str">
        <f t="shared" si="53"/>
        <v>INSTRUCCIÓN TÁCTICA Y TÉCNICA - Boque 1 - INSTRUCCIÓN DEL COMBATIENTE III. Instrucción NBQ.  (Ref: 668)</v>
      </c>
      <c r="H669" s="42" t="s">
        <v>145</v>
      </c>
      <c r="I669" s="42" t="s">
        <v>158</v>
      </c>
      <c r="J669" s="37" t="s">
        <v>159</v>
      </c>
      <c r="Q669" s="69"/>
      <c r="R669" s="49">
        <f t="shared" si="54"/>
        <v>11</v>
      </c>
    </row>
    <row r="670" spans="1:18" x14ac:dyDescent="0.25">
      <c r="A670" s="59">
        <f t="shared" si="55"/>
        <v>669</v>
      </c>
      <c r="B670" s="47">
        <v>1</v>
      </c>
      <c r="D670" s="46" t="s">
        <v>204</v>
      </c>
      <c r="E670" s="59" t="str">
        <f t="shared" si="56"/>
        <v>Boque 1 - INSTRUCCIÓN DEL COMBATIENTE III</v>
      </c>
      <c r="F670" s="59" t="str">
        <f t="shared" si="57"/>
        <v xml:space="preserve">Instrucción NBQ. </v>
      </c>
      <c r="G670" s="59" t="str">
        <f t="shared" si="53"/>
        <v>INSTRUCCIÓN TÁCTICA Y TÉCNICA - Boque 1 - INSTRUCCIÓN DEL COMBATIENTE III. Instrucción NBQ.  (Ref: 669)</v>
      </c>
      <c r="H670" s="42" t="s">
        <v>145</v>
      </c>
      <c r="I670" s="42" t="s">
        <v>158</v>
      </c>
      <c r="J670" s="37" t="s">
        <v>159</v>
      </c>
      <c r="Q670" s="69"/>
      <c r="R670" s="49">
        <f t="shared" si="54"/>
        <v>12</v>
      </c>
    </row>
    <row r="671" spans="1:18" x14ac:dyDescent="0.25">
      <c r="A671" s="59">
        <f t="shared" si="55"/>
        <v>670</v>
      </c>
      <c r="B671" s="47">
        <v>1</v>
      </c>
      <c r="D671" s="46" t="s">
        <v>204</v>
      </c>
      <c r="E671" s="59" t="str">
        <f t="shared" si="56"/>
        <v>Boque 1 - INSTRUCCIÓN DEL COMBATIENTE III</v>
      </c>
      <c r="F671" s="59" t="str">
        <f t="shared" si="57"/>
        <v xml:space="preserve">Instrucción NBQ. </v>
      </c>
      <c r="G671" s="59" t="str">
        <f t="shared" si="53"/>
        <v>INSTRUCCIÓN TÁCTICA Y TÉCNICA - Boque 1 - INSTRUCCIÓN DEL COMBATIENTE III. Instrucción NBQ.  (Ref: 670)</v>
      </c>
      <c r="H671" s="42" t="s">
        <v>145</v>
      </c>
      <c r="I671" s="42" t="s">
        <v>158</v>
      </c>
      <c r="J671" s="37" t="s">
        <v>159</v>
      </c>
      <c r="Q671" s="69"/>
      <c r="R671" s="49">
        <f t="shared" si="54"/>
        <v>13</v>
      </c>
    </row>
    <row r="672" spans="1:18" x14ac:dyDescent="0.25">
      <c r="A672" s="59">
        <f t="shared" si="55"/>
        <v>671</v>
      </c>
      <c r="B672" s="47">
        <v>1</v>
      </c>
      <c r="D672" s="46" t="s">
        <v>204</v>
      </c>
      <c r="E672" s="59" t="str">
        <f t="shared" si="56"/>
        <v>Boque 1 - INSTRUCCIÓN DEL COMBATIENTE III</v>
      </c>
      <c r="F672" s="59" t="str">
        <f t="shared" si="57"/>
        <v xml:space="preserve">Instrucción NBQ. </v>
      </c>
      <c r="G672" s="59" t="str">
        <f t="shared" si="53"/>
        <v>INSTRUCCIÓN TÁCTICA Y TÉCNICA - Boque 1 - INSTRUCCIÓN DEL COMBATIENTE III. Instrucción NBQ.  (Ref: 671)</v>
      </c>
      <c r="H672" s="42" t="s">
        <v>145</v>
      </c>
      <c r="I672" s="42" t="s">
        <v>158</v>
      </c>
      <c r="J672" s="37" t="s">
        <v>159</v>
      </c>
      <c r="Q672" s="69"/>
      <c r="R672" s="49">
        <f t="shared" si="54"/>
        <v>14</v>
      </c>
    </row>
    <row r="673" spans="1:18" x14ac:dyDescent="0.25">
      <c r="A673" s="59">
        <f t="shared" si="55"/>
        <v>672</v>
      </c>
      <c r="B673" s="47">
        <v>1</v>
      </c>
      <c r="D673" s="46" t="s">
        <v>204</v>
      </c>
      <c r="E673" s="59" t="str">
        <f t="shared" si="56"/>
        <v>Boque 1 - INSTRUCCIÓN DEL COMBATIENTE III</v>
      </c>
      <c r="F673" s="59" t="str">
        <f t="shared" si="57"/>
        <v xml:space="preserve">Instrucción NBQ. </v>
      </c>
      <c r="G673" s="59" t="str">
        <f t="shared" si="53"/>
        <v>INSTRUCCIÓN TÁCTICA Y TÉCNICA - Boque 1 - INSTRUCCIÓN DEL COMBATIENTE III. Instrucción NBQ.  (Ref: 672)</v>
      </c>
      <c r="H673" s="42" t="s">
        <v>145</v>
      </c>
      <c r="I673" s="42" t="s">
        <v>158</v>
      </c>
      <c r="J673" s="37" t="s">
        <v>159</v>
      </c>
      <c r="Q673" s="69"/>
      <c r="R673" s="49">
        <f t="shared" si="54"/>
        <v>15</v>
      </c>
    </row>
    <row r="674" spans="1:18" x14ac:dyDescent="0.25">
      <c r="A674" s="59">
        <f t="shared" si="55"/>
        <v>673</v>
      </c>
      <c r="B674" s="47">
        <v>1</v>
      </c>
      <c r="D674" s="46" t="s">
        <v>204</v>
      </c>
      <c r="E674" s="59" t="str">
        <f t="shared" si="56"/>
        <v>Boque 1 - INSTRUCCIÓN DEL COMBATIENTE III</v>
      </c>
      <c r="F674" s="59" t="str">
        <f t="shared" si="57"/>
        <v xml:space="preserve">Instrucción NBQ. </v>
      </c>
      <c r="G674" s="59" t="str">
        <f t="shared" si="53"/>
        <v>INSTRUCCIÓN TÁCTICA Y TÉCNICA - Boque 1 - INSTRUCCIÓN DEL COMBATIENTE III. Instrucción NBQ.  (Ref: 673)</v>
      </c>
      <c r="H674" s="42" t="s">
        <v>145</v>
      </c>
      <c r="I674" s="42" t="s">
        <v>158</v>
      </c>
      <c r="J674" s="37" t="s">
        <v>159</v>
      </c>
      <c r="Q674" s="69"/>
      <c r="R674" s="49">
        <f t="shared" si="54"/>
        <v>16</v>
      </c>
    </row>
    <row r="675" spans="1:18" x14ac:dyDescent="0.25">
      <c r="A675" s="59">
        <f t="shared" si="55"/>
        <v>674</v>
      </c>
      <c r="B675" s="47">
        <v>1</v>
      </c>
      <c r="D675" s="46" t="s">
        <v>204</v>
      </c>
      <c r="E675" s="59" t="str">
        <f t="shared" si="56"/>
        <v>Boque 1 - INSTRUCCIÓN DEL COMBATIENTE III</v>
      </c>
      <c r="F675" s="59" t="str">
        <f t="shared" si="57"/>
        <v xml:space="preserve">Instrucción NBQ. </v>
      </c>
      <c r="G675" s="59" t="str">
        <f t="shared" si="53"/>
        <v>INSTRUCCIÓN TÁCTICA Y TÉCNICA - Boque 1 - INSTRUCCIÓN DEL COMBATIENTE III. Instrucción NBQ.  (Ref: 674)</v>
      </c>
      <c r="H675" s="42" t="s">
        <v>145</v>
      </c>
      <c r="I675" s="42" t="s">
        <v>158</v>
      </c>
      <c r="J675" s="37" t="s">
        <v>159</v>
      </c>
      <c r="Q675" s="69"/>
      <c r="R675" s="49">
        <f t="shared" si="54"/>
        <v>17</v>
      </c>
    </row>
    <row r="676" spans="1:18" x14ac:dyDescent="0.25">
      <c r="A676" s="59">
        <f t="shared" si="55"/>
        <v>675</v>
      </c>
      <c r="B676" s="47">
        <v>1</v>
      </c>
      <c r="D676" s="46" t="s">
        <v>204</v>
      </c>
      <c r="E676" s="59" t="str">
        <f t="shared" si="56"/>
        <v>Boque 1 - INSTRUCCIÓN DEL COMBATIENTE III</v>
      </c>
      <c r="F676" s="59" t="str">
        <f t="shared" si="57"/>
        <v xml:space="preserve">Instrucción NBQ. </v>
      </c>
      <c r="G676" s="59" t="str">
        <f t="shared" si="53"/>
        <v>INSTRUCCIÓN TÁCTICA Y TÉCNICA - Boque 1 - INSTRUCCIÓN DEL COMBATIENTE III. Instrucción NBQ.  (Ref: 675)</v>
      </c>
      <c r="H676" s="42" t="s">
        <v>145</v>
      </c>
      <c r="I676" s="42" t="s">
        <v>158</v>
      </c>
      <c r="J676" s="37" t="s">
        <v>159</v>
      </c>
      <c r="Q676" s="69"/>
      <c r="R676" s="49">
        <f t="shared" si="54"/>
        <v>18</v>
      </c>
    </row>
    <row r="677" spans="1:18" x14ac:dyDescent="0.25">
      <c r="A677" s="59">
        <f t="shared" si="55"/>
        <v>676</v>
      </c>
      <c r="B677" s="47">
        <v>1</v>
      </c>
      <c r="D677" s="46" t="s">
        <v>204</v>
      </c>
      <c r="E677" s="59" t="str">
        <f t="shared" si="56"/>
        <v>Boque 1 - INSTRUCCIÓN DEL COMBATIENTE III</v>
      </c>
      <c r="F677" s="59" t="str">
        <f t="shared" si="57"/>
        <v xml:space="preserve">Instrucción NBQ. </v>
      </c>
      <c r="G677" s="59" t="str">
        <f t="shared" si="53"/>
        <v>INSTRUCCIÓN TÁCTICA Y TÉCNICA - Boque 1 - INSTRUCCIÓN DEL COMBATIENTE III. Instrucción NBQ.  (Ref: 676)</v>
      </c>
      <c r="H677" s="42" t="s">
        <v>145</v>
      </c>
      <c r="I677" s="42" t="s">
        <v>158</v>
      </c>
      <c r="J677" s="37" t="s">
        <v>159</v>
      </c>
      <c r="Q677" s="69"/>
      <c r="R677" s="49">
        <f t="shared" si="54"/>
        <v>19</v>
      </c>
    </row>
    <row r="678" spans="1:18" x14ac:dyDescent="0.25">
      <c r="A678" s="59">
        <f t="shared" si="55"/>
        <v>677</v>
      </c>
      <c r="B678" s="47">
        <v>1</v>
      </c>
      <c r="D678" s="46" t="s">
        <v>204</v>
      </c>
      <c r="E678" s="59" t="str">
        <f t="shared" si="56"/>
        <v>Boque 1 - INSTRUCCIÓN DEL COMBATIENTE III</v>
      </c>
      <c r="F678" s="59" t="str">
        <f t="shared" si="57"/>
        <v xml:space="preserve">Instrucción NBQ. </v>
      </c>
      <c r="G678" s="59" t="str">
        <f t="shared" si="53"/>
        <v>INSTRUCCIÓN TÁCTICA Y TÉCNICA - Boque 1 - INSTRUCCIÓN DEL COMBATIENTE III. Instrucción NBQ.  (Ref: 677)</v>
      </c>
      <c r="H678" s="42" t="s">
        <v>145</v>
      </c>
      <c r="I678" s="42" t="s">
        <v>158</v>
      </c>
      <c r="J678" s="37" t="s">
        <v>159</v>
      </c>
      <c r="Q678" s="69"/>
      <c r="R678" s="49">
        <f t="shared" si="54"/>
        <v>20</v>
      </c>
    </row>
    <row r="679" spans="1:18" x14ac:dyDescent="0.25">
      <c r="A679" s="59">
        <f t="shared" si="55"/>
        <v>678</v>
      </c>
      <c r="B679" s="47">
        <v>1</v>
      </c>
      <c r="D679" s="46" t="s">
        <v>204</v>
      </c>
      <c r="E679" s="59" t="str">
        <f t="shared" si="56"/>
        <v>Boque 1 - INSTRUCCIÓN DEL COMBATIENTE III</v>
      </c>
      <c r="F679" s="59" t="str">
        <f t="shared" si="57"/>
        <v xml:space="preserve">Instrucción NBQ. </v>
      </c>
      <c r="G679" s="59" t="str">
        <f t="shared" si="53"/>
        <v>INSTRUCCIÓN TÁCTICA Y TÉCNICA - Boque 1 - INSTRUCCIÓN DEL COMBATIENTE III. Instrucción NBQ.  (Ref: 678)</v>
      </c>
      <c r="H679" s="42" t="s">
        <v>145</v>
      </c>
      <c r="I679" s="42" t="s">
        <v>158</v>
      </c>
      <c r="J679" s="37" t="s">
        <v>159</v>
      </c>
      <c r="Q679" s="69"/>
      <c r="R679" s="49">
        <f t="shared" si="54"/>
        <v>21</v>
      </c>
    </row>
    <row r="680" spans="1:18" x14ac:dyDescent="0.25">
      <c r="A680" s="59">
        <f t="shared" si="55"/>
        <v>679</v>
      </c>
      <c r="B680" s="47">
        <v>1</v>
      </c>
      <c r="D680" s="46" t="s">
        <v>204</v>
      </c>
      <c r="E680" s="59" t="str">
        <f t="shared" si="56"/>
        <v>Boque 1 - INSTRUCCIÓN DEL COMBATIENTE III</v>
      </c>
      <c r="F680" s="59" t="str">
        <f t="shared" si="57"/>
        <v xml:space="preserve">Instrucción NBQ. </v>
      </c>
      <c r="G680" s="59" t="str">
        <f t="shared" si="53"/>
        <v>INSTRUCCIÓN TÁCTICA Y TÉCNICA - Boque 1 - INSTRUCCIÓN DEL COMBATIENTE III. Instrucción NBQ.  (Ref: 679)</v>
      </c>
      <c r="H680" s="42" t="s">
        <v>145</v>
      </c>
      <c r="I680" s="42" t="s">
        <v>158</v>
      </c>
      <c r="J680" s="37" t="s">
        <v>159</v>
      </c>
      <c r="Q680" s="69"/>
      <c r="R680" s="49">
        <f t="shared" si="54"/>
        <v>22</v>
      </c>
    </row>
    <row r="681" spans="1:18" x14ac:dyDescent="0.25">
      <c r="A681" s="59">
        <f t="shared" si="55"/>
        <v>680</v>
      </c>
      <c r="B681" s="47">
        <v>1</v>
      </c>
      <c r="D681" s="46" t="s">
        <v>204</v>
      </c>
      <c r="E681" s="59" t="str">
        <f t="shared" si="56"/>
        <v>Boque 1 - INSTRUCCIÓN DEL COMBATIENTE III</v>
      </c>
      <c r="F681" s="59" t="str">
        <f t="shared" si="57"/>
        <v xml:space="preserve">Instrucción NBQ. </v>
      </c>
      <c r="G681" s="59" t="str">
        <f t="shared" si="53"/>
        <v>INSTRUCCIÓN TÁCTICA Y TÉCNICA - Boque 1 - INSTRUCCIÓN DEL COMBATIENTE III. Instrucción NBQ.  (Ref: 680)</v>
      </c>
      <c r="H681" s="42" t="s">
        <v>145</v>
      </c>
      <c r="I681" s="42" t="s">
        <v>158</v>
      </c>
      <c r="J681" s="37" t="s">
        <v>159</v>
      </c>
      <c r="Q681" s="69"/>
      <c r="R681" s="49">
        <f t="shared" si="54"/>
        <v>23</v>
      </c>
    </row>
    <row r="682" spans="1:18" x14ac:dyDescent="0.25">
      <c r="A682" s="59">
        <f t="shared" si="55"/>
        <v>681</v>
      </c>
      <c r="B682" s="47">
        <v>1</v>
      </c>
      <c r="D682" s="46" t="s">
        <v>204</v>
      </c>
      <c r="E682" s="59" t="str">
        <f t="shared" si="56"/>
        <v>Boque 1 - INSTRUCCIÓN DEL COMBATIENTE III</v>
      </c>
      <c r="F682" s="59" t="str">
        <f t="shared" si="57"/>
        <v xml:space="preserve">Instrucción NBQ. </v>
      </c>
      <c r="G682" s="59" t="str">
        <f t="shared" si="53"/>
        <v>INSTRUCCIÓN TÁCTICA Y TÉCNICA - Boque 1 - INSTRUCCIÓN DEL COMBATIENTE III. Instrucción NBQ.  (Ref: 681)</v>
      </c>
      <c r="H682" s="42" t="s">
        <v>145</v>
      </c>
      <c r="I682" s="42" t="s">
        <v>158</v>
      </c>
      <c r="J682" s="37" t="s">
        <v>159</v>
      </c>
      <c r="Q682" s="69"/>
      <c r="R682" s="49">
        <f t="shared" si="54"/>
        <v>24</v>
      </c>
    </row>
    <row r="683" spans="1:18" x14ac:dyDescent="0.25">
      <c r="A683" s="59">
        <f t="shared" si="55"/>
        <v>682</v>
      </c>
      <c r="B683" s="47">
        <v>1</v>
      </c>
      <c r="D683" s="46" t="s">
        <v>204</v>
      </c>
      <c r="E683" s="59" t="str">
        <f t="shared" si="56"/>
        <v>Boque 1 - INSTRUCCIÓN DEL COMBATIENTE III</v>
      </c>
      <c r="F683" s="59" t="str">
        <f t="shared" si="57"/>
        <v xml:space="preserve">Instrucción NBQ. </v>
      </c>
      <c r="G683" s="59" t="str">
        <f t="shared" si="53"/>
        <v>INSTRUCCIÓN TÁCTICA Y TÉCNICA - Boque 1 - INSTRUCCIÓN DEL COMBATIENTE III. Instrucción NBQ.  (Ref: 682)</v>
      </c>
      <c r="H683" s="42" t="s">
        <v>145</v>
      </c>
      <c r="I683" s="42" t="s">
        <v>158</v>
      </c>
      <c r="J683" s="37" t="s">
        <v>159</v>
      </c>
      <c r="Q683" s="69"/>
      <c r="R683" s="49">
        <f t="shared" si="54"/>
        <v>25</v>
      </c>
    </row>
    <row r="684" spans="1:18" x14ac:dyDescent="0.25">
      <c r="A684" s="59">
        <f t="shared" si="55"/>
        <v>683</v>
      </c>
      <c r="B684" s="47">
        <v>1</v>
      </c>
      <c r="D684" s="46" t="s">
        <v>204</v>
      </c>
      <c r="E684" s="59" t="str">
        <f t="shared" si="56"/>
        <v>Boque 1 - INSTRUCCIÓN DEL COMBATIENTE III</v>
      </c>
      <c r="F684" s="59" t="str">
        <f t="shared" si="57"/>
        <v xml:space="preserve">Instrucción NBQ. </v>
      </c>
      <c r="G684" s="59" t="str">
        <f t="shared" si="53"/>
        <v>INSTRUCCIÓN TÁCTICA Y TÉCNICA - Boque 1 - INSTRUCCIÓN DEL COMBATIENTE III. Instrucción NBQ.  (Ref: 683)</v>
      </c>
      <c r="H684" s="42" t="s">
        <v>145</v>
      </c>
      <c r="I684" s="42" t="s">
        <v>158</v>
      </c>
      <c r="J684" s="37" t="s">
        <v>159</v>
      </c>
      <c r="Q684" s="69"/>
      <c r="R684" s="49">
        <f t="shared" si="54"/>
        <v>26</v>
      </c>
    </row>
    <row r="685" spans="1:18" x14ac:dyDescent="0.25">
      <c r="A685" s="59">
        <f t="shared" si="55"/>
        <v>684</v>
      </c>
      <c r="B685" s="47">
        <v>1</v>
      </c>
      <c r="D685" s="46" t="s">
        <v>204</v>
      </c>
      <c r="E685" s="59" t="str">
        <f t="shared" si="56"/>
        <v>Boque 1 - INSTRUCCIÓN DEL COMBATIENTE III</v>
      </c>
      <c r="F685" s="59" t="str">
        <f t="shared" si="57"/>
        <v xml:space="preserve">Instrucción NBQ. </v>
      </c>
      <c r="G685" s="59" t="str">
        <f t="shared" si="53"/>
        <v>INSTRUCCIÓN TÁCTICA Y TÉCNICA - Boque 1 - INSTRUCCIÓN DEL COMBATIENTE III. Instrucción NBQ.  (Ref: 684)</v>
      </c>
      <c r="H685" s="42" t="s">
        <v>145</v>
      </c>
      <c r="I685" s="42" t="s">
        <v>158</v>
      </c>
      <c r="J685" s="37" t="s">
        <v>159</v>
      </c>
      <c r="Q685" s="69"/>
      <c r="R685" s="49">
        <f t="shared" si="54"/>
        <v>27</v>
      </c>
    </row>
    <row r="686" spans="1:18" x14ac:dyDescent="0.25">
      <c r="A686" s="59">
        <f t="shared" si="55"/>
        <v>685</v>
      </c>
      <c r="B686" s="47">
        <v>1</v>
      </c>
      <c r="D686" s="46" t="s">
        <v>204</v>
      </c>
      <c r="E686" s="59" t="str">
        <f t="shared" si="56"/>
        <v>Boque 1 - INSTRUCCIÓN DEL COMBATIENTE III</v>
      </c>
      <c r="F686" s="59" t="str">
        <f t="shared" si="57"/>
        <v xml:space="preserve">Instrucción NBQ. </v>
      </c>
      <c r="G686" s="59" t="str">
        <f t="shared" si="53"/>
        <v>INSTRUCCIÓN TÁCTICA Y TÉCNICA - Boque 1 - INSTRUCCIÓN DEL COMBATIENTE III. Instrucción NBQ.  (Ref: 685)</v>
      </c>
      <c r="H686" s="42" t="s">
        <v>145</v>
      </c>
      <c r="I686" s="42" t="s">
        <v>158</v>
      </c>
      <c r="J686" s="37" t="s">
        <v>159</v>
      </c>
      <c r="Q686" s="69"/>
      <c r="R686" s="49">
        <f t="shared" si="54"/>
        <v>28</v>
      </c>
    </row>
    <row r="687" spans="1:18" x14ac:dyDescent="0.25">
      <c r="A687" s="59">
        <f t="shared" si="55"/>
        <v>686</v>
      </c>
      <c r="B687" s="47">
        <v>1</v>
      </c>
      <c r="D687" s="46" t="s">
        <v>204</v>
      </c>
      <c r="E687" s="59" t="str">
        <f t="shared" si="56"/>
        <v>Boque 1 - INSTRUCCIÓN DEL COMBATIENTE III</v>
      </c>
      <c r="F687" s="59" t="str">
        <f t="shared" si="57"/>
        <v xml:space="preserve">Instrucción NBQ. </v>
      </c>
      <c r="G687" s="59" t="str">
        <f t="shared" si="53"/>
        <v>INSTRUCCIÓN TÁCTICA Y TÉCNICA - Boque 1 - INSTRUCCIÓN DEL COMBATIENTE III. Instrucción NBQ.  (Ref: 686)</v>
      </c>
      <c r="H687" s="42" t="s">
        <v>145</v>
      </c>
      <c r="I687" s="42" t="s">
        <v>158</v>
      </c>
      <c r="J687" s="37" t="s">
        <v>159</v>
      </c>
      <c r="Q687" s="69"/>
      <c r="R687" s="49">
        <f t="shared" si="54"/>
        <v>29</v>
      </c>
    </row>
    <row r="688" spans="1:18" x14ac:dyDescent="0.25">
      <c r="A688" s="59">
        <f t="shared" si="55"/>
        <v>687</v>
      </c>
      <c r="B688" s="47">
        <v>1</v>
      </c>
      <c r="D688" s="46" t="s">
        <v>204</v>
      </c>
      <c r="E688" s="59" t="str">
        <f t="shared" si="56"/>
        <v>Boque 1 - INSTRUCCIÓN DEL COMBATIENTE III</v>
      </c>
      <c r="F688" s="59" t="str">
        <f t="shared" si="57"/>
        <v xml:space="preserve">Instrucción NBQ. </v>
      </c>
      <c r="G688" s="59" t="str">
        <f t="shared" si="53"/>
        <v>INSTRUCCIÓN TÁCTICA Y TÉCNICA - Boque 1 - INSTRUCCIÓN DEL COMBATIENTE III. Instrucción NBQ.  (Ref: 687)</v>
      </c>
      <c r="H688" s="42" t="s">
        <v>145</v>
      </c>
      <c r="I688" s="42" t="s">
        <v>158</v>
      </c>
      <c r="J688" s="37" t="s">
        <v>159</v>
      </c>
      <c r="Q688" s="69"/>
      <c r="R688" s="49">
        <f t="shared" si="54"/>
        <v>30</v>
      </c>
    </row>
    <row r="689" spans="1:18" x14ac:dyDescent="0.25">
      <c r="A689" s="59">
        <f t="shared" si="55"/>
        <v>688</v>
      </c>
      <c r="B689" s="47">
        <v>1</v>
      </c>
      <c r="D689" s="46" t="s">
        <v>204</v>
      </c>
      <c r="E689" s="59" t="str">
        <f t="shared" si="56"/>
        <v>Boque 1 - INSTRUCCIÓN DEL COMBATIENTE III</v>
      </c>
      <c r="F689" s="59" t="str">
        <f t="shared" si="57"/>
        <v xml:space="preserve">Instrucción NBQ. </v>
      </c>
      <c r="G689" s="59" t="str">
        <f t="shared" si="53"/>
        <v>INSTRUCCIÓN TÁCTICA Y TÉCNICA - Boque 1 - INSTRUCCIÓN DEL COMBATIENTE III. Instrucción NBQ.  (Ref: 688)</v>
      </c>
      <c r="H689" s="42" t="s">
        <v>145</v>
      </c>
      <c r="I689" s="42" t="s">
        <v>158</v>
      </c>
      <c r="J689" s="37" t="s">
        <v>159</v>
      </c>
      <c r="Q689" s="69"/>
      <c r="R689" s="49">
        <f t="shared" si="54"/>
        <v>31</v>
      </c>
    </row>
    <row r="690" spans="1:18" x14ac:dyDescent="0.25">
      <c r="A690" s="59">
        <f t="shared" si="55"/>
        <v>689</v>
      </c>
      <c r="B690" s="47">
        <v>1</v>
      </c>
      <c r="D690" s="46" t="s">
        <v>204</v>
      </c>
      <c r="E690" s="59" t="str">
        <f t="shared" si="56"/>
        <v>Boque 1 - INSTRUCCIÓN DEL COMBATIENTE III</v>
      </c>
      <c r="F690" s="59" t="str">
        <f t="shared" si="57"/>
        <v xml:space="preserve">Instrucción NBQ. </v>
      </c>
      <c r="G690" s="59" t="str">
        <f t="shared" si="53"/>
        <v>INSTRUCCIÓN TÁCTICA Y TÉCNICA - Boque 1 - INSTRUCCIÓN DEL COMBATIENTE III. Instrucción NBQ.  (Ref: 689)</v>
      </c>
      <c r="H690" s="42" t="s">
        <v>145</v>
      </c>
      <c r="I690" s="42" t="s">
        <v>158</v>
      </c>
      <c r="J690" s="37" t="s">
        <v>159</v>
      </c>
      <c r="Q690" s="69"/>
      <c r="R690" s="49">
        <f t="shared" si="54"/>
        <v>32</v>
      </c>
    </row>
    <row r="691" spans="1:18" x14ac:dyDescent="0.25">
      <c r="A691" s="59">
        <f t="shared" si="55"/>
        <v>690</v>
      </c>
      <c r="B691" s="47">
        <v>1</v>
      </c>
      <c r="D691" s="46" t="s">
        <v>204</v>
      </c>
      <c r="E691" s="59" t="str">
        <f t="shared" si="56"/>
        <v>Boque 1 - INSTRUCCIÓN DEL COMBATIENTE III</v>
      </c>
      <c r="F691" s="59" t="str">
        <f t="shared" si="57"/>
        <v xml:space="preserve">Instrucción NBQ. </v>
      </c>
      <c r="G691" s="59" t="str">
        <f t="shared" si="53"/>
        <v>INSTRUCCIÓN TÁCTICA Y TÉCNICA - Boque 1 - INSTRUCCIÓN DEL COMBATIENTE III. Instrucción NBQ.  (Ref: 690)</v>
      </c>
      <c r="H691" s="42" t="s">
        <v>145</v>
      </c>
      <c r="I691" s="42" t="s">
        <v>158</v>
      </c>
      <c r="J691" s="37" t="s">
        <v>159</v>
      </c>
      <c r="Q691" s="69"/>
      <c r="R691" s="49">
        <f t="shared" si="54"/>
        <v>33</v>
      </c>
    </row>
    <row r="692" spans="1:18" x14ac:dyDescent="0.25">
      <c r="A692" s="59">
        <f t="shared" si="55"/>
        <v>691</v>
      </c>
      <c r="B692" s="47">
        <v>1</v>
      </c>
      <c r="D692" s="46" t="s">
        <v>204</v>
      </c>
      <c r="E692" s="59" t="str">
        <f t="shared" si="56"/>
        <v>Boque 1 - INSTRUCCIÓN DEL COMBATIENTE III</v>
      </c>
      <c r="F692" s="59" t="str">
        <f t="shared" si="57"/>
        <v xml:space="preserve">Instrucción NBQ. </v>
      </c>
      <c r="G692" s="59" t="str">
        <f t="shared" si="53"/>
        <v>INSTRUCCIÓN TÁCTICA Y TÉCNICA - Boque 1 - INSTRUCCIÓN DEL COMBATIENTE III. Instrucción NBQ.  (Ref: 691)</v>
      </c>
      <c r="H692" s="42" t="s">
        <v>145</v>
      </c>
      <c r="I692" s="42" t="s">
        <v>158</v>
      </c>
      <c r="J692" s="37" t="s">
        <v>159</v>
      </c>
      <c r="Q692" s="69"/>
      <c r="R692" s="49">
        <f t="shared" si="54"/>
        <v>34</v>
      </c>
    </row>
    <row r="693" spans="1:18" x14ac:dyDescent="0.25">
      <c r="A693" s="59">
        <f t="shared" si="55"/>
        <v>692</v>
      </c>
      <c r="B693" s="47">
        <v>1</v>
      </c>
      <c r="D693" s="46" t="s">
        <v>204</v>
      </c>
      <c r="E693" s="59" t="str">
        <f t="shared" si="56"/>
        <v>Boque 1 - INSTRUCCIÓN DEL COMBATIENTE III</v>
      </c>
      <c r="F693" s="59" t="str">
        <f t="shared" si="57"/>
        <v xml:space="preserve">Instrucción NBQ. </v>
      </c>
      <c r="G693" s="59" t="str">
        <f t="shared" si="53"/>
        <v>INSTRUCCIÓN TÁCTICA Y TÉCNICA - Boque 1 - INSTRUCCIÓN DEL COMBATIENTE III. Instrucción NBQ.  (Ref: 692)</v>
      </c>
      <c r="H693" s="42" t="s">
        <v>145</v>
      </c>
      <c r="I693" s="42" t="s">
        <v>158</v>
      </c>
      <c r="J693" s="37" t="s">
        <v>159</v>
      </c>
      <c r="Q693" s="69"/>
      <c r="R693" s="49">
        <f t="shared" si="54"/>
        <v>35</v>
      </c>
    </row>
    <row r="694" spans="1:18" x14ac:dyDescent="0.25">
      <c r="A694" s="59">
        <f t="shared" si="55"/>
        <v>693</v>
      </c>
      <c r="B694" s="47">
        <v>1</v>
      </c>
      <c r="D694" s="46" t="s">
        <v>204</v>
      </c>
      <c r="E694" s="59" t="str">
        <f t="shared" si="56"/>
        <v>Boque 1 - INSTRUCCIÓN DEL COMBATIENTE III</v>
      </c>
      <c r="F694" s="59" t="str">
        <f t="shared" si="57"/>
        <v xml:space="preserve">Instrucción NBQ. </v>
      </c>
      <c r="G694" s="59" t="str">
        <f t="shared" si="53"/>
        <v>INSTRUCCIÓN TÁCTICA Y TÉCNICA - Boque 1 - INSTRUCCIÓN DEL COMBATIENTE III. Instrucción NBQ.  (Ref: 693)</v>
      </c>
      <c r="H694" s="42" t="s">
        <v>145</v>
      </c>
      <c r="I694" s="42" t="s">
        <v>158</v>
      </c>
      <c r="J694" s="37" t="s">
        <v>159</v>
      </c>
      <c r="Q694" s="69"/>
      <c r="R694" s="49">
        <f t="shared" si="54"/>
        <v>36</v>
      </c>
    </row>
    <row r="695" spans="1:18" x14ac:dyDescent="0.25">
      <c r="A695" s="59">
        <f t="shared" si="55"/>
        <v>694</v>
      </c>
      <c r="B695" s="47">
        <v>1</v>
      </c>
      <c r="D695" s="46" t="s">
        <v>204</v>
      </c>
      <c r="E695" s="59" t="str">
        <f t="shared" si="56"/>
        <v>Boque 1 - INSTRUCCIÓN DEL COMBATIENTE III</v>
      </c>
      <c r="F695" s="59" t="str">
        <f t="shared" si="57"/>
        <v xml:space="preserve">Instrucción NBQ. </v>
      </c>
      <c r="G695" s="59" t="str">
        <f t="shared" si="53"/>
        <v>INSTRUCCIÓN TÁCTICA Y TÉCNICA - Boque 1 - INSTRUCCIÓN DEL COMBATIENTE III. Instrucción NBQ.  (Ref: 694)</v>
      </c>
      <c r="H695" s="42" t="s">
        <v>145</v>
      </c>
      <c r="I695" s="42" t="s">
        <v>158</v>
      </c>
      <c r="J695" s="37" t="s">
        <v>159</v>
      </c>
      <c r="Q695" s="69"/>
      <c r="R695" s="49">
        <f t="shared" si="54"/>
        <v>37</v>
      </c>
    </row>
    <row r="696" spans="1:18" x14ac:dyDescent="0.25">
      <c r="A696" s="59">
        <f t="shared" si="55"/>
        <v>695</v>
      </c>
      <c r="B696" s="47">
        <v>1</v>
      </c>
      <c r="D696" s="46" t="s">
        <v>204</v>
      </c>
      <c r="E696" s="59" t="str">
        <f t="shared" si="56"/>
        <v>Boque 1 - INSTRUCCIÓN DEL COMBATIENTE III</v>
      </c>
      <c r="F696" s="59" t="str">
        <f t="shared" si="57"/>
        <v xml:space="preserve">Instrucción NBQ. </v>
      </c>
      <c r="G696" s="59" t="str">
        <f t="shared" si="53"/>
        <v>INSTRUCCIÓN TÁCTICA Y TÉCNICA - Boque 1 - INSTRUCCIÓN DEL COMBATIENTE III. Instrucción NBQ.  (Ref: 695)</v>
      </c>
      <c r="H696" s="42" t="s">
        <v>145</v>
      </c>
      <c r="I696" s="42" t="s">
        <v>158</v>
      </c>
      <c r="J696" s="37" t="s">
        <v>159</v>
      </c>
      <c r="Q696" s="69"/>
      <c r="R696" s="49">
        <f t="shared" si="54"/>
        <v>38</v>
      </c>
    </row>
    <row r="697" spans="1:18" x14ac:dyDescent="0.25">
      <c r="A697" s="59">
        <f t="shared" si="55"/>
        <v>696</v>
      </c>
      <c r="B697" s="47">
        <v>1</v>
      </c>
      <c r="D697" s="46" t="s">
        <v>204</v>
      </c>
      <c r="E697" s="59" t="str">
        <f t="shared" si="56"/>
        <v>Boque 1 - INSTRUCCIÓN DEL COMBATIENTE III</v>
      </c>
      <c r="F697" s="59" t="str">
        <f t="shared" si="57"/>
        <v xml:space="preserve">Instrucción NBQ. </v>
      </c>
      <c r="G697" s="59" t="str">
        <f t="shared" si="53"/>
        <v>INSTRUCCIÓN TÁCTICA Y TÉCNICA - Boque 1 - INSTRUCCIÓN DEL COMBATIENTE III. Instrucción NBQ.  (Ref: 696)</v>
      </c>
      <c r="H697" s="42" t="s">
        <v>145</v>
      </c>
      <c r="I697" s="42" t="s">
        <v>158</v>
      </c>
      <c r="J697" s="37" t="s">
        <v>159</v>
      </c>
      <c r="Q697" s="69"/>
      <c r="R697" s="49">
        <f t="shared" si="54"/>
        <v>39</v>
      </c>
    </row>
    <row r="698" spans="1:18" x14ac:dyDescent="0.25">
      <c r="A698" s="59">
        <f t="shared" si="55"/>
        <v>697</v>
      </c>
      <c r="B698" s="47">
        <v>1</v>
      </c>
      <c r="D698" s="46" t="s">
        <v>204</v>
      </c>
      <c r="E698" s="59" t="str">
        <f t="shared" si="56"/>
        <v>Boque 1 - INSTRUCCIÓN DEL COMBATIENTE III</v>
      </c>
      <c r="F698" s="59" t="str">
        <f t="shared" si="57"/>
        <v xml:space="preserve">Instrucción NBQ. </v>
      </c>
      <c r="G698" s="59" t="str">
        <f t="shared" si="53"/>
        <v>INSTRUCCIÓN TÁCTICA Y TÉCNICA - Boque 1 - INSTRUCCIÓN DEL COMBATIENTE III. Instrucción NBQ.  (Ref: 697)</v>
      </c>
      <c r="H698" s="42" t="s">
        <v>145</v>
      </c>
      <c r="I698" s="42" t="s">
        <v>158</v>
      </c>
      <c r="J698" s="37" t="s">
        <v>159</v>
      </c>
      <c r="Q698" s="69"/>
      <c r="R698" s="49">
        <f t="shared" si="54"/>
        <v>40</v>
      </c>
    </row>
    <row r="699" spans="1:18" x14ac:dyDescent="0.25">
      <c r="A699" s="59">
        <f t="shared" si="55"/>
        <v>698</v>
      </c>
      <c r="B699" s="47">
        <v>1</v>
      </c>
      <c r="D699" s="46" t="s">
        <v>204</v>
      </c>
      <c r="E699" s="59" t="str">
        <f t="shared" si="56"/>
        <v>Boque 1 - INSTRUCCIÓN DEL COMBATIENTE III</v>
      </c>
      <c r="F699" s="59" t="str">
        <f t="shared" si="57"/>
        <v xml:space="preserve">Instrucción NBQ. </v>
      </c>
      <c r="G699" s="59" t="str">
        <f t="shared" si="53"/>
        <v>INSTRUCCIÓN TÁCTICA Y TÉCNICA - Boque 1 - INSTRUCCIÓN DEL COMBATIENTE III. Instrucción NBQ.  (Ref: 698)</v>
      </c>
      <c r="H699" s="42" t="s">
        <v>145</v>
      </c>
      <c r="I699" s="42" t="s">
        <v>158</v>
      </c>
      <c r="J699" s="37" t="s">
        <v>159</v>
      </c>
      <c r="Q699" s="69"/>
      <c r="R699" s="49">
        <f t="shared" si="54"/>
        <v>41</v>
      </c>
    </row>
    <row r="700" spans="1:18" x14ac:dyDescent="0.25">
      <c r="A700" s="59">
        <f t="shared" si="55"/>
        <v>699</v>
      </c>
      <c r="B700" s="47">
        <v>1</v>
      </c>
      <c r="D700" s="46" t="s">
        <v>204</v>
      </c>
      <c r="E700" s="59" t="str">
        <f t="shared" si="56"/>
        <v>Boque 1 - INSTRUCCIÓN DEL COMBATIENTE III</v>
      </c>
      <c r="F700" s="59" t="str">
        <f t="shared" si="57"/>
        <v xml:space="preserve">Instrucción NBQ. </v>
      </c>
      <c r="G700" s="59" t="str">
        <f t="shared" si="53"/>
        <v>INSTRUCCIÓN TÁCTICA Y TÉCNICA - Boque 1 - INSTRUCCIÓN DEL COMBATIENTE III. Instrucción NBQ.  (Ref: 699)</v>
      </c>
      <c r="H700" s="42" t="s">
        <v>145</v>
      </c>
      <c r="I700" s="42" t="s">
        <v>158</v>
      </c>
      <c r="J700" s="37" t="s">
        <v>159</v>
      </c>
      <c r="Q700" s="69"/>
      <c r="R700" s="49">
        <f t="shared" si="54"/>
        <v>42</v>
      </c>
    </row>
    <row r="701" spans="1:18" x14ac:dyDescent="0.25">
      <c r="A701" s="59">
        <f t="shared" si="55"/>
        <v>700</v>
      </c>
      <c r="B701" s="47">
        <v>1</v>
      </c>
      <c r="D701" s="46" t="s">
        <v>204</v>
      </c>
      <c r="E701" s="59" t="str">
        <f t="shared" si="56"/>
        <v>Boque 1 - INSTRUCCIÓN DEL COMBATIENTE III</v>
      </c>
      <c r="F701" s="59" t="str">
        <f t="shared" si="57"/>
        <v xml:space="preserve">Instrucción NBQ. </v>
      </c>
      <c r="G701" s="59" t="str">
        <f t="shared" si="53"/>
        <v>INSTRUCCIÓN TÁCTICA Y TÉCNICA - Boque 1 - INSTRUCCIÓN DEL COMBATIENTE III. Instrucción NBQ.  (Ref: 700)</v>
      </c>
      <c r="H701" s="42" t="s">
        <v>145</v>
      </c>
      <c r="I701" s="42" t="s">
        <v>158</v>
      </c>
      <c r="J701" s="37" t="s">
        <v>159</v>
      </c>
      <c r="Q701" s="69"/>
      <c r="R701" s="49">
        <f t="shared" si="54"/>
        <v>43</v>
      </c>
    </row>
    <row r="702" spans="1:18" x14ac:dyDescent="0.25">
      <c r="A702" s="59">
        <f t="shared" si="55"/>
        <v>701</v>
      </c>
      <c r="B702" s="47">
        <v>1</v>
      </c>
      <c r="D702" s="46" t="s">
        <v>204</v>
      </c>
      <c r="E702" s="59" t="str">
        <f t="shared" si="56"/>
        <v>Boque 1 - INSTRUCCIÓN DEL COMBATIENTE III</v>
      </c>
      <c r="F702" s="59" t="str">
        <f t="shared" si="57"/>
        <v xml:space="preserve">Instrucción NBQ. </v>
      </c>
      <c r="G702" s="59" t="str">
        <f t="shared" si="53"/>
        <v>INSTRUCCIÓN TÁCTICA Y TÉCNICA - Boque 1 - INSTRUCCIÓN DEL COMBATIENTE III. Instrucción NBQ.  (Ref: 701)</v>
      </c>
      <c r="H702" s="42" t="s">
        <v>145</v>
      </c>
      <c r="I702" s="42" t="s">
        <v>158</v>
      </c>
      <c r="J702" s="37" t="s">
        <v>159</v>
      </c>
      <c r="Q702" s="69"/>
      <c r="R702" s="49">
        <f t="shared" si="54"/>
        <v>44</v>
      </c>
    </row>
    <row r="703" spans="1:18" x14ac:dyDescent="0.25">
      <c r="A703" s="59">
        <f t="shared" si="55"/>
        <v>702</v>
      </c>
      <c r="B703" s="47">
        <v>1</v>
      </c>
      <c r="D703" s="46" t="s">
        <v>204</v>
      </c>
      <c r="E703" s="59" t="str">
        <f t="shared" si="56"/>
        <v>Boque 1 - INSTRUCCIÓN DEL COMBATIENTE III</v>
      </c>
      <c r="F703" s="59" t="str">
        <f t="shared" si="57"/>
        <v xml:space="preserve">Instrucción NBQ. </v>
      </c>
      <c r="G703" s="59" t="str">
        <f t="shared" si="53"/>
        <v>INSTRUCCIÓN TÁCTICA Y TÉCNICA - Boque 1 - INSTRUCCIÓN DEL COMBATIENTE III. Instrucción NBQ.  (Ref: 702)</v>
      </c>
      <c r="H703" s="42" t="s">
        <v>145</v>
      </c>
      <c r="I703" s="42" t="s">
        <v>158</v>
      </c>
      <c r="J703" s="37" t="s">
        <v>159</v>
      </c>
      <c r="Q703" s="69"/>
      <c r="R703" s="49">
        <f t="shared" si="54"/>
        <v>45</v>
      </c>
    </row>
    <row r="704" spans="1:18" x14ac:dyDescent="0.25">
      <c r="A704" s="59">
        <f t="shared" si="55"/>
        <v>703</v>
      </c>
      <c r="B704" s="47">
        <v>1</v>
      </c>
      <c r="D704" s="46" t="s">
        <v>204</v>
      </c>
      <c r="E704" s="59" t="str">
        <f t="shared" si="56"/>
        <v>Boque 1 - INSTRUCCIÓN DEL COMBATIENTE III</v>
      </c>
      <c r="F704" s="59" t="str">
        <f t="shared" si="57"/>
        <v xml:space="preserve">Instrucción NBQ. </v>
      </c>
      <c r="G704" s="59" t="str">
        <f t="shared" si="53"/>
        <v>INSTRUCCIÓN TÁCTICA Y TÉCNICA - Boque 1 - INSTRUCCIÓN DEL COMBATIENTE III. Instrucción NBQ.  (Ref: 703)</v>
      </c>
      <c r="H704" s="42" t="s">
        <v>145</v>
      </c>
      <c r="I704" s="42" t="s">
        <v>158</v>
      </c>
      <c r="J704" s="37" t="s">
        <v>159</v>
      </c>
      <c r="Q704" s="69"/>
      <c r="R704" s="49">
        <f t="shared" si="54"/>
        <v>46</v>
      </c>
    </row>
    <row r="705" spans="1:18" x14ac:dyDescent="0.25">
      <c r="A705" s="59">
        <f t="shared" si="55"/>
        <v>704</v>
      </c>
      <c r="B705" s="47">
        <v>1</v>
      </c>
      <c r="D705" s="46" t="s">
        <v>204</v>
      </c>
      <c r="E705" s="59" t="str">
        <f t="shared" si="56"/>
        <v>Boque 1 - INSTRUCCIÓN DEL COMBATIENTE III</v>
      </c>
      <c r="F705" s="59" t="str">
        <f t="shared" si="57"/>
        <v xml:space="preserve">Instrucción NBQ. </v>
      </c>
      <c r="G705" s="59" t="str">
        <f t="shared" si="53"/>
        <v>INSTRUCCIÓN TÁCTICA Y TÉCNICA - Boque 1 - INSTRUCCIÓN DEL COMBATIENTE III. Instrucción NBQ.  (Ref: 704)</v>
      </c>
      <c r="H705" s="42" t="s">
        <v>145</v>
      </c>
      <c r="I705" s="42" t="s">
        <v>158</v>
      </c>
      <c r="J705" s="37" t="s">
        <v>159</v>
      </c>
      <c r="Q705" s="69"/>
      <c r="R705" s="49">
        <f t="shared" si="54"/>
        <v>47</v>
      </c>
    </row>
    <row r="706" spans="1:18" x14ac:dyDescent="0.25">
      <c r="A706" s="59">
        <f t="shared" si="55"/>
        <v>705</v>
      </c>
      <c r="B706" s="47">
        <v>1</v>
      </c>
      <c r="D706" s="46" t="s">
        <v>204</v>
      </c>
      <c r="E706" s="59" t="str">
        <f t="shared" si="56"/>
        <v>Boque 1 - INSTRUCCIÓN DEL COMBATIENTE III</v>
      </c>
      <c r="F706" s="59" t="str">
        <f t="shared" si="57"/>
        <v xml:space="preserve">Instrucción NBQ. </v>
      </c>
      <c r="G706" s="59" t="str">
        <f t="shared" si="53"/>
        <v>INSTRUCCIÓN TÁCTICA Y TÉCNICA - Boque 1 - INSTRUCCIÓN DEL COMBATIENTE III. Instrucción NBQ.  (Ref: 705)</v>
      </c>
      <c r="H706" s="42" t="s">
        <v>145</v>
      </c>
      <c r="I706" s="42" t="s">
        <v>158</v>
      </c>
      <c r="J706" s="37" t="s">
        <v>159</v>
      </c>
      <c r="Q706" s="69"/>
      <c r="R706" s="49">
        <f t="shared" si="54"/>
        <v>48</v>
      </c>
    </row>
    <row r="707" spans="1:18" x14ac:dyDescent="0.25">
      <c r="A707" s="59">
        <f t="shared" si="55"/>
        <v>706</v>
      </c>
      <c r="B707" s="47">
        <v>1</v>
      </c>
      <c r="D707" s="46" t="s">
        <v>204</v>
      </c>
      <c r="E707" s="59" t="str">
        <f t="shared" si="56"/>
        <v>Boque 1 - INSTRUCCIÓN DEL COMBATIENTE III</v>
      </c>
      <c r="F707" s="59" t="str">
        <f t="shared" si="57"/>
        <v xml:space="preserve">Instrucción NBQ. </v>
      </c>
      <c r="G707" s="59" t="str">
        <f t="shared" si="53"/>
        <v>INSTRUCCIÓN TÁCTICA Y TÉCNICA - Boque 1 - INSTRUCCIÓN DEL COMBATIENTE III. Instrucción NBQ.  (Ref: 706)</v>
      </c>
      <c r="H707" s="42" t="s">
        <v>145</v>
      </c>
      <c r="I707" s="42" t="s">
        <v>158</v>
      </c>
      <c r="J707" s="37" t="s">
        <v>159</v>
      </c>
      <c r="Q707" s="69"/>
      <c r="R707" s="49">
        <f t="shared" si="54"/>
        <v>49</v>
      </c>
    </row>
    <row r="708" spans="1:18" x14ac:dyDescent="0.25">
      <c r="A708" s="59">
        <f t="shared" ref="A708:A771" si="58">+A707+1</f>
        <v>707</v>
      </c>
      <c r="B708" s="47">
        <v>1</v>
      </c>
      <c r="D708" s="46" t="s">
        <v>204</v>
      </c>
      <c r="E708" s="59" t="str">
        <f t="shared" si="56"/>
        <v>Boque 1 - INSTRUCCIÓN DEL COMBATIENTE III</v>
      </c>
      <c r="F708" s="59" t="str">
        <f t="shared" si="57"/>
        <v xml:space="preserve">Instrucción NBQ. </v>
      </c>
      <c r="G708" s="59" t="str">
        <f t="shared" si="53"/>
        <v>INSTRUCCIÓN TÁCTICA Y TÉCNICA - Boque 1 - INSTRUCCIÓN DEL COMBATIENTE III. Instrucción NBQ.  (Ref: 707)</v>
      </c>
      <c r="H708" s="42" t="s">
        <v>145</v>
      </c>
      <c r="I708" s="42" t="s">
        <v>158</v>
      </c>
      <c r="J708" s="37" t="s">
        <v>159</v>
      </c>
      <c r="Q708" s="69"/>
      <c r="R708" s="49">
        <f t="shared" si="54"/>
        <v>50</v>
      </c>
    </row>
    <row r="709" spans="1:18" x14ac:dyDescent="0.25">
      <c r="A709" s="59">
        <f t="shared" si="58"/>
        <v>708</v>
      </c>
      <c r="B709" s="47">
        <v>1</v>
      </c>
      <c r="D709" s="46" t="s">
        <v>204</v>
      </c>
      <c r="E709" s="59" t="str">
        <f t="shared" si="56"/>
        <v>Boque 1 - INSTRUCCIÓN DEL COMBATIENTE III</v>
      </c>
      <c r="F709" s="59" t="str">
        <f t="shared" si="57"/>
        <v xml:space="preserve">Instrucción NBQ. </v>
      </c>
      <c r="G709" s="59" t="str">
        <f t="shared" si="53"/>
        <v>INSTRUCCIÓN TÁCTICA Y TÉCNICA - Boque 1 - INSTRUCCIÓN DEL COMBATIENTE III. Instrucción NBQ.  (Ref: 708)</v>
      </c>
      <c r="H709" s="42" t="s">
        <v>145</v>
      </c>
      <c r="I709" s="42" t="s">
        <v>158</v>
      </c>
      <c r="J709" s="37" t="s">
        <v>159</v>
      </c>
      <c r="Q709" s="69"/>
      <c r="R709" s="49">
        <f t="shared" si="54"/>
        <v>51</v>
      </c>
    </row>
    <row r="710" spans="1:18" x14ac:dyDescent="0.25">
      <c r="A710" s="59">
        <f t="shared" si="58"/>
        <v>709</v>
      </c>
      <c r="B710" s="47">
        <v>1</v>
      </c>
      <c r="D710" s="46" t="s">
        <v>204</v>
      </c>
      <c r="E710" s="59" t="str">
        <f t="shared" si="56"/>
        <v>Boque 1 - INSTRUCCIÓN DEL COMBATIENTE III</v>
      </c>
      <c r="F710" s="59" t="str">
        <f t="shared" si="57"/>
        <v xml:space="preserve">Instrucción NBQ. </v>
      </c>
      <c r="G710" s="59" t="str">
        <f t="shared" si="53"/>
        <v>INSTRUCCIÓN TÁCTICA Y TÉCNICA - Boque 1 - INSTRUCCIÓN DEL COMBATIENTE III. Instrucción NBQ.  (Ref: 709)</v>
      </c>
      <c r="H710" s="42" t="s">
        <v>145</v>
      </c>
      <c r="I710" s="42" t="s">
        <v>158</v>
      </c>
      <c r="J710" s="37" t="s">
        <v>159</v>
      </c>
      <c r="Q710" s="69"/>
      <c r="R710" s="49">
        <f t="shared" si="54"/>
        <v>52</v>
      </c>
    </row>
    <row r="711" spans="1:18" x14ac:dyDescent="0.25">
      <c r="A711" s="59">
        <f t="shared" si="58"/>
        <v>710</v>
      </c>
      <c r="B711" s="47">
        <v>1</v>
      </c>
      <c r="D711" s="46" t="s">
        <v>204</v>
      </c>
      <c r="E711" s="59" t="str">
        <f t="shared" si="56"/>
        <v>Boque 1 - INSTRUCCIÓN DEL COMBATIENTE III</v>
      </c>
      <c r="F711" s="59" t="str">
        <f t="shared" si="57"/>
        <v xml:space="preserve">Instrucción NBQ. </v>
      </c>
      <c r="G711" s="59" t="str">
        <f t="shared" si="53"/>
        <v>INSTRUCCIÓN TÁCTICA Y TÉCNICA - Boque 1 - INSTRUCCIÓN DEL COMBATIENTE III. Instrucción NBQ.  (Ref: 710)</v>
      </c>
      <c r="H711" s="42" t="s">
        <v>145</v>
      </c>
      <c r="I711" s="42" t="s">
        <v>158</v>
      </c>
      <c r="J711" s="37" t="s">
        <v>159</v>
      </c>
      <c r="Q711" s="69"/>
      <c r="R711" s="49">
        <f t="shared" si="54"/>
        <v>53</v>
      </c>
    </row>
    <row r="712" spans="1:18" x14ac:dyDescent="0.25">
      <c r="A712" s="59">
        <f t="shared" si="58"/>
        <v>711</v>
      </c>
      <c r="B712" s="47">
        <v>1</v>
      </c>
      <c r="D712" s="46" t="s">
        <v>204</v>
      </c>
      <c r="E712" s="59" t="str">
        <f t="shared" si="56"/>
        <v>Boque 1 - INSTRUCCIÓN DEL COMBATIENTE III</v>
      </c>
      <c r="F712" s="59" t="str">
        <f t="shared" si="57"/>
        <v xml:space="preserve">Instrucción NBQ. </v>
      </c>
      <c r="G712" s="59" t="str">
        <f t="shared" si="53"/>
        <v>INSTRUCCIÓN TÁCTICA Y TÉCNICA - Boque 1 - INSTRUCCIÓN DEL COMBATIENTE III. Instrucción NBQ.  (Ref: 711)</v>
      </c>
      <c r="H712" s="42" t="s">
        <v>145</v>
      </c>
      <c r="I712" s="42" t="s">
        <v>158</v>
      </c>
      <c r="J712" s="37" t="s">
        <v>159</v>
      </c>
      <c r="Q712" s="69"/>
      <c r="R712" s="49">
        <f t="shared" si="54"/>
        <v>54</v>
      </c>
    </row>
    <row r="713" spans="1:18" x14ac:dyDescent="0.25">
      <c r="A713" s="59">
        <f t="shared" si="58"/>
        <v>712</v>
      </c>
      <c r="B713" s="47">
        <v>1</v>
      </c>
      <c r="D713" s="46" t="s">
        <v>204</v>
      </c>
      <c r="E713" s="59" t="str">
        <f t="shared" si="56"/>
        <v>Boque 1 - INSTRUCCIÓN DEL COMBATIENTE III</v>
      </c>
      <c r="F713" s="59" t="str">
        <f t="shared" si="57"/>
        <v xml:space="preserve">Instrucción NBQ. </v>
      </c>
      <c r="G713" s="59" t="str">
        <f t="shared" si="53"/>
        <v>INSTRUCCIÓN TÁCTICA Y TÉCNICA - Boque 1 - INSTRUCCIÓN DEL COMBATIENTE III. Instrucción NBQ.  (Ref: 712)</v>
      </c>
      <c r="H713" s="42" t="s">
        <v>145</v>
      </c>
      <c r="I713" s="42" t="s">
        <v>158</v>
      </c>
      <c r="J713" s="37" t="s">
        <v>159</v>
      </c>
      <c r="Q713" s="69"/>
      <c r="R713" s="49">
        <f t="shared" si="54"/>
        <v>55</v>
      </c>
    </row>
    <row r="714" spans="1:18" x14ac:dyDescent="0.25">
      <c r="A714" s="59">
        <f t="shared" si="58"/>
        <v>713</v>
      </c>
      <c r="B714" s="47">
        <v>1</v>
      </c>
      <c r="D714" s="46" t="s">
        <v>204</v>
      </c>
      <c r="E714" s="59" t="str">
        <f t="shared" si="56"/>
        <v>Boque 1 - INSTRUCCIÓN DEL COMBATIENTE III</v>
      </c>
      <c r="F714" s="59" t="str">
        <f t="shared" si="57"/>
        <v xml:space="preserve">Instrucción NBQ. </v>
      </c>
      <c r="G714" s="59" t="str">
        <f t="shared" si="53"/>
        <v>INSTRUCCIÓN TÁCTICA Y TÉCNICA - Boque 1 - INSTRUCCIÓN DEL COMBATIENTE III. Instrucción NBQ.  (Ref: 713)</v>
      </c>
      <c r="H714" s="42" t="s">
        <v>145</v>
      </c>
      <c r="I714" s="42" t="s">
        <v>158</v>
      </c>
      <c r="J714" s="37" t="s">
        <v>159</v>
      </c>
      <c r="Q714" s="69"/>
      <c r="R714" s="49">
        <f t="shared" si="54"/>
        <v>56</v>
      </c>
    </row>
    <row r="715" spans="1:18" x14ac:dyDescent="0.25">
      <c r="A715" s="59">
        <f t="shared" si="58"/>
        <v>714</v>
      </c>
      <c r="B715" s="47">
        <v>1</v>
      </c>
      <c r="D715" s="46" t="s">
        <v>204</v>
      </c>
      <c r="E715" s="59" t="str">
        <f t="shared" si="56"/>
        <v>Boque 1 - INSTRUCCIÓN DEL COMBATIENTE III</v>
      </c>
      <c r="F715" s="59" t="str">
        <f t="shared" si="57"/>
        <v xml:space="preserve">Instrucción NBQ. </v>
      </c>
      <c r="G715" s="59" t="str">
        <f t="shared" si="53"/>
        <v>INSTRUCCIÓN TÁCTICA Y TÉCNICA - Boque 1 - INSTRUCCIÓN DEL COMBATIENTE III. Instrucción NBQ.  (Ref: 714)</v>
      </c>
      <c r="H715" s="42" t="s">
        <v>145</v>
      </c>
      <c r="I715" s="42" t="s">
        <v>158</v>
      </c>
      <c r="J715" s="37" t="s">
        <v>159</v>
      </c>
      <c r="R715" s="49">
        <f t="shared" si="54"/>
        <v>57</v>
      </c>
    </row>
    <row r="716" spans="1:18" x14ac:dyDescent="0.25">
      <c r="A716" s="59">
        <f t="shared" si="58"/>
        <v>715</v>
      </c>
      <c r="B716" s="47">
        <v>1</v>
      </c>
      <c r="D716" s="46" t="s">
        <v>204</v>
      </c>
      <c r="E716" s="59" t="str">
        <f t="shared" si="51"/>
        <v>Boque 1 - INSTRUCCIÓN DEL COMBATIENTE III</v>
      </c>
      <c r="F716" s="59" t="str">
        <f t="shared" si="52"/>
        <v xml:space="preserve">Instrucción NBQ. </v>
      </c>
      <c r="G716" s="59" t="str">
        <f t="shared" si="53"/>
        <v>INSTRUCCIÓN TÁCTICA Y TÉCNICA - Boque 1 - INSTRUCCIÓN DEL COMBATIENTE III. Instrucción NBQ.  (Ref: 715)</v>
      </c>
      <c r="H716" s="42" t="s">
        <v>145</v>
      </c>
      <c r="I716" s="42" t="s">
        <v>158</v>
      </c>
      <c r="J716" s="37" t="s">
        <v>159</v>
      </c>
      <c r="R716" s="49">
        <f t="shared" si="54"/>
        <v>58</v>
      </c>
    </row>
    <row r="717" spans="1:18" x14ac:dyDescent="0.25">
      <c r="A717" s="59">
        <f t="shared" si="58"/>
        <v>716</v>
      </c>
      <c r="B717" s="47">
        <v>1</v>
      </c>
      <c r="D717" s="46" t="s">
        <v>204</v>
      </c>
      <c r="E717" s="59" t="str">
        <f t="shared" si="51"/>
        <v>Boque 1 - INSTRUCCIÓN DEL COMBATIENTE III</v>
      </c>
      <c r="F717" s="59" t="str">
        <f t="shared" si="52"/>
        <v xml:space="preserve">Instrucción NBQ. </v>
      </c>
      <c r="G717" s="59" t="str">
        <f t="shared" si="53"/>
        <v>INSTRUCCIÓN TÁCTICA Y TÉCNICA - Boque 1 - INSTRUCCIÓN DEL COMBATIENTE III. Instrucción NBQ.  (Ref: 716)</v>
      </c>
      <c r="H717" s="42" t="s">
        <v>145</v>
      </c>
      <c r="I717" s="42" t="s">
        <v>158</v>
      </c>
      <c r="J717" s="37" t="s">
        <v>159</v>
      </c>
      <c r="R717" s="49">
        <f t="shared" si="54"/>
        <v>59</v>
      </c>
    </row>
    <row r="718" spans="1:18" x14ac:dyDescent="0.25">
      <c r="A718" s="59">
        <f t="shared" si="58"/>
        <v>717</v>
      </c>
      <c r="B718" s="47">
        <v>1</v>
      </c>
      <c r="D718" s="46" t="s">
        <v>204</v>
      </c>
      <c r="E718" s="59" t="str">
        <f t="shared" si="51"/>
        <v>Boque 1 - INSTRUCCIÓN DEL COMBATIENTE III</v>
      </c>
      <c r="F718" s="59" t="str">
        <f t="shared" si="52"/>
        <v xml:space="preserve">Instrucción NBQ. </v>
      </c>
      <c r="G718" s="59" t="str">
        <f t="shared" si="53"/>
        <v>INSTRUCCIÓN TÁCTICA Y TÉCNICA - Boque 1 - INSTRUCCIÓN DEL COMBATIENTE III. Instrucción NBQ.  (Ref: 717)</v>
      </c>
      <c r="H718" s="42" t="s">
        <v>145</v>
      </c>
      <c r="I718" s="42" t="s">
        <v>158</v>
      </c>
      <c r="J718" s="37" t="s">
        <v>159</v>
      </c>
      <c r="R718" s="49">
        <f t="shared" si="54"/>
        <v>60</v>
      </c>
    </row>
    <row r="719" spans="1:18" x14ac:dyDescent="0.25">
      <c r="A719" s="59">
        <f t="shared" si="58"/>
        <v>718</v>
      </c>
      <c r="B719" s="47">
        <v>1</v>
      </c>
      <c r="D719" s="46" t="s">
        <v>204</v>
      </c>
      <c r="E719" s="59" t="str">
        <f t="shared" si="51"/>
        <v>Boque 1 - INSTRUCCIÓN DEL COMBATIENTE III</v>
      </c>
      <c r="F719" s="59" t="str">
        <f t="shared" si="52"/>
        <v xml:space="preserve">Instrucción NBQ. </v>
      </c>
      <c r="G719" s="59" t="str">
        <f t="shared" si="53"/>
        <v>INSTRUCCIÓN TÁCTICA Y TÉCNICA - Boque 1 - INSTRUCCIÓN DEL COMBATIENTE III. Instrucción NBQ.  (Ref: 718)</v>
      </c>
      <c r="H719" s="42" t="s">
        <v>145</v>
      </c>
      <c r="I719" s="42" t="s">
        <v>158</v>
      </c>
      <c r="J719" s="37" t="s">
        <v>159</v>
      </c>
      <c r="R719" s="49">
        <f t="shared" si="54"/>
        <v>61</v>
      </c>
    </row>
    <row r="720" spans="1:18" x14ac:dyDescent="0.25">
      <c r="A720" s="59">
        <f t="shared" si="58"/>
        <v>719</v>
      </c>
      <c r="B720" s="47">
        <v>1</v>
      </c>
      <c r="D720" s="46" t="s">
        <v>204</v>
      </c>
      <c r="E720" s="59" t="str">
        <f t="shared" si="51"/>
        <v>Boque 1 - INSTRUCCIÓN DEL COMBATIENTE III</v>
      </c>
      <c r="F720" s="59" t="str">
        <f t="shared" si="52"/>
        <v xml:space="preserve">Instrucción NBQ. </v>
      </c>
      <c r="G720" s="59" t="str">
        <f t="shared" si="53"/>
        <v>INSTRUCCIÓN TÁCTICA Y TÉCNICA - Boque 1 - INSTRUCCIÓN DEL COMBATIENTE III. Instrucción NBQ.  (Ref: 719)</v>
      </c>
      <c r="H720" s="42" t="s">
        <v>145</v>
      </c>
      <c r="I720" s="42" t="s">
        <v>158</v>
      </c>
      <c r="J720" s="37" t="s">
        <v>159</v>
      </c>
      <c r="R720" s="49">
        <f t="shared" si="54"/>
        <v>62</v>
      </c>
    </row>
    <row r="721" spans="1:18" x14ac:dyDescent="0.25">
      <c r="A721" s="59">
        <f t="shared" si="58"/>
        <v>720</v>
      </c>
      <c r="B721" s="47">
        <v>1</v>
      </c>
      <c r="D721" s="46" t="s">
        <v>204</v>
      </c>
      <c r="E721" s="59" t="str">
        <f t="shared" ref="E721:E734" si="59">CONCATENATE("Boque ",B721," - ",I721," ",D721)</f>
        <v>Boque 1 - INSTRUCCIÓN DEL COMBATIENTE III</v>
      </c>
      <c r="F721" s="59" t="str">
        <f t="shared" si="52"/>
        <v xml:space="preserve">Instrucción NBQ. </v>
      </c>
      <c r="G721" s="59" t="str">
        <f t="shared" si="53"/>
        <v>INSTRUCCIÓN TÁCTICA Y TÉCNICA - Boque 1 - INSTRUCCIÓN DEL COMBATIENTE III. Instrucción NBQ.  (Ref: 720)</v>
      </c>
      <c r="H721" s="42" t="s">
        <v>145</v>
      </c>
      <c r="I721" s="42" t="s">
        <v>158</v>
      </c>
      <c r="J721" s="37" t="s">
        <v>159</v>
      </c>
      <c r="R721" s="49">
        <f t="shared" si="54"/>
        <v>63</v>
      </c>
    </row>
    <row r="722" spans="1:18" x14ac:dyDescent="0.25">
      <c r="A722" s="59">
        <f t="shared" si="58"/>
        <v>721</v>
      </c>
      <c r="B722" s="47">
        <v>1</v>
      </c>
      <c r="D722" s="46" t="s">
        <v>204</v>
      </c>
      <c r="E722" s="59" t="str">
        <f t="shared" si="59"/>
        <v>Boque 1 - INSTRUCCIÓN DEL COMBATIENTE III</v>
      </c>
      <c r="F722" s="59" t="str">
        <f t="shared" ref="F722:F734" si="60">IF(J722&gt;0,CONCATENATE(J722,". ",K722),K722)</f>
        <v xml:space="preserve">Instrucción NBQ. </v>
      </c>
      <c r="G722" s="59" t="str">
        <f t="shared" ref="G722:G734" si="61">IF(H722=0,CONCATENATE(E722,". ",F722," (Ref: ",A722,")"),CONCATENATE(H722," - ",E722,". ",F722," (Ref: ",A722,")"))</f>
        <v>INSTRUCCIÓN TÁCTICA Y TÉCNICA - Boque 1 - INSTRUCCIÓN DEL COMBATIENTE III. Instrucción NBQ.  (Ref: 721)</v>
      </c>
      <c r="H722" s="42" t="s">
        <v>145</v>
      </c>
      <c r="I722" s="42" t="s">
        <v>158</v>
      </c>
      <c r="J722" s="37" t="s">
        <v>159</v>
      </c>
      <c r="R722" s="49">
        <f t="shared" ref="R722:R859" si="62">IF(C722=0,R721+1,1)</f>
        <v>64</v>
      </c>
    </row>
    <row r="723" spans="1:18" x14ac:dyDescent="0.25">
      <c r="A723" s="59">
        <f t="shared" si="58"/>
        <v>722</v>
      </c>
      <c r="B723" s="47">
        <v>1</v>
      </c>
      <c r="D723" s="46" t="s">
        <v>204</v>
      </c>
      <c r="E723" s="59" t="str">
        <f t="shared" si="59"/>
        <v>Boque 1 - INSTRUCCIÓN DEL COMBATIENTE III</v>
      </c>
      <c r="F723" s="59" t="str">
        <f t="shared" si="60"/>
        <v xml:space="preserve">Instrucción NBQ. </v>
      </c>
      <c r="G723" s="59" t="str">
        <f t="shared" si="61"/>
        <v>INSTRUCCIÓN TÁCTICA Y TÉCNICA - Boque 1 - INSTRUCCIÓN DEL COMBATIENTE III. Instrucción NBQ.  (Ref: 722)</v>
      </c>
      <c r="H723" s="42" t="s">
        <v>145</v>
      </c>
      <c r="I723" s="42" t="s">
        <v>158</v>
      </c>
      <c r="J723" s="37" t="s">
        <v>159</v>
      </c>
      <c r="R723" s="49">
        <f t="shared" si="62"/>
        <v>65</v>
      </c>
    </row>
    <row r="724" spans="1:18" x14ac:dyDescent="0.25">
      <c r="A724" s="59">
        <f t="shared" si="58"/>
        <v>723</v>
      </c>
      <c r="B724" s="47">
        <v>1</v>
      </c>
      <c r="D724" s="46" t="s">
        <v>204</v>
      </c>
      <c r="E724" s="59" t="str">
        <f t="shared" si="59"/>
        <v>Boque 1 - INSTRUCCIÓN DEL COMBATIENTE III</v>
      </c>
      <c r="F724" s="59" t="str">
        <f t="shared" si="60"/>
        <v xml:space="preserve">Instrucción NBQ. </v>
      </c>
      <c r="G724" s="59" t="str">
        <f t="shared" si="61"/>
        <v>INSTRUCCIÓN TÁCTICA Y TÉCNICA - Boque 1 - INSTRUCCIÓN DEL COMBATIENTE III. Instrucción NBQ.  (Ref: 723)</v>
      </c>
      <c r="H724" s="42" t="s">
        <v>145</v>
      </c>
      <c r="I724" s="42" t="s">
        <v>158</v>
      </c>
      <c r="J724" s="37" t="s">
        <v>159</v>
      </c>
      <c r="R724" s="49">
        <f t="shared" si="62"/>
        <v>66</v>
      </c>
    </row>
    <row r="725" spans="1:18" x14ac:dyDescent="0.25">
      <c r="A725" s="59">
        <f t="shared" si="58"/>
        <v>724</v>
      </c>
      <c r="B725" s="47">
        <v>1</v>
      </c>
      <c r="D725" s="46" t="s">
        <v>204</v>
      </c>
      <c r="E725" s="59" t="str">
        <f t="shared" si="59"/>
        <v>Boque 1 - INSTRUCCIÓN DEL COMBATIENTE III</v>
      </c>
      <c r="F725" s="59" t="str">
        <f t="shared" si="60"/>
        <v xml:space="preserve">Instrucción NBQ. </v>
      </c>
      <c r="G725" s="59" t="str">
        <f t="shared" si="61"/>
        <v>INSTRUCCIÓN TÁCTICA Y TÉCNICA - Boque 1 - INSTRUCCIÓN DEL COMBATIENTE III. Instrucción NBQ.  (Ref: 724)</v>
      </c>
      <c r="H725" s="42" t="s">
        <v>145</v>
      </c>
      <c r="I725" s="42" t="s">
        <v>158</v>
      </c>
      <c r="J725" s="37" t="s">
        <v>159</v>
      </c>
      <c r="R725" s="49">
        <f t="shared" si="62"/>
        <v>67</v>
      </c>
    </row>
    <row r="726" spans="1:18" x14ac:dyDescent="0.25">
      <c r="A726" s="59">
        <f t="shared" si="58"/>
        <v>725</v>
      </c>
      <c r="B726" s="47">
        <v>1</v>
      </c>
      <c r="D726" s="46" t="s">
        <v>204</v>
      </c>
      <c r="E726" s="59" t="str">
        <f t="shared" si="59"/>
        <v>Boque 1 - INSTRUCCIÓN DEL COMBATIENTE III</v>
      </c>
      <c r="F726" s="59" t="str">
        <f t="shared" si="60"/>
        <v xml:space="preserve">Instrucción NBQ. </v>
      </c>
      <c r="G726" s="59" t="str">
        <f t="shared" si="61"/>
        <v>INSTRUCCIÓN TÁCTICA Y TÉCNICA - Boque 1 - INSTRUCCIÓN DEL COMBATIENTE III. Instrucción NBQ.  (Ref: 725)</v>
      </c>
      <c r="H726" s="42" t="s">
        <v>145</v>
      </c>
      <c r="I726" s="42" t="s">
        <v>158</v>
      </c>
      <c r="J726" s="37" t="s">
        <v>159</v>
      </c>
      <c r="R726" s="49">
        <f t="shared" si="62"/>
        <v>68</v>
      </c>
    </row>
    <row r="727" spans="1:18" x14ac:dyDescent="0.25">
      <c r="A727" s="59">
        <f t="shared" si="58"/>
        <v>726</v>
      </c>
      <c r="B727" s="47">
        <v>1</v>
      </c>
      <c r="D727" s="46" t="s">
        <v>204</v>
      </c>
      <c r="E727" s="59" t="str">
        <f t="shared" si="59"/>
        <v>Boque 1 - INSTRUCCIÓN DEL COMBATIENTE III</v>
      </c>
      <c r="F727" s="59" t="str">
        <f t="shared" si="60"/>
        <v xml:space="preserve">Instrucción NBQ. </v>
      </c>
      <c r="G727" s="59" t="str">
        <f t="shared" si="61"/>
        <v>INSTRUCCIÓN TÁCTICA Y TÉCNICA - Boque 1 - INSTRUCCIÓN DEL COMBATIENTE III. Instrucción NBQ.  (Ref: 726)</v>
      </c>
      <c r="H727" s="42" t="s">
        <v>145</v>
      </c>
      <c r="I727" s="42" t="s">
        <v>158</v>
      </c>
      <c r="J727" s="37" t="s">
        <v>159</v>
      </c>
      <c r="R727" s="49">
        <f t="shared" si="62"/>
        <v>69</v>
      </c>
    </row>
    <row r="728" spans="1:18" x14ac:dyDescent="0.25">
      <c r="A728" s="59">
        <f t="shared" si="58"/>
        <v>727</v>
      </c>
      <c r="B728" s="47">
        <v>1</v>
      </c>
      <c r="D728" s="46" t="s">
        <v>204</v>
      </c>
      <c r="E728" s="59" t="str">
        <f t="shared" si="59"/>
        <v>Boque 1 - INSTRUCCIÓN DEL COMBATIENTE III</v>
      </c>
      <c r="F728" s="59" t="str">
        <f t="shared" si="60"/>
        <v xml:space="preserve">Instrucción NBQ. </v>
      </c>
      <c r="G728" s="59" t="str">
        <f t="shared" si="61"/>
        <v>INSTRUCCIÓN TÁCTICA Y TÉCNICA - Boque 1 - INSTRUCCIÓN DEL COMBATIENTE III. Instrucción NBQ.  (Ref: 727)</v>
      </c>
      <c r="H728" s="42" t="s">
        <v>145</v>
      </c>
      <c r="I728" s="42" t="s">
        <v>158</v>
      </c>
      <c r="J728" s="37" t="s">
        <v>159</v>
      </c>
      <c r="R728" s="49">
        <f t="shared" si="62"/>
        <v>70</v>
      </c>
    </row>
    <row r="729" spans="1:18" x14ac:dyDescent="0.25">
      <c r="A729" s="59">
        <f t="shared" si="58"/>
        <v>728</v>
      </c>
      <c r="B729" s="47">
        <v>1</v>
      </c>
      <c r="D729" s="46" t="s">
        <v>204</v>
      </c>
      <c r="E729" s="59" t="str">
        <f t="shared" si="59"/>
        <v>Boque 1 - INSTRUCCIÓN DEL COMBATIENTE III</v>
      </c>
      <c r="F729" s="59" t="str">
        <f t="shared" si="60"/>
        <v xml:space="preserve">Instrucción NBQ. </v>
      </c>
      <c r="G729" s="59" t="str">
        <f t="shared" si="61"/>
        <v>INSTRUCCIÓN TÁCTICA Y TÉCNICA - Boque 1 - INSTRUCCIÓN DEL COMBATIENTE III. Instrucción NBQ.  (Ref: 728)</v>
      </c>
      <c r="H729" s="42" t="s">
        <v>145</v>
      </c>
      <c r="I729" s="42" t="s">
        <v>158</v>
      </c>
      <c r="J729" s="37" t="s">
        <v>159</v>
      </c>
      <c r="R729" s="49">
        <f t="shared" si="62"/>
        <v>71</v>
      </c>
    </row>
    <row r="730" spans="1:18" x14ac:dyDescent="0.25">
      <c r="A730" s="59">
        <f t="shared" si="58"/>
        <v>729</v>
      </c>
      <c r="B730" s="47">
        <v>1</v>
      </c>
      <c r="D730" s="46" t="s">
        <v>204</v>
      </c>
      <c r="E730" s="59" t="str">
        <f t="shared" si="59"/>
        <v>Boque 1 - INSTRUCCIÓN DEL COMBATIENTE III</v>
      </c>
      <c r="F730" s="59" t="str">
        <f t="shared" si="60"/>
        <v xml:space="preserve">Instrucción NBQ. </v>
      </c>
      <c r="G730" s="59" t="str">
        <f t="shared" si="61"/>
        <v>INSTRUCCIÓN TÁCTICA Y TÉCNICA - Boque 1 - INSTRUCCIÓN DEL COMBATIENTE III. Instrucción NBQ.  (Ref: 729)</v>
      </c>
      <c r="H730" s="42" t="s">
        <v>145</v>
      </c>
      <c r="I730" s="42" t="s">
        <v>158</v>
      </c>
      <c r="J730" s="37" t="s">
        <v>159</v>
      </c>
      <c r="R730" s="49">
        <f t="shared" si="62"/>
        <v>72</v>
      </c>
    </row>
    <row r="731" spans="1:18" x14ac:dyDescent="0.25">
      <c r="A731" s="59">
        <f t="shared" si="58"/>
        <v>730</v>
      </c>
      <c r="B731" s="47">
        <v>1</v>
      </c>
      <c r="D731" s="46" t="s">
        <v>204</v>
      </c>
      <c r="E731" s="59" t="str">
        <f t="shared" si="59"/>
        <v>Boque 1 - INSTRUCCIÓN DEL COMBATIENTE III</v>
      </c>
      <c r="F731" s="59" t="str">
        <f t="shared" si="60"/>
        <v xml:space="preserve">Instrucción NBQ. </v>
      </c>
      <c r="G731" s="59" t="str">
        <f t="shared" si="61"/>
        <v>INSTRUCCIÓN TÁCTICA Y TÉCNICA - Boque 1 - INSTRUCCIÓN DEL COMBATIENTE III. Instrucción NBQ.  (Ref: 730)</v>
      </c>
      <c r="H731" s="42" t="s">
        <v>145</v>
      </c>
      <c r="I731" s="42" t="s">
        <v>158</v>
      </c>
      <c r="J731" s="37" t="s">
        <v>159</v>
      </c>
      <c r="R731" s="49">
        <f t="shared" si="62"/>
        <v>73</v>
      </c>
    </row>
    <row r="732" spans="1:18" x14ac:dyDescent="0.25">
      <c r="A732" s="59">
        <f t="shared" si="58"/>
        <v>731</v>
      </c>
      <c r="B732" s="47">
        <v>1</v>
      </c>
      <c r="D732" s="46" t="s">
        <v>204</v>
      </c>
      <c r="E732" s="59" t="str">
        <f t="shared" si="59"/>
        <v>Boque 1 - INSTRUCCIÓN DEL COMBATIENTE III</v>
      </c>
      <c r="F732" s="59" t="str">
        <f t="shared" si="60"/>
        <v xml:space="preserve">Instrucción NBQ. </v>
      </c>
      <c r="G732" s="59" t="str">
        <f t="shared" si="61"/>
        <v>INSTRUCCIÓN TÁCTICA Y TÉCNICA - Boque 1 - INSTRUCCIÓN DEL COMBATIENTE III. Instrucción NBQ.  (Ref: 731)</v>
      </c>
      <c r="H732" s="42" t="s">
        <v>145</v>
      </c>
      <c r="I732" s="42" t="s">
        <v>158</v>
      </c>
      <c r="J732" s="37" t="s">
        <v>159</v>
      </c>
      <c r="R732" s="49">
        <f t="shared" si="62"/>
        <v>74</v>
      </c>
    </row>
    <row r="733" spans="1:18" x14ac:dyDescent="0.25">
      <c r="A733" s="59">
        <f t="shared" si="58"/>
        <v>732</v>
      </c>
      <c r="B733" s="47">
        <v>1</v>
      </c>
      <c r="D733" s="46" t="s">
        <v>204</v>
      </c>
      <c r="E733" s="59" t="str">
        <f t="shared" si="59"/>
        <v>Boque 1 - INSTRUCCIÓN DEL COMBATIENTE III</v>
      </c>
      <c r="F733" s="59" t="str">
        <f t="shared" si="60"/>
        <v xml:space="preserve">Instrucción NBQ. </v>
      </c>
      <c r="G733" s="59" t="str">
        <f t="shared" si="61"/>
        <v>INSTRUCCIÓN TÁCTICA Y TÉCNICA - Boque 1 - INSTRUCCIÓN DEL COMBATIENTE III. Instrucción NBQ.  (Ref: 732)</v>
      </c>
      <c r="H733" s="42" t="s">
        <v>145</v>
      </c>
      <c r="I733" s="42" t="s">
        <v>158</v>
      </c>
      <c r="J733" s="37" t="s">
        <v>159</v>
      </c>
      <c r="R733" s="49">
        <f t="shared" si="62"/>
        <v>75</v>
      </c>
    </row>
    <row r="734" spans="1:18" x14ac:dyDescent="0.25">
      <c r="A734" s="59">
        <f t="shared" si="58"/>
        <v>733</v>
      </c>
      <c r="B734" s="47">
        <v>1</v>
      </c>
      <c r="D734" s="46" t="s">
        <v>204</v>
      </c>
      <c r="E734" s="59" t="str">
        <f t="shared" si="59"/>
        <v>Boque 1 - INSTRUCCIÓN DEL COMBATIENTE III</v>
      </c>
      <c r="F734" s="59" t="str">
        <f t="shared" si="60"/>
        <v xml:space="preserve">ESCUADRA/EQUIPO. </v>
      </c>
      <c r="G734" s="59" t="str">
        <f t="shared" si="61"/>
        <v>INSTRUCCIÓN TÁCTICA Y TÉCNICA - Boque 1 - INSTRUCCIÓN DEL COMBATIENTE III. ESCUADRA/EQUIPO.  (Ref: 733)</v>
      </c>
      <c r="H734" s="42" t="s">
        <v>145</v>
      </c>
      <c r="I734" s="42" t="s">
        <v>158</v>
      </c>
      <c r="J734" s="37" t="s">
        <v>160</v>
      </c>
      <c r="R734" s="49">
        <f t="shared" si="62"/>
        <v>76</v>
      </c>
    </row>
    <row r="735" spans="1:18" x14ac:dyDescent="0.25">
      <c r="A735" s="59">
        <f t="shared" si="58"/>
        <v>734</v>
      </c>
      <c r="B735" s="47">
        <v>1</v>
      </c>
      <c r="D735" s="46" t="s">
        <v>204</v>
      </c>
      <c r="E735" s="59" t="str">
        <f t="shared" ref="E735:E755" si="63">CONCATENATE("Boque ",B735," - ",I735," ",D735)</f>
        <v>Boque 1 - INSTRUCCIÓN DEL COMBATIENTE III</v>
      </c>
      <c r="F735" s="59" t="str">
        <f t="shared" ref="F735:F755" si="64">IF(J735&gt;0,CONCATENATE(J735,". ",K735),K735)</f>
        <v xml:space="preserve">ESCUADRA/EQUIPO. </v>
      </c>
      <c r="G735" s="59" t="str">
        <f t="shared" ref="G735:G755" si="65">IF(H735=0,CONCATENATE(E735,". ",F735," (Ref: ",A735,")"),CONCATENATE(H735," - ",E735,". ",F735," (Ref: ",A735,")"))</f>
        <v>INSTRUCCIÓN TÁCTICA Y TÉCNICA - Boque 1 - INSTRUCCIÓN DEL COMBATIENTE III. ESCUADRA/EQUIPO.  (Ref: 734)</v>
      </c>
      <c r="H735" s="42" t="s">
        <v>145</v>
      </c>
      <c r="I735" s="42" t="s">
        <v>158</v>
      </c>
      <c r="J735" s="37" t="s">
        <v>160</v>
      </c>
      <c r="R735" s="49">
        <f t="shared" si="62"/>
        <v>77</v>
      </c>
    </row>
    <row r="736" spans="1:18" x14ac:dyDescent="0.25">
      <c r="A736" s="59">
        <f t="shared" si="58"/>
        <v>735</v>
      </c>
      <c r="B736" s="47">
        <v>1</v>
      </c>
      <c r="D736" s="46" t="s">
        <v>204</v>
      </c>
      <c r="E736" s="59" t="str">
        <f t="shared" si="63"/>
        <v>Boque 1 - INSTRUCCIÓN DEL COMBATIENTE III</v>
      </c>
      <c r="F736" s="59" t="str">
        <f t="shared" si="64"/>
        <v xml:space="preserve">ESCUADRA/EQUIPO. </v>
      </c>
      <c r="G736" s="59" t="str">
        <f t="shared" si="65"/>
        <v>INSTRUCCIÓN TÁCTICA Y TÉCNICA - Boque 1 - INSTRUCCIÓN DEL COMBATIENTE III. ESCUADRA/EQUIPO.  (Ref: 735)</v>
      </c>
      <c r="H736" s="42" t="s">
        <v>145</v>
      </c>
      <c r="I736" s="42" t="s">
        <v>158</v>
      </c>
      <c r="J736" s="37" t="s">
        <v>160</v>
      </c>
      <c r="R736" s="49">
        <f t="shared" si="62"/>
        <v>78</v>
      </c>
    </row>
    <row r="737" spans="1:18" x14ac:dyDescent="0.25">
      <c r="A737" s="59">
        <f t="shared" si="58"/>
        <v>736</v>
      </c>
      <c r="B737" s="47">
        <v>1</v>
      </c>
      <c r="D737" s="46" t="s">
        <v>204</v>
      </c>
      <c r="E737" s="59" t="str">
        <f t="shared" si="63"/>
        <v>Boque 1 - INSTRUCCIÓN DEL COMBATIENTE III</v>
      </c>
      <c r="F737" s="59" t="str">
        <f t="shared" si="64"/>
        <v xml:space="preserve">ESCUADRA/EQUIPO. </v>
      </c>
      <c r="G737" s="59" t="str">
        <f t="shared" si="65"/>
        <v>INSTRUCCIÓN TÁCTICA Y TÉCNICA - Boque 1 - INSTRUCCIÓN DEL COMBATIENTE III. ESCUADRA/EQUIPO.  (Ref: 736)</v>
      </c>
      <c r="H737" s="42" t="s">
        <v>145</v>
      </c>
      <c r="I737" s="42" t="s">
        <v>158</v>
      </c>
      <c r="J737" s="37" t="s">
        <v>160</v>
      </c>
      <c r="R737" s="49">
        <f t="shared" si="62"/>
        <v>79</v>
      </c>
    </row>
    <row r="738" spans="1:18" x14ac:dyDescent="0.25">
      <c r="A738" s="59">
        <f t="shared" si="58"/>
        <v>737</v>
      </c>
      <c r="B738" s="47">
        <v>1</v>
      </c>
      <c r="D738" s="46" t="s">
        <v>204</v>
      </c>
      <c r="E738" s="59" t="str">
        <f t="shared" si="63"/>
        <v>Boque 1 - INSTRUCCIÓN DEL COMBATIENTE III</v>
      </c>
      <c r="F738" s="59" t="str">
        <f t="shared" si="64"/>
        <v xml:space="preserve">ESCUADRA/EQUIPO. </v>
      </c>
      <c r="G738" s="59" t="str">
        <f t="shared" si="65"/>
        <v>INSTRUCCIÓN TÁCTICA Y TÉCNICA - Boque 1 - INSTRUCCIÓN DEL COMBATIENTE III. ESCUADRA/EQUIPO.  (Ref: 737)</v>
      </c>
      <c r="H738" s="42" t="s">
        <v>145</v>
      </c>
      <c r="I738" s="42" t="s">
        <v>158</v>
      </c>
      <c r="J738" s="37" t="s">
        <v>160</v>
      </c>
      <c r="R738" s="49">
        <f t="shared" si="62"/>
        <v>80</v>
      </c>
    </row>
    <row r="739" spans="1:18" x14ac:dyDescent="0.25">
      <c r="A739" s="59">
        <f t="shared" si="58"/>
        <v>738</v>
      </c>
      <c r="B739" s="47">
        <v>1</v>
      </c>
      <c r="D739" s="46" t="s">
        <v>204</v>
      </c>
      <c r="E739" s="59" t="str">
        <f t="shared" si="63"/>
        <v>Boque 1 - INSTRUCCIÓN DEL COMBATIENTE III</v>
      </c>
      <c r="F739" s="59" t="str">
        <f t="shared" si="64"/>
        <v xml:space="preserve">ESCUADRA/EQUIPO. </v>
      </c>
      <c r="G739" s="59" t="str">
        <f t="shared" si="65"/>
        <v>INSTRUCCIÓN TÁCTICA Y TÉCNICA - Boque 1 - INSTRUCCIÓN DEL COMBATIENTE III. ESCUADRA/EQUIPO.  (Ref: 738)</v>
      </c>
      <c r="H739" s="42" t="s">
        <v>145</v>
      </c>
      <c r="I739" s="42" t="s">
        <v>158</v>
      </c>
      <c r="J739" s="37" t="s">
        <v>160</v>
      </c>
      <c r="R739" s="49">
        <f t="shared" si="62"/>
        <v>81</v>
      </c>
    </row>
    <row r="740" spans="1:18" x14ac:dyDescent="0.25">
      <c r="A740" s="59">
        <f t="shared" si="58"/>
        <v>739</v>
      </c>
      <c r="B740" s="47">
        <v>1</v>
      </c>
      <c r="D740" s="46" t="s">
        <v>204</v>
      </c>
      <c r="E740" s="59" t="str">
        <f t="shared" si="63"/>
        <v>Boque 1 - INSTRUCCIÓN DEL COMBATIENTE III</v>
      </c>
      <c r="F740" s="59" t="str">
        <f t="shared" si="64"/>
        <v xml:space="preserve">ESCUADRA/EQUIPO. </v>
      </c>
      <c r="G740" s="59" t="str">
        <f t="shared" si="65"/>
        <v>INSTRUCCIÓN TÁCTICA Y TÉCNICA - Boque 1 - INSTRUCCIÓN DEL COMBATIENTE III. ESCUADRA/EQUIPO.  (Ref: 739)</v>
      </c>
      <c r="H740" s="42" t="s">
        <v>145</v>
      </c>
      <c r="I740" s="42" t="s">
        <v>158</v>
      </c>
      <c r="J740" s="37" t="s">
        <v>160</v>
      </c>
      <c r="R740" s="49">
        <f t="shared" si="62"/>
        <v>82</v>
      </c>
    </row>
    <row r="741" spans="1:18" x14ac:dyDescent="0.25">
      <c r="A741" s="59">
        <f t="shared" si="58"/>
        <v>740</v>
      </c>
      <c r="B741" s="47">
        <v>1</v>
      </c>
      <c r="D741" s="46" t="s">
        <v>204</v>
      </c>
      <c r="E741" s="59" t="str">
        <f t="shared" si="63"/>
        <v>Boque 1 - INSTRUCCIÓN DEL COMBATIENTE III</v>
      </c>
      <c r="F741" s="59" t="str">
        <f t="shared" si="64"/>
        <v xml:space="preserve">ESCUADRA/EQUIPO. </v>
      </c>
      <c r="G741" s="59" t="str">
        <f t="shared" si="65"/>
        <v>INSTRUCCIÓN TÁCTICA Y TÉCNICA - Boque 1 - INSTRUCCIÓN DEL COMBATIENTE III. ESCUADRA/EQUIPO.  (Ref: 740)</v>
      </c>
      <c r="H741" s="42" t="s">
        <v>145</v>
      </c>
      <c r="I741" s="42" t="s">
        <v>158</v>
      </c>
      <c r="J741" s="37" t="s">
        <v>160</v>
      </c>
      <c r="R741" s="49">
        <f t="shared" si="62"/>
        <v>83</v>
      </c>
    </row>
    <row r="742" spans="1:18" x14ac:dyDescent="0.25">
      <c r="A742" s="59">
        <f t="shared" si="58"/>
        <v>741</v>
      </c>
      <c r="B742" s="47">
        <v>1</v>
      </c>
      <c r="D742" s="46" t="s">
        <v>204</v>
      </c>
      <c r="E742" s="59" t="str">
        <f t="shared" si="63"/>
        <v>Boque 1 - INSTRUCCIÓN DEL COMBATIENTE III</v>
      </c>
      <c r="F742" s="59" t="str">
        <f t="shared" si="64"/>
        <v xml:space="preserve">ESCUADRA/EQUIPO. </v>
      </c>
      <c r="G742" s="59" t="str">
        <f t="shared" si="65"/>
        <v>INSTRUCCIÓN TÁCTICA Y TÉCNICA - Boque 1 - INSTRUCCIÓN DEL COMBATIENTE III. ESCUADRA/EQUIPO.  (Ref: 741)</v>
      </c>
      <c r="H742" s="42" t="s">
        <v>145</v>
      </c>
      <c r="I742" s="42" t="s">
        <v>158</v>
      </c>
      <c r="J742" s="37" t="s">
        <v>160</v>
      </c>
      <c r="R742" s="49">
        <f t="shared" si="62"/>
        <v>84</v>
      </c>
    </row>
    <row r="743" spans="1:18" x14ac:dyDescent="0.25">
      <c r="A743" s="59">
        <f t="shared" si="58"/>
        <v>742</v>
      </c>
      <c r="B743" s="47">
        <v>1</v>
      </c>
      <c r="D743" s="46" t="s">
        <v>204</v>
      </c>
      <c r="E743" s="59" t="str">
        <f t="shared" si="63"/>
        <v>Boque 1 - INSTRUCCIÓN DEL COMBATIENTE III</v>
      </c>
      <c r="F743" s="59" t="str">
        <f t="shared" si="64"/>
        <v xml:space="preserve">ESCUADRA/EQUIPO. </v>
      </c>
      <c r="G743" s="59" t="str">
        <f t="shared" si="65"/>
        <v>INSTRUCCIÓN TÁCTICA Y TÉCNICA - Boque 1 - INSTRUCCIÓN DEL COMBATIENTE III. ESCUADRA/EQUIPO.  (Ref: 742)</v>
      </c>
      <c r="H743" s="42" t="s">
        <v>145</v>
      </c>
      <c r="I743" s="42" t="s">
        <v>158</v>
      </c>
      <c r="J743" s="37" t="s">
        <v>160</v>
      </c>
      <c r="R743" s="49">
        <f t="shared" si="62"/>
        <v>85</v>
      </c>
    </row>
    <row r="744" spans="1:18" x14ac:dyDescent="0.25">
      <c r="A744" s="59">
        <f t="shared" si="58"/>
        <v>743</v>
      </c>
      <c r="B744" s="47">
        <v>1</v>
      </c>
      <c r="D744" s="46" t="s">
        <v>204</v>
      </c>
      <c r="E744" s="59" t="str">
        <f t="shared" si="63"/>
        <v>Boque 1 - INSTRUCCIÓN DEL COMBATIENTE III</v>
      </c>
      <c r="F744" s="59" t="str">
        <f t="shared" si="64"/>
        <v xml:space="preserve">ESCUADRA/EQUIPO. </v>
      </c>
      <c r="G744" s="59" t="str">
        <f t="shared" si="65"/>
        <v>INSTRUCCIÓN TÁCTICA Y TÉCNICA - Boque 1 - INSTRUCCIÓN DEL COMBATIENTE III. ESCUADRA/EQUIPO.  (Ref: 743)</v>
      </c>
      <c r="H744" s="42" t="s">
        <v>145</v>
      </c>
      <c r="I744" s="42" t="s">
        <v>158</v>
      </c>
      <c r="J744" s="37" t="s">
        <v>160</v>
      </c>
      <c r="R744" s="49">
        <f t="shared" si="62"/>
        <v>86</v>
      </c>
    </row>
    <row r="745" spans="1:18" x14ac:dyDescent="0.25">
      <c r="A745" s="59">
        <f t="shared" si="58"/>
        <v>744</v>
      </c>
      <c r="B745" s="47">
        <v>1</v>
      </c>
      <c r="D745" s="46" t="s">
        <v>204</v>
      </c>
      <c r="E745" s="59" t="str">
        <f t="shared" si="63"/>
        <v>Boque 1 - INSTRUCCIÓN DEL COMBATIENTE III</v>
      </c>
      <c r="F745" s="59" t="str">
        <f t="shared" si="64"/>
        <v xml:space="preserve">ESCUADRA/EQUIPO. </v>
      </c>
      <c r="G745" s="59" t="str">
        <f t="shared" si="65"/>
        <v>INSTRUCCIÓN TÁCTICA Y TÉCNICA - Boque 1 - INSTRUCCIÓN DEL COMBATIENTE III. ESCUADRA/EQUIPO.  (Ref: 744)</v>
      </c>
      <c r="H745" s="42" t="s">
        <v>145</v>
      </c>
      <c r="I745" s="42" t="s">
        <v>158</v>
      </c>
      <c r="J745" s="37" t="s">
        <v>160</v>
      </c>
      <c r="R745" s="49">
        <f t="shared" si="62"/>
        <v>87</v>
      </c>
    </row>
    <row r="746" spans="1:18" x14ac:dyDescent="0.25">
      <c r="A746" s="59">
        <f t="shared" si="58"/>
        <v>745</v>
      </c>
      <c r="B746" s="47">
        <v>1</v>
      </c>
      <c r="D746" s="46" t="s">
        <v>204</v>
      </c>
      <c r="E746" s="59" t="str">
        <f t="shared" si="63"/>
        <v>Boque 1 - INSTRUCCIÓN DEL COMBATIENTE III</v>
      </c>
      <c r="F746" s="59" t="str">
        <f t="shared" si="64"/>
        <v xml:space="preserve">ESCUADRA/EQUIPO. </v>
      </c>
      <c r="G746" s="59" t="str">
        <f t="shared" si="65"/>
        <v>INSTRUCCIÓN TÁCTICA Y TÉCNICA - Boque 1 - INSTRUCCIÓN DEL COMBATIENTE III. ESCUADRA/EQUIPO.  (Ref: 745)</v>
      </c>
      <c r="H746" s="42" t="s">
        <v>145</v>
      </c>
      <c r="I746" s="42" t="s">
        <v>158</v>
      </c>
      <c r="J746" s="37" t="s">
        <v>160</v>
      </c>
      <c r="R746" s="49">
        <f t="shared" si="62"/>
        <v>88</v>
      </c>
    </row>
    <row r="747" spans="1:18" x14ac:dyDescent="0.25">
      <c r="A747" s="59">
        <f t="shared" si="58"/>
        <v>746</v>
      </c>
      <c r="B747" s="47">
        <v>1</v>
      </c>
      <c r="D747" s="46" t="s">
        <v>204</v>
      </c>
      <c r="E747" s="59" t="str">
        <f t="shared" si="63"/>
        <v>Boque 1 - INSTRUCCIÓN DEL COMBATIENTE III</v>
      </c>
      <c r="F747" s="59" t="str">
        <f t="shared" si="64"/>
        <v xml:space="preserve">ESCUADRA/EQUIPO. </v>
      </c>
      <c r="G747" s="59" t="str">
        <f t="shared" si="65"/>
        <v>INSTRUCCIÓN TÁCTICA Y TÉCNICA - Boque 1 - INSTRUCCIÓN DEL COMBATIENTE III. ESCUADRA/EQUIPO.  (Ref: 746)</v>
      </c>
      <c r="H747" s="42" t="s">
        <v>145</v>
      </c>
      <c r="I747" s="42" t="s">
        <v>158</v>
      </c>
      <c r="J747" s="37" t="s">
        <v>160</v>
      </c>
      <c r="R747" s="49">
        <f t="shared" si="62"/>
        <v>89</v>
      </c>
    </row>
    <row r="748" spans="1:18" x14ac:dyDescent="0.25">
      <c r="A748" s="59">
        <f t="shared" si="58"/>
        <v>747</v>
      </c>
      <c r="B748" s="47">
        <v>1</v>
      </c>
      <c r="D748" s="46" t="s">
        <v>204</v>
      </c>
      <c r="E748" s="59" t="str">
        <f t="shared" si="63"/>
        <v>Boque 1 - INSTRUCCIÓN DEL COMBATIENTE III</v>
      </c>
      <c r="F748" s="59" t="str">
        <f t="shared" si="64"/>
        <v xml:space="preserve">ESCUADRA/EQUIPO. </v>
      </c>
      <c r="G748" s="59" t="str">
        <f t="shared" si="65"/>
        <v>INSTRUCCIÓN TÁCTICA Y TÉCNICA - Boque 1 - INSTRUCCIÓN DEL COMBATIENTE III. ESCUADRA/EQUIPO.  (Ref: 747)</v>
      </c>
      <c r="H748" s="42" t="s">
        <v>145</v>
      </c>
      <c r="I748" s="42" t="s">
        <v>158</v>
      </c>
      <c r="J748" s="37" t="s">
        <v>160</v>
      </c>
      <c r="R748" s="49">
        <f t="shared" si="62"/>
        <v>90</v>
      </c>
    </row>
    <row r="749" spans="1:18" x14ac:dyDescent="0.25">
      <c r="A749" s="59">
        <f t="shared" si="58"/>
        <v>748</v>
      </c>
      <c r="B749" s="47">
        <v>1</v>
      </c>
      <c r="D749" s="46" t="s">
        <v>204</v>
      </c>
      <c r="E749" s="59" t="str">
        <f t="shared" si="63"/>
        <v>Boque 1 - INSTRUCCIÓN DEL COMBATIENTE III</v>
      </c>
      <c r="F749" s="59" t="str">
        <f t="shared" si="64"/>
        <v xml:space="preserve">ESCUADRA/EQUIPO. </v>
      </c>
      <c r="G749" s="59" t="str">
        <f t="shared" si="65"/>
        <v>INSTRUCCIÓN TÁCTICA Y TÉCNICA - Boque 1 - INSTRUCCIÓN DEL COMBATIENTE III. ESCUADRA/EQUIPO.  (Ref: 748)</v>
      </c>
      <c r="H749" s="42" t="s">
        <v>145</v>
      </c>
      <c r="I749" s="42" t="s">
        <v>158</v>
      </c>
      <c r="J749" s="37" t="s">
        <v>160</v>
      </c>
      <c r="R749" s="49">
        <f t="shared" si="62"/>
        <v>91</v>
      </c>
    </row>
    <row r="750" spans="1:18" x14ac:dyDescent="0.25">
      <c r="A750" s="59">
        <f t="shared" si="58"/>
        <v>749</v>
      </c>
      <c r="B750" s="47">
        <v>1</v>
      </c>
      <c r="D750" s="46" t="s">
        <v>204</v>
      </c>
      <c r="E750" s="59" t="str">
        <f t="shared" si="63"/>
        <v>Boque 1 - INSTRUCCIÓN DEL COMBATIENTE III</v>
      </c>
      <c r="F750" s="59" t="str">
        <f t="shared" si="64"/>
        <v xml:space="preserve">ESCUADRA/EQUIPO. </v>
      </c>
      <c r="G750" s="59" t="str">
        <f t="shared" si="65"/>
        <v>INSTRUCCIÓN TÁCTICA Y TÉCNICA - Boque 1 - INSTRUCCIÓN DEL COMBATIENTE III. ESCUADRA/EQUIPO.  (Ref: 749)</v>
      </c>
      <c r="H750" s="42" t="s">
        <v>145</v>
      </c>
      <c r="I750" s="42" t="s">
        <v>158</v>
      </c>
      <c r="J750" s="37" t="s">
        <v>160</v>
      </c>
      <c r="R750" s="49">
        <f t="shared" si="62"/>
        <v>92</v>
      </c>
    </row>
    <row r="751" spans="1:18" x14ac:dyDescent="0.25">
      <c r="A751" s="59">
        <f t="shared" si="58"/>
        <v>750</v>
      </c>
      <c r="B751" s="47">
        <v>1</v>
      </c>
      <c r="D751" s="46" t="s">
        <v>204</v>
      </c>
      <c r="E751" s="59" t="str">
        <f t="shared" si="63"/>
        <v>Boque 1 - INSTRUCCIÓN DEL COMBATIENTE III</v>
      </c>
      <c r="F751" s="59" t="str">
        <f t="shared" si="64"/>
        <v xml:space="preserve">ESCUADRA/EQUIPO. </v>
      </c>
      <c r="G751" s="59" t="str">
        <f t="shared" si="65"/>
        <v>INSTRUCCIÓN TÁCTICA Y TÉCNICA - Boque 1 - INSTRUCCIÓN DEL COMBATIENTE III. ESCUADRA/EQUIPO.  (Ref: 750)</v>
      </c>
      <c r="H751" s="42" t="s">
        <v>145</v>
      </c>
      <c r="I751" s="42" t="s">
        <v>158</v>
      </c>
      <c r="J751" s="37" t="s">
        <v>160</v>
      </c>
      <c r="R751" s="49">
        <f t="shared" si="62"/>
        <v>93</v>
      </c>
    </row>
    <row r="752" spans="1:18" x14ac:dyDescent="0.25">
      <c r="A752" s="59">
        <f t="shared" si="58"/>
        <v>751</v>
      </c>
      <c r="B752" s="47">
        <v>1</v>
      </c>
      <c r="D752" s="46" t="s">
        <v>204</v>
      </c>
      <c r="E752" s="59" t="str">
        <f t="shared" si="63"/>
        <v>Boque 1 - INSTRUCCIÓN DEL COMBATIENTE III</v>
      </c>
      <c r="F752" s="59" t="str">
        <f t="shared" si="64"/>
        <v xml:space="preserve">ESCUADRA/EQUIPO. </v>
      </c>
      <c r="G752" s="59" t="str">
        <f t="shared" si="65"/>
        <v>INSTRUCCIÓN TÁCTICA Y TÉCNICA - Boque 1 - INSTRUCCIÓN DEL COMBATIENTE III. ESCUADRA/EQUIPO.  (Ref: 751)</v>
      </c>
      <c r="H752" s="42" t="s">
        <v>145</v>
      </c>
      <c r="I752" s="42" t="s">
        <v>158</v>
      </c>
      <c r="J752" s="37" t="s">
        <v>160</v>
      </c>
      <c r="R752" s="49">
        <f t="shared" si="62"/>
        <v>94</v>
      </c>
    </row>
    <row r="753" spans="1:18" x14ac:dyDescent="0.25">
      <c r="A753" s="59">
        <f t="shared" si="58"/>
        <v>752</v>
      </c>
      <c r="B753" s="47">
        <v>1</v>
      </c>
      <c r="D753" s="46" t="s">
        <v>204</v>
      </c>
      <c r="E753" s="59" t="str">
        <f t="shared" si="63"/>
        <v>Boque 1 - INSTRUCCIÓN DEL COMBATIENTE III</v>
      </c>
      <c r="F753" s="59" t="str">
        <f t="shared" si="64"/>
        <v xml:space="preserve">ESCUADRA/EQUIPO. </v>
      </c>
      <c r="G753" s="59" t="str">
        <f t="shared" si="65"/>
        <v>INSTRUCCIÓN TÁCTICA Y TÉCNICA - Boque 1 - INSTRUCCIÓN DEL COMBATIENTE III. ESCUADRA/EQUIPO.  (Ref: 752)</v>
      </c>
      <c r="H753" s="42" t="s">
        <v>145</v>
      </c>
      <c r="I753" s="42" t="s">
        <v>158</v>
      </c>
      <c r="J753" s="37" t="s">
        <v>160</v>
      </c>
      <c r="R753" s="49">
        <f t="shared" si="62"/>
        <v>95</v>
      </c>
    </row>
    <row r="754" spans="1:18" x14ac:dyDescent="0.25">
      <c r="A754" s="59">
        <f t="shared" si="58"/>
        <v>753</v>
      </c>
      <c r="B754" s="47">
        <v>1</v>
      </c>
      <c r="D754" s="46" t="s">
        <v>204</v>
      </c>
      <c r="E754" s="59" t="str">
        <f t="shared" si="63"/>
        <v>Boque 1 - INSTRUCCIÓN DEL COMBATIENTE III</v>
      </c>
      <c r="F754" s="59" t="str">
        <f t="shared" si="64"/>
        <v xml:space="preserve">ESCUADRA/EQUIPO. </v>
      </c>
      <c r="G754" s="59" t="str">
        <f t="shared" si="65"/>
        <v>INSTRUCCIÓN TÁCTICA Y TÉCNICA - Boque 1 - INSTRUCCIÓN DEL COMBATIENTE III. ESCUADRA/EQUIPO.  (Ref: 753)</v>
      </c>
      <c r="H754" s="42" t="s">
        <v>145</v>
      </c>
      <c r="I754" s="42" t="s">
        <v>158</v>
      </c>
      <c r="J754" s="37" t="s">
        <v>160</v>
      </c>
      <c r="R754" s="49">
        <f t="shared" si="62"/>
        <v>96</v>
      </c>
    </row>
    <row r="755" spans="1:18" x14ac:dyDescent="0.25">
      <c r="A755" s="59">
        <f t="shared" si="58"/>
        <v>754</v>
      </c>
      <c r="B755" s="47">
        <v>1</v>
      </c>
      <c r="D755" s="46" t="s">
        <v>204</v>
      </c>
      <c r="E755" s="59" t="str">
        <f t="shared" si="63"/>
        <v>Boque 1 - INSTRUCCIÓN DEL COMBATIENTE III</v>
      </c>
      <c r="F755" s="59" t="str">
        <f t="shared" si="64"/>
        <v xml:space="preserve">ESCUADRA/EQUIPO. </v>
      </c>
      <c r="G755" s="59" t="str">
        <f t="shared" si="65"/>
        <v>INSTRUCCIÓN TÁCTICA Y TÉCNICA - Boque 1 - INSTRUCCIÓN DEL COMBATIENTE III. ESCUADRA/EQUIPO.  (Ref: 754)</v>
      </c>
      <c r="H755" s="42" t="s">
        <v>145</v>
      </c>
      <c r="I755" s="42" t="s">
        <v>158</v>
      </c>
      <c r="J755" s="37" t="s">
        <v>160</v>
      </c>
      <c r="R755" s="49">
        <f t="shared" si="62"/>
        <v>97</v>
      </c>
    </row>
    <row r="756" spans="1:18" x14ac:dyDescent="0.25">
      <c r="A756" s="59">
        <f t="shared" si="58"/>
        <v>755</v>
      </c>
      <c r="B756" s="47">
        <v>1</v>
      </c>
      <c r="D756" s="46" t="s">
        <v>204</v>
      </c>
      <c r="E756" s="59" t="str">
        <f t="shared" ref="E756:E763" si="66">CONCATENATE("Boque ",B756," - ",I756," ",D756)</f>
        <v>Boque 1 - INSTRUCCIÓN DEL COMBATIENTE III</v>
      </c>
      <c r="F756" s="59" t="str">
        <f t="shared" ref="F756:F763" si="67">IF(J756&gt;0,CONCATENATE(J756,". ",K756),K756)</f>
        <v xml:space="preserve">ESCUADRA/EQUIPO. </v>
      </c>
      <c r="G756" s="59" t="str">
        <f t="shared" ref="G756:G763" si="68">IF(H756=0,CONCATENATE(E756,". ",F756," (Ref: ",A756,")"),CONCATENATE(H756," - ",E756,". ",F756," (Ref: ",A756,")"))</f>
        <v>INSTRUCCIÓN TÁCTICA Y TÉCNICA - Boque 1 - INSTRUCCIÓN DEL COMBATIENTE III. ESCUADRA/EQUIPO.  (Ref: 755)</v>
      </c>
      <c r="H756" s="42" t="s">
        <v>145</v>
      </c>
      <c r="I756" s="42" t="s">
        <v>158</v>
      </c>
      <c r="J756" s="37" t="s">
        <v>160</v>
      </c>
      <c r="R756" s="49">
        <f t="shared" si="62"/>
        <v>98</v>
      </c>
    </row>
    <row r="757" spans="1:18" x14ac:dyDescent="0.25">
      <c r="A757" s="59">
        <f t="shared" si="58"/>
        <v>756</v>
      </c>
      <c r="B757" s="47">
        <v>1</v>
      </c>
      <c r="D757" s="46" t="s">
        <v>204</v>
      </c>
      <c r="E757" s="59" t="str">
        <f t="shared" si="66"/>
        <v>Boque 1 - INSTRUCCIÓN DEL COMBATIENTE III</v>
      </c>
      <c r="F757" s="59" t="str">
        <f t="shared" si="67"/>
        <v xml:space="preserve">ESCUADRA/EQUIPO. </v>
      </c>
      <c r="G757" s="59" t="str">
        <f t="shared" si="68"/>
        <v>INSTRUCCIÓN TÁCTICA Y TÉCNICA - Boque 1 - INSTRUCCIÓN DEL COMBATIENTE III. ESCUADRA/EQUIPO.  (Ref: 756)</v>
      </c>
      <c r="H757" s="42" t="s">
        <v>145</v>
      </c>
      <c r="I757" s="42" t="s">
        <v>158</v>
      </c>
      <c r="J757" s="37" t="s">
        <v>160</v>
      </c>
      <c r="R757" s="49">
        <f t="shared" si="62"/>
        <v>99</v>
      </c>
    </row>
    <row r="758" spans="1:18" x14ac:dyDescent="0.25">
      <c r="A758" s="59">
        <f t="shared" si="58"/>
        <v>757</v>
      </c>
      <c r="B758" s="47">
        <v>1</v>
      </c>
      <c r="D758" s="46" t="s">
        <v>204</v>
      </c>
      <c r="E758" s="59" t="str">
        <f t="shared" si="66"/>
        <v>Boque 1 - INSTRUCCIÓN DEL COMBATIENTE III</v>
      </c>
      <c r="F758" s="59" t="str">
        <f t="shared" si="67"/>
        <v xml:space="preserve">ESCUADRA/EQUIPO. </v>
      </c>
      <c r="G758" s="59" t="str">
        <f t="shared" si="68"/>
        <v>INSTRUCCIÓN TÁCTICA Y TÉCNICA - Boque 1 - INSTRUCCIÓN DEL COMBATIENTE III. ESCUADRA/EQUIPO.  (Ref: 757)</v>
      </c>
      <c r="H758" s="42" t="s">
        <v>145</v>
      </c>
      <c r="I758" s="42" t="s">
        <v>158</v>
      </c>
      <c r="J758" s="37" t="s">
        <v>160</v>
      </c>
      <c r="R758" s="49">
        <f t="shared" si="62"/>
        <v>100</v>
      </c>
    </row>
    <row r="759" spans="1:18" x14ac:dyDescent="0.25">
      <c r="A759" s="59">
        <f t="shared" si="58"/>
        <v>758</v>
      </c>
      <c r="B759" s="47">
        <v>1</v>
      </c>
      <c r="D759" s="46" t="s">
        <v>204</v>
      </c>
      <c r="E759" s="59" t="str">
        <f t="shared" si="66"/>
        <v>Boque 1 - INSTRUCCIÓN DEL COMBATIENTE III</v>
      </c>
      <c r="F759" s="59" t="str">
        <f t="shared" si="67"/>
        <v xml:space="preserve">ESCUADRA/EQUIPO. </v>
      </c>
      <c r="G759" s="59" t="str">
        <f t="shared" si="68"/>
        <v>INSTRUCCIÓN TÁCTICA Y TÉCNICA - Boque 1 - INSTRUCCIÓN DEL COMBATIENTE III. ESCUADRA/EQUIPO.  (Ref: 758)</v>
      </c>
      <c r="H759" s="42" t="s">
        <v>145</v>
      </c>
      <c r="I759" s="42" t="s">
        <v>158</v>
      </c>
      <c r="J759" s="37" t="s">
        <v>160</v>
      </c>
      <c r="R759" s="49">
        <f t="shared" si="62"/>
        <v>101</v>
      </c>
    </row>
    <row r="760" spans="1:18" x14ac:dyDescent="0.25">
      <c r="A760" s="59">
        <f t="shared" si="58"/>
        <v>759</v>
      </c>
      <c r="B760" s="47">
        <v>1</v>
      </c>
      <c r="D760" s="46" t="s">
        <v>204</v>
      </c>
      <c r="E760" s="59" t="str">
        <f t="shared" si="66"/>
        <v>Boque 1 - INSTRUCCIÓN DEL COMBATIENTE III</v>
      </c>
      <c r="F760" s="59" t="str">
        <f t="shared" si="67"/>
        <v xml:space="preserve">ESCUADRA/EQUIPO. </v>
      </c>
      <c r="G760" s="59" t="str">
        <f t="shared" si="68"/>
        <v>INSTRUCCIÓN TÁCTICA Y TÉCNICA - Boque 1 - INSTRUCCIÓN DEL COMBATIENTE III. ESCUADRA/EQUIPO.  (Ref: 759)</v>
      </c>
      <c r="H760" s="42" t="s">
        <v>145</v>
      </c>
      <c r="I760" s="42" t="s">
        <v>158</v>
      </c>
      <c r="J760" s="37" t="s">
        <v>160</v>
      </c>
      <c r="R760" s="49">
        <f t="shared" si="62"/>
        <v>102</v>
      </c>
    </row>
    <row r="761" spans="1:18" x14ac:dyDescent="0.25">
      <c r="A761" s="59">
        <f t="shared" si="58"/>
        <v>760</v>
      </c>
      <c r="B761" s="47">
        <v>1</v>
      </c>
      <c r="D761" s="46" t="s">
        <v>204</v>
      </c>
      <c r="E761" s="59" t="str">
        <f t="shared" si="66"/>
        <v>Boque 1 - INSTRUCCIÓN DEL COMBATIENTE III</v>
      </c>
      <c r="F761" s="59" t="str">
        <f t="shared" si="67"/>
        <v xml:space="preserve">ESCUADRA/EQUIPO. </v>
      </c>
      <c r="G761" s="59" t="str">
        <f t="shared" si="68"/>
        <v>INSTRUCCIÓN TÁCTICA Y TÉCNICA - Boque 1 - INSTRUCCIÓN DEL COMBATIENTE III. ESCUADRA/EQUIPO.  (Ref: 760)</v>
      </c>
      <c r="H761" s="42" t="s">
        <v>145</v>
      </c>
      <c r="I761" s="42" t="s">
        <v>158</v>
      </c>
      <c r="J761" s="37" t="s">
        <v>160</v>
      </c>
      <c r="R761" s="49">
        <f t="shared" si="62"/>
        <v>103</v>
      </c>
    </row>
    <row r="762" spans="1:18" x14ac:dyDescent="0.25">
      <c r="A762" s="59">
        <f t="shared" si="58"/>
        <v>761</v>
      </c>
      <c r="B762" s="47">
        <v>1</v>
      </c>
      <c r="D762" s="46" t="s">
        <v>204</v>
      </c>
      <c r="E762" s="59" t="str">
        <f t="shared" si="66"/>
        <v>Boque 1 - INSTRUCCIÓN DEL COMBATIENTE III</v>
      </c>
      <c r="F762" s="59" t="str">
        <f t="shared" si="67"/>
        <v xml:space="preserve">ESCUADRA/EQUIPO. </v>
      </c>
      <c r="G762" s="59" t="str">
        <f t="shared" si="68"/>
        <v>INSTRUCCIÓN TÁCTICA Y TÉCNICA - Boque 1 - INSTRUCCIÓN DEL COMBATIENTE III. ESCUADRA/EQUIPO.  (Ref: 761)</v>
      </c>
      <c r="H762" s="42" t="s">
        <v>145</v>
      </c>
      <c r="I762" s="42" t="s">
        <v>158</v>
      </c>
      <c r="J762" s="37" t="s">
        <v>160</v>
      </c>
      <c r="R762" s="49">
        <f t="shared" si="62"/>
        <v>104</v>
      </c>
    </row>
    <row r="763" spans="1:18" x14ac:dyDescent="0.25">
      <c r="A763" s="59">
        <f t="shared" si="58"/>
        <v>762</v>
      </c>
      <c r="B763" s="47">
        <v>2</v>
      </c>
      <c r="C763" s="46">
        <v>13</v>
      </c>
      <c r="D763" s="46" t="s">
        <v>138</v>
      </c>
      <c r="E763" s="59" t="str">
        <f t="shared" si="66"/>
        <v>Boque 2 - TOPOGRAFÍA I</v>
      </c>
      <c r="F763" s="59" t="str">
        <f t="shared" si="67"/>
        <v xml:space="preserve">CARTOGRAFÍA. </v>
      </c>
      <c r="G763" s="59" t="str">
        <f t="shared" si="68"/>
        <v>INSTRUCCIÓN TÁCTICA Y TÉCNICA - Boque 2 - TOPOGRAFÍA I. CARTOGRAFÍA.  (Ref: 762)</v>
      </c>
      <c r="H763" s="42" t="s">
        <v>145</v>
      </c>
      <c r="I763" s="42" t="s">
        <v>161</v>
      </c>
      <c r="J763" s="37" t="s">
        <v>162</v>
      </c>
      <c r="Q763" s="69"/>
      <c r="R763" s="49">
        <f t="shared" si="62"/>
        <v>1</v>
      </c>
    </row>
    <row r="764" spans="1:18" x14ac:dyDescent="0.25">
      <c r="A764" s="59">
        <f t="shared" si="58"/>
        <v>763</v>
      </c>
      <c r="B764" s="47">
        <v>2</v>
      </c>
      <c r="D764" s="46" t="s">
        <v>138</v>
      </c>
      <c r="E764" s="59" t="str">
        <f t="shared" ref="E764:E791" si="69">CONCATENATE("Boque ",B764," - ",I764," ",D764)</f>
        <v>Boque 2 - TOPOGRAFÍA I</v>
      </c>
      <c r="F764" s="59" t="str">
        <f t="shared" ref="F764:F791" si="70">IF(J764&gt;0,CONCATENATE(J764,". ",K764),K764)</f>
        <v xml:space="preserve">CARTOGRAFÍA. </v>
      </c>
      <c r="G764" s="59" t="str">
        <f t="shared" ref="G764:G791" si="71">IF(H764=0,CONCATENATE(E764,". ",F764," (Ref: ",A764,")"),CONCATENATE(H764," - ",E764,". ",F764," (Ref: ",A764,")"))</f>
        <v>INSTRUCCIÓN TÁCTICA Y TÉCNICA - Boque 2 - TOPOGRAFÍA I. CARTOGRAFÍA.  (Ref: 763)</v>
      </c>
      <c r="H764" s="42" t="s">
        <v>145</v>
      </c>
      <c r="I764" s="42" t="s">
        <v>161</v>
      </c>
      <c r="J764" s="37" t="s">
        <v>162</v>
      </c>
      <c r="R764" s="49">
        <f t="shared" si="62"/>
        <v>2</v>
      </c>
    </row>
    <row r="765" spans="1:18" x14ac:dyDescent="0.25">
      <c r="A765" s="59">
        <f t="shared" si="58"/>
        <v>764</v>
      </c>
      <c r="B765" s="47">
        <v>2</v>
      </c>
      <c r="D765" s="46" t="s">
        <v>138</v>
      </c>
      <c r="E765" s="59" t="str">
        <f t="shared" si="69"/>
        <v>Boque 2 - TOPOGRAFÍA I</v>
      </c>
      <c r="F765" s="59" t="str">
        <f t="shared" si="70"/>
        <v xml:space="preserve">CARTOGRAFÍA. </v>
      </c>
      <c r="G765" s="59" t="str">
        <f t="shared" si="71"/>
        <v>INSTRUCCIÓN TÁCTICA Y TÉCNICA - Boque 2 - TOPOGRAFÍA I. CARTOGRAFÍA.  (Ref: 764)</v>
      </c>
      <c r="H765" s="42" t="s">
        <v>145</v>
      </c>
      <c r="I765" s="42" t="s">
        <v>161</v>
      </c>
      <c r="J765" s="37" t="s">
        <v>162</v>
      </c>
      <c r="R765" s="49">
        <f t="shared" si="62"/>
        <v>3</v>
      </c>
    </row>
    <row r="766" spans="1:18" x14ac:dyDescent="0.25">
      <c r="A766" s="59">
        <f t="shared" si="58"/>
        <v>765</v>
      </c>
      <c r="B766" s="47">
        <v>2</v>
      </c>
      <c r="D766" s="46" t="s">
        <v>138</v>
      </c>
      <c r="E766" s="59" t="str">
        <f t="shared" si="69"/>
        <v>Boque 2 - TOPOGRAFÍA I</v>
      </c>
      <c r="F766" s="59" t="str">
        <f t="shared" si="70"/>
        <v xml:space="preserve">CARTOGRAFÍA. </v>
      </c>
      <c r="G766" s="59" t="str">
        <f t="shared" si="71"/>
        <v>INSTRUCCIÓN TÁCTICA Y TÉCNICA - Boque 2 - TOPOGRAFÍA I. CARTOGRAFÍA.  (Ref: 765)</v>
      </c>
      <c r="H766" s="42" t="s">
        <v>145</v>
      </c>
      <c r="I766" s="42" t="s">
        <v>161</v>
      </c>
      <c r="J766" s="37" t="s">
        <v>162</v>
      </c>
      <c r="R766" s="49">
        <f t="shared" si="62"/>
        <v>4</v>
      </c>
    </row>
    <row r="767" spans="1:18" x14ac:dyDescent="0.25">
      <c r="A767" s="59">
        <f t="shared" si="58"/>
        <v>766</v>
      </c>
      <c r="B767" s="47">
        <v>2</v>
      </c>
      <c r="D767" s="46" t="s">
        <v>138</v>
      </c>
      <c r="E767" s="59" t="str">
        <f t="shared" si="69"/>
        <v>Boque 2 - TOPOGRAFÍA I</v>
      </c>
      <c r="F767" s="59" t="str">
        <f t="shared" si="70"/>
        <v xml:space="preserve">CARTOGRAFÍA. </v>
      </c>
      <c r="G767" s="59" t="str">
        <f t="shared" si="71"/>
        <v>INSTRUCCIÓN TÁCTICA Y TÉCNICA - Boque 2 - TOPOGRAFÍA I. CARTOGRAFÍA.  (Ref: 766)</v>
      </c>
      <c r="H767" s="42" t="s">
        <v>145</v>
      </c>
      <c r="I767" s="42" t="s">
        <v>161</v>
      </c>
      <c r="J767" s="37" t="s">
        <v>162</v>
      </c>
      <c r="R767" s="49">
        <f t="shared" si="62"/>
        <v>5</v>
      </c>
    </row>
    <row r="768" spans="1:18" x14ac:dyDescent="0.25">
      <c r="A768" s="59">
        <f t="shared" si="58"/>
        <v>767</v>
      </c>
      <c r="B768" s="47">
        <v>2</v>
      </c>
      <c r="D768" s="46" t="s">
        <v>138</v>
      </c>
      <c r="E768" s="59" t="str">
        <f t="shared" si="69"/>
        <v>Boque 2 - TOPOGRAFÍA I</v>
      </c>
      <c r="F768" s="59" t="str">
        <f t="shared" si="70"/>
        <v xml:space="preserve">CARTOGRAFÍA. </v>
      </c>
      <c r="G768" s="59" t="str">
        <f t="shared" si="71"/>
        <v>INSTRUCCIÓN TÁCTICA Y TÉCNICA - Boque 2 - TOPOGRAFÍA I. CARTOGRAFÍA.  (Ref: 767)</v>
      </c>
      <c r="H768" s="42" t="s">
        <v>145</v>
      </c>
      <c r="I768" s="42" t="s">
        <v>161</v>
      </c>
      <c r="J768" s="37" t="s">
        <v>162</v>
      </c>
      <c r="R768" s="49">
        <f t="shared" si="62"/>
        <v>6</v>
      </c>
    </row>
    <row r="769" spans="1:18" x14ac:dyDescent="0.25">
      <c r="A769" s="59">
        <f t="shared" si="58"/>
        <v>768</v>
      </c>
      <c r="B769" s="47">
        <v>2</v>
      </c>
      <c r="D769" s="46" t="s">
        <v>138</v>
      </c>
      <c r="E769" s="59" t="str">
        <f t="shared" si="69"/>
        <v>Boque 2 - TOPOGRAFÍA I</v>
      </c>
      <c r="F769" s="59" t="str">
        <f t="shared" si="70"/>
        <v xml:space="preserve">CARTOGRAFÍA. </v>
      </c>
      <c r="G769" s="59" t="str">
        <f t="shared" si="71"/>
        <v>INSTRUCCIÓN TÁCTICA Y TÉCNICA - Boque 2 - TOPOGRAFÍA I. CARTOGRAFÍA.  (Ref: 768)</v>
      </c>
      <c r="H769" s="42" t="s">
        <v>145</v>
      </c>
      <c r="I769" s="42" t="s">
        <v>161</v>
      </c>
      <c r="J769" s="37" t="s">
        <v>162</v>
      </c>
      <c r="R769" s="49">
        <f t="shared" si="62"/>
        <v>7</v>
      </c>
    </row>
    <row r="770" spans="1:18" x14ac:dyDescent="0.25">
      <c r="A770" s="59">
        <f t="shared" si="58"/>
        <v>769</v>
      </c>
      <c r="B770" s="47">
        <v>2</v>
      </c>
      <c r="D770" s="46" t="s">
        <v>138</v>
      </c>
      <c r="E770" s="59" t="str">
        <f t="shared" si="69"/>
        <v>Boque 2 - TOPOGRAFÍA I</v>
      </c>
      <c r="F770" s="59" t="str">
        <f t="shared" si="70"/>
        <v xml:space="preserve">CARTOGRAFÍA. </v>
      </c>
      <c r="G770" s="59" t="str">
        <f t="shared" si="71"/>
        <v>INSTRUCCIÓN TÁCTICA Y TÉCNICA - Boque 2 - TOPOGRAFÍA I. CARTOGRAFÍA.  (Ref: 769)</v>
      </c>
      <c r="H770" s="42" t="s">
        <v>145</v>
      </c>
      <c r="I770" s="42" t="s">
        <v>161</v>
      </c>
      <c r="J770" s="37" t="s">
        <v>162</v>
      </c>
      <c r="R770" s="49">
        <f t="shared" si="62"/>
        <v>8</v>
      </c>
    </row>
    <row r="771" spans="1:18" x14ac:dyDescent="0.25">
      <c r="A771" s="59">
        <f t="shared" si="58"/>
        <v>770</v>
      </c>
      <c r="B771" s="47">
        <v>2</v>
      </c>
      <c r="D771" s="46" t="s">
        <v>138</v>
      </c>
      <c r="E771" s="59" t="str">
        <f t="shared" si="69"/>
        <v>Boque 2 - TOPOGRAFÍA I</v>
      </c>
      <c r="F771" s="59" t="str">
        <f t="shared" si="70"/>
        <v xml:space="preserve">CARTOGRAFÍA. </v>
      </c>
      <c r="G771" s="59" t="str">
        <f t="shared" si="71"/>
        <v>INSTRUCCIÓN TÁCTICA Y TÉCNICA - Boque 2 - TOPOGRAFÍA I. CARTOGRAFÍA.  (Ref: 770)</v>
      </c>
      <c r="H771" s="42" t="s">
        <v>145</v>
      </c>
      <c r="I771" s="42" t="s">
        <v>161</v>
      </c>
      <c r="J771" s="37" t="s">
        <v>162</v>
      </c>
      <c r="R771" s="49">
        <f t="shared" si="62"/>
        <v>9</v>
      </c>
    </row>
    <row r="772" spans="1:18" x14ac:dyDescent="0.25">
      <c r="A772" s="59">
        <f t="shared" ref="A772:A835" si="72">+A771+1</f>
        <v>771</v>
      </c>
      <c r="B772" s="47">
        <v>2</v>
      </c>
      <c r="D772" s="46" t="s">
        <v>138</v>
      </c>
      <c r="E772" s="59" t="str">
        <f t="shared" si="69"/>
        <v>Boque 2 - TOPOGRAFÍA I</v>
      </c>
      <c r="F772" s="59" t="str">
        <f t="shared" si="70"/>
        <v xml:space="preserve">CARTOGRAFÍA. </v>
      </c>
      <c r="G772" s="59" t="str">
        <f t="shared" si="71"/>
        <v>INSTRUCCIÓN TÁCTICA Y TÉCNICA - Boque 2 - TOPOGRAFÍA I. CARTOGRAFÍA.  (Ref: 771)</v>
      </c>
      <c r="H772" s="42" t="s">
        <v>145</v>
      </c>
      <c r="I772" s="42" t="s">
        <v>161</v>
      </c>
      <c r="J772" s="37" t="s">
        <v>162</v>
      </c>
      <c r="R772" s="49">
        <f t="shared" si="62"/>
        <v>10</v>
      </c>
    </row>
    <row r="773" spans="1:18" x14ac:dyDescent="0.25">
      <c r="A773" s="59">
        <f t="shared" si="72"/>
        <v>772</v>
      </c>
      <c r="B773" s="47">
        <v>2</v>
      </c>
      <c r="D773" s="46" t="s">
        <v>138</v>
      </c>
      <c r="E773" s="59" t="str">
        <f t="shared" si="69"/>
        <v>Boque 2 - TOPOGRAFÍA I</v>
      </c>
      <c r="F773" s="59" t="str">
        <f t="shared" si="70"/>
        <v xml:space="preserve">CARTOGRAFÍA. </v>
      </c>
      <c r="G773" s="59" t="str">
        <f t="shared" si="71"/>
        <v>INSTRUCCIÓN TÁCTICA Y TÉCNICA - Boque 2 - TOPOGRAFÍA I. CARTOGRAFÍA.  (Ref: 772)</v>
      </c>
      <c r="H773" s="42" t="s">
        <v>145</v>
      </c>
      <c r="I773" s="42" t="s">
        <v>161</v>
      </c>
      <c r="J773" s="37" t="s">
        <v>162</v>
      </c>
      <c r="R773" s="49">
        <f t="shared" si="62"/>
        <v>11</v>
      </c>
    </row>
    <row r="774" spans="1:18" x14ac:dyDescent="0.25">
      <c r="A774" s="59">
        <f t="shared" si="72"/>
        <v>773</v>
      </c>
      <c r="B774" s="47">
        <v>2</v>
      </c>
      <c r="D774" s="46" t="s">
        <v>138</v>
      </c>
      <c r="E774" s="59" t="str">
        <f t="shared" si="69"/>
        <v>Boque 2 - TOPOGRAFÍA I</v>
      </c>
      <c r="F774" s="59" t="str">
        <f t="shared" si="70"/>
        <v xml:space="preserve">CARTOGRAFÍA. </v>
      </c>
      <c r="G774" s="59" t="str">
        <f t="shared" si="71"/>
        <v>INSTRUCCIÓN TÁCTICA Y TÉCNICA - Boque 2 - TOPOGRAFÍA I. CARTOGRAFÍA.  (Ref: 773)</v>
      </c>
      <c r="H774" s="42" t="s">
        <v>145</v>
      </c>
      <c r="I774" s="42" t="s">
        <v>161</v>
      </c>
      <c r="J774" s="37" t="s">
        <v>162</v>
      </c>
      <c r="R774" s="49">
        <f t="shared" si="62"/>
        <v>12</v>
      </c>
    </row>
    <row r="775" spans="1:18" x14ac:dyDescent="0.25">
      <c r="A775" s="59">
        <f t="shared" si="72"/>
        <v>774</v>
      </c>
      <c r="B775" s="47">
        <v>2</v>
      </c>
      <c r="D775" s="46" t="s">
        <v>138</v>
      </c>
      <c r="E775" s="59" t="str">
        <f t="shared" si="69"/>
        <v>Boque 2 - TOPOGRAFÍA I</v>
      </c>
      <c r="F775" s="59" t="str">
        <f t="shared" si="70"/>
        <v xml:space="preserve">CARTOGRAFÍA. </v>
      </c>
      <c r="G775" s="59" t="str">
        <f t="shared" si="71"/>
        <v>INSTRUCCIÓN TÁCTICA Y TÉCNICA - Boque 2 - TOPOGRAFÍA I. CARTOGRAFÍA.  (Ref: 774)</v>
      </c>
      <c r="H775" s="42" t="s">
        <v>145</v>
      </c>
      <c r="I775" s="42" t="s">
        <v>161</v>
      </c>
      <c r="J775" s="37" t="s">
        <v>162</v>
      </c>
      <c r="R775" s="49">
        <f t="shared" si="62"/>
        <v>13</v>
      </c>
    </row>
    <row r="776" spans="1:18" x14ac:dyDescent="0.25">
      <c r="A776" s="59">
        <f t="shared" si="72"/>
        <v>775</v>
      </c>
      <c r="B776" s="47">
        <v>2</v>
      </c>
      <c r="D776" s="46" t="s">
        <v>138</v>
      </c>
      <c r="E776" s="59" t="str">
        <f t="shared" si="69"/>
        <v>Boque 2 - TOPOGRAFÍA I</v>
      </c>
      <c r="F776" s="59" t="str">
        <f t="shared" si="70"/>
        <v xml:space="preserve">CARTOGRAFÍA. </v>
      </c>
      <c r="G776" s="59" t="str">
        <f t="shared" si="71"/>
        <v>INSTRUCCIÓN TÁCTICA Y TÉCNICA - Boque 2 - TOPOGRAFÍA I. CARTOGRAFÍA.  (Ref: 775)</v>
      </c>
      <c r="H776" s="42" t="s">
        <v>145</v>
      </c>
      <c r="I776" s="42" t="s">
        <v>161</v>
      </c>
      <c r="J776" s="37" t="s">
        <v>162</v>
      </c>
      <c r="R776" s="49">
        <f t="shared" si="62"/>
        <v>14</v>
      </c>
    </row>
    <row r="777" spans="1:18" x14ac:dyDescent="0.25">
      <c r="A777" s="59">
        <f t="shared" si="72"/>
        <v>776</v>
      </c>
      <c r="B777" s="47">
        <v>2</v>
      </c>
      <c r="D777" s="46" t="s">
        <v>138</v>
      </c>
      <c r="E777" s="59" t="str">
        <f t="shared" si="69"/>
        <v>Boque 2 - TOPOGRAFÍA I</v>
      </c>
      <c r="F777" s="59" t="str">
        <f t="shared" si="70"/>
        <v xml:space="preserve">CARTOGRAFÍA. </v>
      </c>
      <c r="G777" s="59" t="str">
        <f t="shared" si="71"/>
        <v>INSTRUCCIÓN TÁCTICA Y TÉCNICA - Boque 2 - TOPOGRAFÍA I. CARTOGRAFÍA.  (Ref: 776)</v>
      </c>
      <c r="H777" s="42" t="s">
        <v>145</v>
      </c>
      <c r="I777" s="42" t="s">
        <v>161</v>
      </c>
      <c r="J777" s="37" t="s">
        <v>162</v>
      </c>
      <c r="R777" s="49">
        <f t="shared" si="62"/>
        <v>15</v>
      </c>
    </row>
    <row r="778" spans="1:18" x14ac:dyDescent="0.25">
      <c r="A778" s="59">
        <f t="shared" si="72"/>
        <v>777</v>
      </c>
      <c r="B778" s="47">
        <v>2</v>
      </c>
      <c r="D778" s="46" t="s">
        <v>138</v>
      </c>
      <c r="E778" s="59" t="str">
        <f t="shared" si="69"/>
        <v>Boque 2 - TOPOGRAFÍA I</v>
      </c>
      <c r="F778" s="59" t="str">
        <f t="shared" si="70"/>
        <v xml:space="preserve">CARTOGRAFÍA. </v>
      </c>
      <c r="G778" s="59" t="str">
        <f t="shared" si="71"/>
        <v>INSTRUCCIÓN TÁCTICA Y TÉCNICA - Boque 2 - TOPOGRAFÍA I. CARTOGRAFÍA.  (Ref: 777)</v>
      </c>
      <c r="H778" s="42" t="s">
        <v>145</v>
      </c>
      <c r="I778" s="42" t="s">
        <v>161</v>
      </c>
      <c r="J778" s="37" t="s">
        <v>162</v>
      </c>
      <c r="R778" s="49">
        <f t="shared" si="62"/>
        <v>16</v>
      </c>
    </row>
    <row r="779" spans="1:18" x14ac:dyDescent="0.25">
      <c r="A779" s="59">
        <f t="shared" si="72"/>
        <v>778</v>
      </c>
      <c r="B779" s="47">
        <v>2</v>
      </c>
      <c r="D779" s="46" t="s">
        <v>138</v>
      </c>
      <c r="E779" s="59" t="str">
        <f t="shared" si="69"/>
        <v>Boque 2 - TOPOGRAFÍA I</v>
      </c>
      <c r="F779" s="59" t="str">
        <f t="shared" si="70"/>
        <v xml:space="preserve">CARTOGRAFÍA. </v>
      </c>
      <c r="G779" s="59" t="str">
        <f t="shared" si="71"/>
        <v>INSTRUCCIÓN TÁCTICA Y TÉCNICA - Boque 2 - TOPOGRAFÍA I. CARTOGRAFÍA.  (Ref: 778)</v>
      </c>
      <c r="H779" s="42" t="s">
        <v>145</v>
      </c>
      <c r="I779" s="42" t="s">
        <v>161</v>
      </c>
      <c r="J779" s="37" t="s">
        <v>162</v>
      </c>
      <c r="R779" s="49">
        <f t="shared" si="62"/>
        <v>17</v>
      </c>
    </row>
    <row r="780" spans="1:18" x14ac:dyDescent="0.25">
      <c r="A780" s="59">
        <f t="shared" si="72"/>
        <v>779</v>
      </c>
      <c r="B780" s="47">
        <v>2</v>
      </c>
      <c r="D780" s="46" t="s">
        <v>138</v>
      </c>
      <c r="E780" s="59" t="str">
        <f t="shared" si="69"/>
        <v>Boque 2 - TOPOGRAFÍA I</v>
      </c>
      <c r="F780" s="59" t="str">
        <f t="shared" si="70"/>
        <v xml:space="preserve">CARTOGRAFÍA. </v>
      </c>
      <c r="G780" s="59" t="str">
        <f t="shared" si="71"/>
        <v>INSTRUCCIÓN TÁCTICA Y TÉCNICA - Boque 2 - TOPOGRAFÍA I. CARTOGRAFÍA.  (Ref: 779)</v>
      </c>
      <c r="H780" s="42" t="s">
        <v>145</v>
      </c>
      <c r="I780" s="42" t="s">
        <v>161</v>
      </c>
      <c r="J780" s="37" t="s">
        <v>162</v>
      </c>
      <c r="R780" s="49">
        <f t="shared" si="62"/>
        <v>18</v>
      </c>
    </row>
    <row r="781" spans="1:18" x14ac:dyDescent="0.25">
      <c r="A781" s="59">
        <f t="shared" si="72"/>
        <v>780</v>
      </c>
      <c r="B781" s="47">
        <v>2</v>
      </c>
      <c r="D781" s="46" t="s">
        <v>138</v>
      </c>
      <c r="E781" s="59" t="str">
        <f t="shared" si="69"/>
        <v>Boque 2 - TOPOGRAFÍA I</v>
      </c>
      <c r="F781" s="59" t="str">
        <f t="shared" si="70"/>
        <v xml:space="preserve">CARTOGRAFÍA. </v>
      </c>
      <c r="G781" s="59" t="str">
        <f t="shared" si="71"/>
        <v>INSTRUCCIÓN TÁCTICA Y TÉCNICA - Boque 2 - TOPOGRAFÍA I. CARTOGRAFÍA.  (Ref: 780)</v>
      </c>
      <c r="H781" s="42" t="s">
        <v>145</v>
      </c>
      <c r="I781" s="42" t="s">
        <v>161</v>
      </c>
      <c r="J781" s="37" t="s">
        <v>162</v>
      </c>
      <c r="R781" s="49">
        <f t="shared" si="62"/>
        <v>19</v>
      </c>
    </row>
    <row r="782" spans="1:18" x14ac:dyDescent="0.25">
      <c r="A782" s="59">
        <f t="shared" si="72"/>
        <v>781</v>
      </c>
      <c r="B782" s="47">
        <v>2</v>
      </c>
      <c r="D782" s="46" t="s">
        <v>138</v>
      </c>
      <c r="E782" s="59" t="str">
        <f t="shared" si="69"/>
        <v>Boque 2 - TOPOGRAFÍA I</v>
      </c>
      <c r="F782" s="59" t="str">
        <f t="shared" si="70"/>
        <v xml:space="preserve">CARTOGRAFÍA. </v>
      </c>
      <c r="G782" s="59" t="str">
        <f t="shared" si="71"/>
        <v>INSTRUCCIÓN TÁCTICA Y TÉCNICA - Boque 2 - TOPOGRAFÍA I. CARTOGRAFÍA.  (Ref: 781)</v>
      </c>
      <c r="H782" s="42" t="s">
        <v>145</v>
      </c>
      <c r="I782" s="42" t="s">
        <v>161</v>
      </c>
      <c r="J782" s="37" t="s">
        <v>162</v>
      </c>
      <c r="R782" s="49">
        <f t="shared" si="62"/>
        <v>20</v>
      </c>
    </row>
    <row r="783" spans="1:18" x14ac:dyDescent="0.25">
      <c r="A783" s="59">
        <f t="shared" si="72"/>
        <v>782</v>
      </c>
      <c r="B783" s="47">
        <v>2</v>
      </c>
      <c r="D783" s="46" t="s">
        <v>138</v>
      </c>
      <c r="E783" s="59" t="str">
        <f t="shared" si="69"/>
        <v>Boque 2 - TOPOGRAFÍA I</v>
      </c>
      <c r="F783" s="59" t="str">
        <f t="shared" si="70"/>
        <v xml:space="preserve">CARTOGRAFÍA. </v>
      </c>
      <c r="G783" s="59" t="str">
        <f t="shared" si="71"/>
        <v>INSTRUCCIÓN TÁCTICA Y TÉCNICA - Boque 2 - TOPOGRAFÍA I. CARTOGRAFÍA.  (Ref: 782)</v>
      </c>
      <c r="H783" s="42" t="s">
        <v>145</v>
      </c>
      <c r="I783" s="42" t="s">
        <v>161</v>
      </c>
      <c r="J783" s="37" t="s">
        <v>162</v>
      </c>
      <c r="R783" s="49">
        <f t="shared" si="62"/>
        <v>21</v>
      </c>
    </row>
    <row r="784" spans="1:18" x14ac:dyDescent="0.25">
      <c r="A784" s="59">
        <f t="shared" si="72"/>
        <v>783</v>
      </c>
      <c r="B784" s="47">
        <v>2</v>
      </c>
      <c r="D784" s="46" t="s">
        <v>138</v>
      </c>
      <c r="E784" s="59" t="str">
        <f t="shared" si="69"/>
        <v>Boque 2 - TOPOGRAFÍA I</v>
      </c>
      <c r="F784" s="59" t="str">
        <f t="shared" si="70"/>
        <v xml:space="preserve">CARTOGRAFÍA. </v>
      </c>
      <c r="G784" s="59" t="str">
        <f t="shared" si="71"/>
        <v>INSTRUCCIÓN TÁCTICA Y TÉCNICA - Boque 2 - TOPOGRAFÍA I. CARTOGRAFÍA.  (Ref: 783)</v>
      </c>
      <c r="H784" s="42" t="s">
        <v>145</v>
      </c>
      <c r="I784" s="42" t="s">
        <v>161</v>
      </c>
      <c r="J784" s="37" t="s">
        <v>162</v>
      </c>
      <c r="R784" s="49">
        <f t="shared" si="62"/>
        <v>22</v>
      </c>
    </row>
    <row r="785" spans="1:18" x14ac:dyDescent="0.25">
      <c r="A785" s="59">
        <f t="shared" si="72"/>
        <v>784</v>
      </c>
      <c r="B785" s="47">
        <v>2</v>
      </c>
      <c r="D785" s="46" t="s">
        <v>138</v>
      </c>
      <c r="E785" s="59" t="str">
        <f t="shared" si="69"/>
        <v>Boque 2 - TOPOGRAFÍA I</v>
      </c>
      <c r="F785" s="59" t="str">
        <f t="shared" si="70"/>
        <v xml:space="preserve">CARTOGRAFÍA. </v>
      </c>
      <c r="G785" s="59" t="str">
        <f t="shared" si="71"/>
        <v>INSTRUCCIÓN TÁCTICA Y TÉCNICA - Boque 2 - TOPOGRAFÍA I. CARTOGRAFÍA.  (Ref: 784)</v>
      </c>
      <c r="H785" s="42" t="s">
        <v>145</v>
      </c>
      <c r="I785" s="42" t="s">
        <v>161</v>
      </c>
      <c r="J785" s="37" t="s">
        <v>162</v>
      </c>
      <c r="R785" s="49">
        <f t="shared" si="62"/>
        <v>23</v>
      </c>
    </row>
    <row r="786" spans="1:18" x14ac:dyDescent="0.25">
      <c r="A786" s="59">
        <f t="shared" si="72"/>
        <v>785</v>
      </c>
      <c r="B786" s="47">
        <v>2</v>
      </c>
      <c r="D786" s="46" t="s">
        <v>138</v>
      </c>
      <c r="E786" s="59" t="str">
        <f t="shared" si="69"/>
        <v>Boque 2 - TOPOGRAFÍA I</v>
      </c>
      <c r="F786" s="59" t="str">
        <f t="shared" si="70"/>
        <v xml:space="preserve">CARTOGRAFÍA. </v>
      </c>
      <c r="G786" s="59" t="str">
        <f t="shared" si="71"/>
        <v>INSTRUCCIÓN TÁCTICA Y TÉCNICA - Boque 2 - TOPOGRAFÍA I. CARTOGRAFÍA.  (Ref: 785)</v>
      </c>
      <c r="H786" s="42" t="s">
        <v>145</v>
      </c>
      <c r="I786" s="42" t="s">
        <v>161</v>
      </c>
      <c r="J786" s="37" t="s">
        <v>162</v>
      </c>
      <c r="R786" s="49">
        <f t="shared" si="62"/>
        <v>24</v>
      </c>
    </row>
    <row r="787" spans="1:18" x14ac:dyDescent="0.25">
      <c r="A787" s="59">
        <f t="shared" si="72"/>
        <v>786</v>
      </c>
      <c r="B787" s="47">
        <v>2</v>
      </c>
      <c r="D787" s="46" t="s">
        <v>138</v>
      </c>
      <c r="E787" s="59" t="str">
        <f t="shared" si="69"/>
        <v>Boque 2 - TOPOGRAFÍA I</v>
      </c>
      <c r="F787" s="59" t="str">
        <f t="shared" si="70"/>
        <v xml:space="preserve">CARTOGRAFÍA. </v>
      </c>
      <c r="G787" s="59" t="str">
        <f t="shared" si="71"/>
        <v>INSTRUCCIÓN TÁCTICA Y TÉCNICA - Boque 2 - TOPOGRAFÍA I. CARTOGRAFÍA.  (Ref: 786)</v>
      </c>
      <c r="H787" s="42" t="s">
        <v>145</v>
      </c>
      <c r="I787" s="42" t="s">
        <v>161</v>
      </c>
      <c r="J787" s="37" t="s">
        <v>162</v>
      </c>
      <c r="R787" s="49">
        <f t="shared" si="62"/>
        <v>25</v>
      </c>
    </row>
    <row r="788" spans="1:18" x14ac:dyDescent="0.25">
      <c r="A788" s="59">
        <f t="shared" si="72"/>
        <v>787</v>
      </c>
      <c r="B788" s="47">
        <v>2</v>
      </c>
      <c r="D788" s="46" t="s">
        <v>138</v>
      </c>
      <c r="E788" s="59" t="str">
        <f t="shared" si="69"/>
        <v>Boque 2 - TOPOGRAFÍA I</v>
      </c>
      <c r="F788" s="59" t="str">
        <f t="shared" si="70"/>
        <v xml:space="preserve">CARTOGRAFÍA. </v>
      </c>
      <c r="G788" s="59" t="str">
        <f t="shared" si="71"/>
        <v>INSTRUCCIÓN TÁCTICA Y TÉCNICA - Boque 2 - TOPOGRAFÍA I. CARTOGRAFÍA.  (Ref: 787)</v>
      </c>
      <c r="H788" s="42" t="s">
        <v>145</v>
      </c>
      <c r="I788" s="42" t="s">
        <v>161</v>
      </c>
      <c r="J788" s="37" t="s">
        <v>162</v>
      </c>
      <c r="R788" s="49">
        <f t="shared" si="62"/>
        <v>26</v>
      </c>
    </row>
    <row r="789" spans="1:18" x14ac:dyDescent="0.25">
      <c r="A789" s="59">
        <f t="shared" si="72"/>
        <v>788</v>
      </c>
      <c r="B789" s="47">
        <v>2</v>
      </c>
      <c r="D789" s="46" t="s">
        <v>138</v>
      </c>
      <c r="E789" s="59" t="str">
        <f t="shared" si="69"/>
        <v>Boque 2 - TOPOGRAFÍA I</v>
      </c>
      <c r="F789" s="59" t="str">
        <f t="shared" si="70"/>
        <v xml:space="preserve">CARTOGRAFÍA. </v>
      </c>
      <c r="G789" s="59" t="str">
        <f t="shared" si="71"/>
        <v>INSTRUCCIÓN TÁCTICA Y TÉCNICA - Boque 2 - TOPOGRAFÍA I. CARTOGRAFÍA.  (Ref: 788)</v>
      </c>
      <c r="H789" s="42" t="s">
        <v>145</v>
      </c>
      <c r="I789" s="42" t="s">
        <v>161</v>
      </c>
      <c r="J789" s="37" t="s">
        <v>162</v>
      </c>
      <c r="R789" s="49">
        <f t="shared" si="62"/>
        <v>27</v>
      </c>
    </row>
    <row r="790" spans="1:18" x14ac:dyDescent="0.25">
      <c r="A790" s="59">
        <f t="shared" si="72"/>
        <v>789</v>
      </c>
      <c r="B790" s="47">
        <v>2</v>
      </c>
      <c r="D790" s="46" t="s">
        <v>138</v>
      </c>
      <c r="E790" s="59" t="str">
        <f t="shared" si="69"/>
        <v>Boque 2 - TOPOGRAFÍA I</v>
      </c>
      <c r="F790" s="59" t="str">
        <f t="shared" si="70"/>
        <v xml:space="preserve">CARTOGRAFÍA. </v>
      </c>
      <c r="G790" s="59" t="str">
        <f t="shared" si="71"/>
        <v>INSTRUCCIÓN TÁCTICA Y TÉCNICA - Boque 2 - TOPOGRAFÍA I. CARTOGRAFÍA.  (Ref: 789)</v>
      </c>
      <c r="H790" s="42" t="s">
        <v>145</v>
      </c>
      <c r="I790" s="42" t="s">
        <v>161</v>
      </c>
      <c r="J790" s="37" t="s">
        <v>162</v>
      </c>
      <c r="R790" s="49">
        <f t="shared" si="62"/>
        <v>28</v>
      </c>
    </row>
    <row r="791" spans="1:18" x14ac:dyDescent="0.25">
      <c r="A791" s="59">
        <f t="shared" si="72"/>
        <v>790</v>
      </c>
      <c r="B791" s="47">
        <v>2</v>
      </c>
      <c r="D791" s="46" t="s">
        <v>138</v>
      </c>
      <c r="E791" s="59" t="str">
        <f t="shared" si="69"/>
        <v>Boque 2 - TOPOGRAFÍA I</v>
      </c>
      <c r="F791" s="59" t="str">
        <f t="shared" si="70"/>
        <v xml:space="preserve">CARTOGRAFÍA. </v>
      </c>
      <c r="G791" s="59" t="str">
        <f t="shared" si="71"/>
        <v>INSTRUCCIÓN TÁCTICA Y TÉCNICA - Boque 2 - TOPOGRAFÍA I. CARTOGRAFÍA.  (Ref: 790)</v>
      </c>
      <c r="H791" s="42" t="s">
        <v>145</v>
      </c>
      <c r="I791" s="42" t="s">
        <v>161</v>
      </c>
      <c r="J791" s="37" t="s">
        <v>162</v>
      </c>
      <c r="Q791" s="45"/>
      <c r="R791" s="49">
        <f t="shared" si="62"/>
        <v>29</v>
      </c>
    </row>
    <row r="792" spans="1:18" x14ac:dyDescent="0.25">
      <c r="A792" s="59">
        <f t="shared" si="72"/>
        <v>791</v>
      </c>
      <c r="B792" s="47">
        <v>2</v>
      </c>
      <c r="D792" s="46" t="s">
        <v>138</v>
      </c>
      <c r="E792" s="59" t="str">
        <f t="shared" ref="E792:E809" si="73">CONCATENATE("Boque ",B792," - ",I792," ",D792)</f>
        <v>Boque 2 - TOPOGRAFÍA I</v>
      </c>
      <c r="F792" s="59" t="str">
        <f t="shared" ref="F792:F809" si="74">IF(J792&gt;0,CONCATENATE(J792,". ",K792),K792)</f>
        <v xml:space="preserve">CARTOGRAFÍA. </v>
      </c>
      <c r="G792" s="59" t="str">
        <f t="shared" ref="G792:G809" si="75">IF(H792=0,CONCATENATE(E792,". ",F792," (Ref: ",A792,")"),CONCATENATE(H792," - ",E792,". ",F792," (Ref: ",A792,")"))</f>
        <v>INSTRUCCIÓN TÁCTICA Y TÉCNICA - Boque 2 - TOPOGRAFÍA I. CARTOGRAFÍA.  (Ref: 791)</v>
      </c>
      <c r="H792" s="42" t="s">
        <v>145</v>
      </c>
      <c r="I792" s="42" t="s">
        <v>161</v>
      </c>
      <c r="J792" s="37" t="s">
        <v>162</v>
      </c>
      <c r="R792" s="49">
        <f t="shared" si="62"/>
        <v>30</v>
      </c>
    </row>
    <row r="793" spans="1:18" x14ac:dyDescent="0.25">
      <c r="A793" s="59">
        <f t="shared" si="72"/>
        <v>792</v>
      </c>
      <c r="B793" s="47">
        <v>2</v>
      </c>
      <c r="D793" s="46" t="s">
        <v>138</v>
      </c>
      <c r="E793" s="59" t="str">
        <f t="shared" si="73"/>
        <v>Boque 2 - TOPOGRAFÍA I</v>
      </c>
      <c r="F793" s="59" t="str">
        <f t="shared" si="74"/>
        <v xml:space="preserve">CARTOGRAFÍA. </v>
      </c>
      <c r="G793" s="59" t="str">
        <f t="shared" si="75"/>
        <v>INSTRUCCIÓN TÁCTICA Y TÉCNICA - Boque 2 - TOPOGRAFÍA I. CARTOGRAFÍA.  (Ref: 792)</v>
      </c>
      <c r="H793" s="42" t="s">
        <v>145</v>
      </c>
      <c r="I793" s="42" t="s">
        <v>161</v>
      </c>
      <c r="J793" s="37" t="s">
        <v>162</v>
      </c>
      <c r="R793" s="49">
        <f t="shared" si="62"/>
        <v>31</v>
      </c>
    </row>
    <row r="794" spans="1:18" x14ac:dyDescent="0.25">
      <c r="A794" s="59">
        <f t="shared" si="72"/>
        <v>793</v>
      </c>
      <c r="B794" s="47">
        <v>2</v>
      </c>
      <c r="D794" s="46" t="s">
        <v>138</v>
      </c>
      <c r="E794" s="59" t="str">
        <f t="shared" si="73"/>
        <v>Boque 2 - TOPOGRAFÍA I</v>
      </c>
      <c r="F794" s="59" t="str">
        <f t="shared" si="74"/>
        <v xml:space="preserve">CARTOGRAFÍA. </v>
      </c>
      <c r="G794" s="59" t="str">
        <f t="shared" si="75"/>
        <v>INSTRUCCIÓN TÁCTICA Y TÉCNICA - Boque 2 - TOPOGRAFÍA I. CARTOGRAFÍA.  (Ref: 793)</v>
      </c>
      <c r="H794" s="42" t="s">
        <v>145</v>
      </c>
      <c r="I794" s="42" t="s">
        <v>161</v>
      </c>
      <c r="J794" s="37" t="s">
        <v>162</v>
      </c>
      <c r="R794" s="49">
        <f t="shared" si="62"/>
        <v>32</v>
      </c>
    </row>
    <row r="795" spans="1:18" x14ac:dyDescent="0.25">
      <c r="A795" s="59">
        <f t="shared" si="72"/>
        <v>794</v>
      </c>
      <c r="B795" s="47">
        <v>2</v>
      </c>
      <c r="D795" s="46" t="s">
        <v>138</v>
      </c>
      <c r="E795" s="59" t="str">
        <f t="shared" si="73"/>
        <v>Boque 2 - TOPOGRAFÍA I</v>
      </c>
      <c r="F795" s="59" t="str">
        <f t="shared" si="74"/>
        <v xml:space="preserve">CARTOGRAFÍA. </v>
      </c>
      <c r="G795" s="59" t="str">
        <f t="shared" si="75"/>
        <v>INSTRUCCIÓN TÁCTICA Y TÉCNICA - Boque 2 - TOPOGRAFÍA I. CARTOGRAFÍA.  (Ref: 794)</v>
      </c>
      <c r="H795" s="42" t="s">
        <v>145</v>
      </c>
      <c r="I795" s="42" t="s">
        <v>161</v>
      </c>
      <c r="J795" s="37" t="s">
        <v>162</v>
      </c>
      <c r="R795" s="49">
        <f t="shared" si="62"/>
        <v>33</v>
      </c>
    </row>
    <row r="796" spans="1:18" x14ac:dyDescent="0.25">
      <c r="A796" s="59">
        <f t="shared" si="72"/>
        <v>795</v>
      </c>
      <c r="B796" s="47">
        <v>2</v>
      </c>
      <c r="D796" s="46" t="s">
        <v>138</v>
      </c>
      <c r="E796" s="59" t="str">
        <f t="shared" si="73"/>
        <v>Boque 2 - TOPOGRAFÍA I</v>
      </c>
      <c r="F796" s="59" t="str">
        <f t="shared" si="74"/>
        <v xml:space="preserve">CARTOGRAFÍA. </v>
      </c>
      <c r="G796" s="59" t="str">
        <f t="shared" si="75"/>
        <v>INSTRUCCIÓN TÁCTICA Y TÉCNICA - Boque 2 - TOPOGRAFÍA I. CARTOGRAFÍA.  (Ref: 795)</v>
      </c>
      <c r="H796" s="42" t="s">
        <v>145</v>
      </c>
      <c r="I796" s="42" t="s">
        <v>161</v>
      </c>
      <c r="J796" s="37" t="s">
        <v>162</v>
      </c>
      <c r="R796" s="49">
        <f t="shared" si="62"/>
        <v>34</v>
      </c>
    </row>
    <row r="797" spans="1:18" x14ac:dyDescent="0.25">
      <c r="A797" s="59">
        <f t="shared" si="72"/>
        <v>796</v>
      </c>
      <c r="B797" s="47">
        <v>2</v>
      </c>
      <c r="D797" s="46" t="s">
        <v>138</v>
      </c>
      <c r="E797" s="59" t="str">
        <f t="shared" si="73"/>
        <v>Boque 2 - TOPOGRAFÍA I</v>
      </c>
      <c r="F797" s="59" t="str">
        <f t="shared" si="74"/>
        <v xml:space="preserve">CARTOGRAFÍA. </v>
      </c>
      <c r="G797" s="59" t="str">
        <f t="shared" si="75"/>
        <v>INSTRUCCIÓN TÁCTICA Y TÉCNICA - Boque 2 - TOPOGRAFÍA I. CARTOGRAFÍA.  (Ref: 796)</v>
      </c>
      <c r="H797" s="42" t="s">
        <v>145</v>
      </c>
      <c r="I797" s="42" t="s">
        <v>161</v>
      </c>
      <c r="J797" s="37" t="s">
        <v>162</v>
      </c>
      <c r="R797" s="49">
        <f t="shared" si="62"/>
        <v>35</v>
      </c>
    </row>
    <row r="798" spans="1:18" x14ac:dyDescent="0.25">
      <c r="A798" s="59">
        <f t="shared" si="72"/>
        <v>797</v>
      </c>
      <c r="B798" s="47">
        <v>2</v>
      </c>
      <c r="D798" s="46" t="s">
        <v>138</v>
      </c>
      <c r="E798" s="59" t="str">
        <f t="shared" si="73"/>
        <v>Boque 2 - TOPOGRAFÍA I</v>
      </c>
      <c r="F798" s="59" t="str">
        <f t="shared" si="74"/>
        <v xml:space="preserve">CARTOGRAFÍA. </v>
      </c>
      <c r="G798" s="59" t="str">
        <f t="shared" si="75"/>
        <v>INSTRUCCIÓN TÁCTICA Y TÉCNICA - Boque 2 - TOPOGRAFÍA I. CARTOGRAFÍA.  (Ref: 797)</v>
      </c>
      <c r="H798" s="42" t="s">
        <v>145</v>
      </c>
      <c r="I798" s="42" t="s">
        <v>161</v>
      </c>
      <c r="J798" s="37" t="s">
        <v>162</v>
      </c>
      <c r="R798" s="49">
        <f t="shared" si="62"/>
        <v>36</v>
      </c>
    </row>
    <row r="799" spans="1:18" x14ac:dyDescent="0.25">
      <c r="A799" s="59">
        <f t="shared" si="72"/>
        <v>798</v>
      </c>
      <c r="B799" s="47">
        <v>2</v>
      </c>
      <c r="D799" s="46" t="s">
        <v>138</v>
      </c>
      <c r="E799" s="59" t="str">
        <f t="shared" si="73"/>
        <v>Boque 2 - TOPOGRAFÍA I</v>
      </c>
      <c r="F799" s="59" t="str">
        <f t="shared" si="74"/>
        <v xml:space="preserve">CARTOGRAFÍA. </v>
      </c>
      <c r="G799" s="59" t="str">
        <f t="shared" si="75"/>
        <v>INSTRUCCIÓN TÁCTICA Y TÉCNICA - Boque 2 - TOPOGRAFÍA I. CARTOGRAFÍA.  (Ref: 798)</v>
      </c>
      <c r="H799" s="42" t="s">
        <v>145</v>
      </c>
      <c r="I799" s="42" t="s">
        <v>161</v>
      </c>
      <c r="J799" s="37" t="s">
        <v>162</v>
      </c>
      <c r="R799" s="49">
        <f t="shared" si="62"/>
        <v>37</v>
      </c>
    </row>
    <row r="800" spans="1:18" x14ac:dyDescent="0.25">
      <c r="A800" s="59">
        <f t="shared" si="72"/>
        <v>799</v>
      </c>
      <c r="B800" s="47">
        <v>2</v>
      </c>
      <c r="D800" s="46" t="s">
        <v>138</v>
      </c>
      <c r="E800" s="59" t="str">
        <f t="shared" si="73"/>
        <v>Boque 2 - TOPOGRAFÍA I</v>
      </c>
      <c r="F800" s="59" t="str">
        <f t="shared" si="74"/>
        <v xml:space="preserve">CARTOGRAFÍA. </v>
      </c>
      <c r="G800" s="59" t="str">
        <f t="shared" si="75"/>
        <v>INSTRUCCIÓN TÁCTICA Y TÉCNICA - Boque 2 - TOPOGRAFÍA I. CARTOGRAFÍA.  (Ref: 799)</v>
      </c>
      <c r="H800" s="42" t="s">
        <v>145</v>
      </c>
      <c r="I800" s="42" t="s">
        <v>161</v>
      </c>
      <c r="J800" s="37" t="s">
        <v>162</v>
      </c>
      <c r="R800" s="49">
        <f t="shared" si="62"/>
        <v>38</v>
      </c>
    </row>
    <row r="801" spans="1:18" x14ac:dyDescent="0.25">
      <c r="A801" s="59">
        <f t="shared" si="72"/>
        <v>800</v>
      </c>
      <c r="B801" s="47">
        <v>2</v>
      </c>
      <c r="D801" s="46" t="s">
        <v>138</v>
      </c>
      <c r="E801" s="59" t="str">
        <f t="shared" si="73"/>
        <v>Boque 2 - TOPOGRAFÍA I</v>
      </c>
      <c r="F801" s="59" t="str">
        <f t="shared" si="74"/>
        <v xml:space="preserve">CARTOGRAFÍA. </v>
      </c>
      <c r="G801" s="59" t="str">
        <f t="shared" si="75"/>
        <v>INSTRUCCIÓN TÁCTICA Y TÉCNICA - Boque 2 - TOPOGRAFÍA I. CARTOGRAFÍA.  (Ref: 800)</v>
      </c>
      <c r="H801" s="42" t="s">
        <v>145</v>
      </c>
      <c r="I801" s="42" t="s">
        <v>161</v>
      </c>
      <c r="J801" s="37" t="s">
        <v>162</v>
      </c>
      <c r="R801" s="49">
        <f t="shared" si="62"/>
        <v>39</v>
      </c>
    </row>
    <row r="802" spans="1:18" x14ac:dyDescent="0.25">
      <c r="A802" s="59">
        <f t="shared" si="72"/>
        <v>801</v>
      </c>
      <c r="B802" s="47">
        <v>2</v>
      </c>
      <c r="D802" s="46" t="s">
        <v>138</v>
      </c>
      <c r="E802" s="59" t="str">
        <f t="shared" si="73"/>
        <v>Boque 2 - TOPOGRAFÍA I</v>
      </c>
      <c r="F802" s="59" t="str">
        <f t="shared" si="74"/>
        <v xml:space="preserve">CARTOGRAFÍA. </v>
      </c>
      <c r="G802" s="59" t="str">
        <f t="shared" si="75"/>
        <v>INSTRUCCIÓN TÁCTICA Y TÉCNICA - Boque 2 - TOPOGRAFÍA I. CARTOGRAFÍA.  (Ref: 801)</v>
      </c>
      <c r="H802" s="42" t="s">
        <v>145</v>
      </c>
      <c r="I802" s="42" t="s">
        <v>161</v>
      </c>
      <c r="J802" s="37" t="s">
        <v>162</v>
      </c>
      <c r="R802" s="49">
        <f t="shared" si="62"/>
        <v>40</v>
      </c>
    </row>
    <row r="803" spans="1:18" x14ac:dyDescent="0.25">
      <c r="A803" s="59">
        <f t="shared" si="72"/>
        <v>802</v>
      </c>
      <c r="B803" s="47">
        <v>2</v>
      </c>
      <c r="D803" s="46" t="s">
        <v>138</v>
      </c>
      <c r="E803" s="59" t="str">
        <f t="shared" si="73"/>
        <v>Boque 2 - TOPOGRAFÍA I</v>
      </c>
      <c r="F803" s="59" t="str">
        <f t="shared" si="74"/>
        <v xml:space="preserve">CARTOGRAFÍA. </v>
      </c>
      <c r="G803" s="59" t="str">
        <f t="shared" si="75"/>
        <v>INSTRUCCIÓN TÁCTICA Y TÉCNICA - Boque 2 - TOPOGRAFÍA I. CARTOGRAFÍA.  (Ref: 802)</v>
      </c>
      <c r="H803" s="42" t="s">
        <v>145</v>
      </c>
      <c r="I803" s="42" t="s">
        <v>161</v>
      </c>
      <c r="J803" s="37" t="s">
        <v>162</v>
      </c>
      <c r="R803" s="49">
        <f t="shared" si="62"/>
        <v>41</v>
      </c>
    </row>
    <row r="804" spans="1:18" x14ac:dyDescent="0.25">
      <c r="A804" s="59">
        <f t="shared" si="72"/>
        <v>803</v>
      </c>
      <c r="B804" s="47">
        <v>2</v>
      </c>
      <c r="D804" s="46" t="s">
        <v>138</v>
      </c>
      <c r="E804" s="59" t="str">
        <f t="shared" si="73"/>
        <v>Boque 2 - TOPOGRAFÍA I</v>
      </c>
      <c r="F804" s="59" t="str">
        <f t="shared" si="74"/>
        <v xml:space="preserve">CARTOGRAFÍA. </v>
      </c>
      <c r="G804" s="59" t="str">
        <f t="shared" si="75"/>
        <v>INSTRUCCIÓN TÁCTICA Y TÉCNICA - Boque 2 - TOPOGRAFÍA I. CARTOGRAFÍA.  (Ref: 803)</v>
      </c>
      <c r="H804" s="42" t="s">
        <v>145</v>
      </c>
      <c r="I804" s="42" t="s">
        <v>161</v>
      </c>
      <c r="J804" s="37" t="s">
        <v>162</v>
      </c>
      <c r="R804" s="49">
        <f t="shared" si="62"/>
        <v>42</v>
      </c>
    </row>
    <row r="805" spans="1:18" x14ac:dyDescent="0.25">
      <c r="A805" s="59">
        <f t="shared" si="72"/>
        <v>804</v>
      </c>
      <c r="B805" s="47">
        <v>2</v>
      </c>
      <c r="D805" s="46" t="s">
        <v>138</v>
      </c>
      <c r="E805" s="59" t="str">
        <f t="shared" si="73"/>
        <v>Boque 2 - TOPOGRAFÍA I</v>
      </c>
      <c r="F805" s="59" t="str">
        <f t="shared" si="74"/>
        <v xml:space="preserve">CARTOGRAFÍA. </v>
      </c>
      <c r="G805" s="59" t="str">
        <f t="shared" si="75"/>
        <v>INSTRUCCIÓN TÁCTICA Y TÉCNICA - Boque 2 - TOPOGRAFÍA I. CARTOGRAFÍA.  (Ref: 804)</v>
      </c>
      <c r="H805" s="42" t="s">
        <v>145</v>
      </c>
      <c r="I805" s="42" t="s">
        <v>161</v>
      </c>
      <c r="J805" s="37" t="s">
        <v>162</v>
      </c>
      <c r="R805" s="49">
        <f t="shared" si="62"/>
        <v>43</v>
      </c>
    </row>
    <row r="806" spans="1:18" x14ac:dyDescent="0.25">
      <c r="A806" s="59">
        <f t="shared" si="72"/>
        <v>805</v>
      </c>
      <c r="B806" s="47">
        <v>2</v>
      </c>
      <c r="D806" s="46" t="s">
        <v>138</v>
      </c>
      <c r="E806" s="59" t="str">
        <f t="shared" si="73"/>
        <v>Boque 2 - TOPOGRAFÍA I</v>
      </c>
      <c r="F806" s="59" t="str">
        <f t="shared" si="74"/>
        <v xml:space="preserve">CARTOGRAFÍA. </v>
      </c>
      <c r="G806" s="59" t="str">
        <f t="shared" si="75"/>
        <v>INSTRUCCIÓN TÁCTICA Y TÉCNICA - Boque 2 - TOPOGRAFÍA I. CARTOGRAFÍA.  (Ref: 805)</v>
      </c>
      <c r="H806" s="42" t="s">
        <v>145</v>
      </c>
      <c r="I806" s="42" t="s">
        <v>161</v>
      </c>
      <c r="J806" s="37" t="s">
        <v>162</v>
      </c>
      <c r="R806" s="49">
        <f t="shared" si="62"/>
        <v>44</v>
      </c>
    </row>
    <row r="807" spans="1:18" x14ac:dyDescent="0.25">
      <c r="A807" s="59">
        <f t="shared" si="72"/>
        <v>806</v>
      </c>
      <c r="B807" s="47">
        <v>2</v>
      </c>
      <c r="D807" s="46" t="s">
        <v>138</v>
      </c>
      <c r="E807" s="59" t="str">
        <f t="shared" si="73"/>
        <v>Boque 2 - TOPOGRAFÍA I</v>
      </c>
      <c r="F807" s="59" t="str">
        <f t="shared" si="74"/>
        <v xml:space="preserve">CARTOGRAFÍA. </v>
      </c>
      <c r="G807" s="59" t="str">
        <f t="shared" si="75"/>
        <v>INSTRUCCIÓN TÁCTICA Y TÉCNICA - Boque 2 - TOPOGRAFÍA I. CARTOGRAFÍA.  (Ref: 806)</v>
      </c>
      <c r="H807" s="42" t="s">
        <v>145</v>
      </c>
      <c r="I807" s="42" t="s">
        <v>161</v>
      </c>
      <c r="J807" s="37" t="s">
        <v>162</v>
      </c>
      <c r="L807" s="68"/>
      <c r="M807" s="68"/>
      <c r="N807" s="68"/>
      <c r="O807" s="68"/>
      <c r="Q807" s="69"/>
      <c r="R807" s="49">
        <f t="shared" si="62"/>
        <v>45</v>
      </c>
    </row>
    <row r="808" spans="1:18" x14ac:dyDescent="0.25">
      <c r="A808" s="59">
        <f t="shared" si="72"/>
        <v>807</v>
      </c>
      <c r="B808" s="47">
        <v>2</v>
      </c>
      <c r="C808" s="46">
        <v>14</v>
      </c>
      <c r="D808" s="46" t="s">
        <v>137</v>
      </c>
      <c r="E808" s="59" t="str">
        <f t="shared" si="73"/>
        <v>Boque 2 - TOPOGRAFÍA II</v>
      </c>
      <c r="F808" s="59" t="str">
        <f t="shared" si="74"/>
        <v xml:space="preserve">ORIENTACIÓN. </v>
      </c>
      <c r="G808" s="59" t="str">
        <f t="shared" si="75"/>
        <v>INSTRUCCIÓN TÁCTICA Y TÉCNICA - Boque 2 - TOPOGRAFÍA II. ORIENTACIÓN.  (Ref: 807)</v>
      </c>
      <c r="H808" s="42" t="s">
        <v>145</v>
      </c>
      <c r="I808" s="42" t="s">
        <v>161</v>
      </c>
      <c r="J808" s="37" t="s">
        <v>163</v>
      </c>
      <c r="R808" s="49">
        <f t="shared" si="62"/>
        <v>1</v>
      </c>
    </row>
    <row r="809" spans="1:18" x14ac:dyDescent="0.25">
      <c r="A809" s="59">
        <f t="shared" si="72"/>
        <v>808</v>
      </c>
      <c r="B809" s="47">
        <v>2</v>
      </c>
      <c r="D809" s="46" t="s">
        <v>137</v>
      </c>
      <c r="E809" s="59" t="str">
        <f t="shared" si="73"/>
        <v>Boque 2 - TOPOGRAFÍA II</v>
      </c>
      <c r="F809" s="59" t="str">
        <f t="shared" si="74"/>
        <v xml:space="preserve">ORIENTACIÓN. </v>
      </c>
      <c r="G809" s="59" t="str">
        <f t="shared" si="75"/>
        <v>INSTRUCCIÓN TÁCTICA Y TÉCNICA - Boque 2 - TOPOGRAFÍA II. ORIENTACIÓN.  (Ref: 808)</v>
      </c>
      <c r="H809" s="42" t="s">
        <v>145</v>
      </c>
      <c r="I809" s="42" t="s">
        <v>161</v>
      </c>
      <c r="J809" s="37" t="s">
        <v>163</v>
      </c>
      <c r="Q809" s="69"/>
      <c r="R809" s="49">
        <f t="shared" si="62"/>
        <v>2</v>
      </c>
    </row>
    <row r="810" spans="1:18" x14ac:dyDescent="0.25">
      <c r="A810" s="59">
        <f t="shared" si="72"/>
        <v>809</v>
      </c>
      <c r="B810" s="47">
        <v>2</v>
      </c>
      <c r="D810" s="46" t="s">
        <v>137</v>
      </c>
      <c r="E810" s="59" t="str">
        <f t="shared" ref="E810:E836" si="76">CONCATENATE("Boque ",B810," - ",I810," ",D810)</f>
        <v>Boque 2 - TOPOGRAFÍA II</v>
      </c>
      <c r="F810" s="59" t="str">
        <f t="shared" ref="F810:F836" si="77">IF(J810&gt;0,CONCATENATE(J810,". ",K810),K810)</f>
        <v xml:space="preserve">ORIENTACIÓN. </v>
      </c>
      <c r="G810" s="59" t="str">
        <f t="shared" ref="G810:G836" si="78">IF(H810=0,CONCATENATE(E810,". ",F810," (Ref: ",A810,")"),CONCATENATE(H810," - ",E810,". ",F810," (Ref: ",A810,")"))</f>
        <v>INSTRUCCIÓN TÁCTICA Y TÉCNICA - Boque 2 - TOPOGRAFÍA II. ORIENTACIÓN.  (Ref: 809)</v>
      </c>
      <c r="H810" s="42" t="s">
        <v>145</v>
      </c>
      <c r="I810" s="42" t="s">
        <v>161</v>
      </c>
      <c r="J810" s="37" t="s">
        <v>163</v>
      </c>
      <c r="Q810" s="69"/>
      <c r="R810" s="49">
        <f t="shared" si="62"/>
        <v>3</v>
      </c>
    </row>
    <row r="811" spans="1:18" x14ac:dyDescent="0.25">
      <c r="A811" s="59">
        <f t="shared" si="72"/>
        <v>810</v>
      </c>
      <c r="B811" s="47">
        <v>2</v>
      </c>
      <c r="D811" s="46" t="s">
        <v>137</v>
      </c>
      <c r="E811" s="59" t="str">
        <f t="shared" si="76"/>
        <v>Boque 2 - TOPOGRAFÍA II</v>
      </c>
      <c r="F811" s="59" t="str">
        <f t="shared" si="77"/>
        <v xml:space="preserve">ORIENTACIÓN. </v>
      </c>
      <c r="G811" s="59" t="str">
        <f t="shared" si="78"/>
        <v>INSTRUCCIÓN TÁCTICA Y TÉCNICA - Boque 2 - TOPOGRAFÍA II. ORIENTACIÓN.  (Ref: 810)</v>
      </c>
      <c r="H811" s="42" t="s">
        <v>145</v>
      </c>
      <c r="I811" s="42" t="s">
        <v>161</v>
      </c>
      <c r="J811" s="37" t="s">
        <v>163</v>
      </c>
      <c r="Q811" s="69"/>
      <c r="R811" s="49">
        <f t="shared" si="62"/>
        <v>4</v>
      </c>
    </row>
    <row r="812" spans="1:18" x14ac:dyDescent="0.25">
      <c r="A812" s="59">
        <f t="shared" si="72"/>
        <v>811</v>
      </c>
      <c r="B812" s="47">
        <v>2</v>
      </c>
      <c r="D812" s="46" t="s">
        <v>137</v>
      </c>
      <c r="E812" s="59" t="str">
        <f t="shared" si="76"/>
        <v>Boque 2 - TOPOGRAFÍA II</v>
      </c>
      <c r="F812" s="59" t="str">
        <f t="shared" si="77"/>
        <v xml:space="preserve">ORIENTACIÓN. </v>
      </c>
      <c r="G812" s="59" t="str">
        <f t="shared" si="78"/>
        <v>INSTRUCCIÓN TÁCTICA Y TÉCNICA - Boque 2 - TOPOGRAFÍA II. ORIENTACIÓN.  (Ref: 811)</v>
      </c>
      <c r="H812" s="42" t="s">
        <v>145</v>
      </c>
      <c r="I812" s="42" t="s">
        <v>161</v>
      </c>
      <c r="J812" s="37" t="s">
        <v>163</v>
      </c>
      <c r="Q812" s="69"/>
      <c r="R812" s="49">
        <f t="shared" si="62"/>
        <v>5</v>
      </c>
    </row>
    <row r="813" spans="1:18" x14ac:dyDescent="0.25">
      <c r="A813" s="59">
        <f t="shared" si="72"/>
        <v>812</v>
      </c>
      <c r="B813" s="47">
        <v>2</v>
      </c>
      <c r="D813" s="46" t="s">
        <v>137</v>
      </c>
      <c r="E813" s="59" t="str">
        <f t="shared" si="76"/>
        <v>Boque 2 - TOPOGRAFÍA II</v>
      </c>
      <c r="F813" s="59" t="str">
        <f t="shared" si="77"/>
        <v xml:space="preserve">ORIENTACIÓN. </v>
      </c>
      <c r="G813" s="59" t="str">
        <f t="shared" si="78"/>
        <v>INSTRUCCIÓN TÁCTICA Y TÉCNICA - Boque 2 - TOPOGRAFÍA II. ORIENTACIÓN.  (Ref: 812)</v>
      </c>
      <c r="H813" s="42" t="s">
        <v>145</v>
      </c>
      <c r="I813" s="42" t="s">
        <v>161</v>
      </c>
      <c r="J813" s="37" t="s">
        <v>163</v>
      </c>
      <c r="Q813" s="69"/>
      <c r="R813" s="49">
        <f t="shared" si="62"/>
        <v>6</v>
      </c>
    </row>
    <row r="814" spans="1:18" x14ac:dyDescent="0.25">
      <c r="A814" s="59">
        <f t="shared" si="72"/>
        <v>813</v>
      </c>
      <c r="B814" s="47">
        <v>2</v>
      </c>
      <c r="D814" s="46" t="s">
        <v>137</v>
      </c>
      <c r="E814" s="59" t="str">
        <f t="shared" si="76"/>
        <v>Boque 2 - TOPOGRAFÍA II</v>
      </c>
      <c r="F814" s="59" t="str">
        <f t="shared" si="77"/>
        <v xml:space="preserve">ORIENTACIÓN. </v>
      </c>
      <c r="G814" s="59" t="str">
        <f t="shared" si="78"/>
        <v>INSTRUCCIÓN TÁCTICA Y TÉCNICA - Boque 2 - TOPOGRAFÍA II. ORIENTACIÓN.  (Ref: 813)</v>
      </c>
      <c r="H814" s="42" t="s">
        <v>145</v>
      </c>
      <c r="I814" s="42" t="s">
        <v>161</v>
      </c>
      <c r="J814" s="37" t="s">
        <v>163</v>
      </c>
      <c r="Q814" s="69"/>
      <c r="R814" s="49">
        <f t="shared" si="62"/>
        <v>7</v>
      </c>
    </row>
    <row r="815" spans="1:18" x14ac:dyDescent="0.25">
      <c r="A815" s="59">
        <f t="shared" si="72"/>
        <v>814</v>
      </c>
      <c r="B815" s="47">
        <v>2</v>
      </c>
      <c r="D815" s="46" t="s">
        <v>137</v>
      </c>
      <c r="E815" s="59" t="str">
        <f t="shared" si="76"/>
        <v>Boque 2 - TOPOGRAFÍA II</v>
      </c>
      <c r="F815" s="59" t="str">
        <f t="shared" si="77"/>
        <v xml:space="preserve">ORIENTACIÓN. </v>
      </c>
      <c r="G815" s="59" t="str">
        <f t="shared" si="78"/>
        <v>INSTRUCCIÓN TÁCTICA Y TÉCNICA - Boque 2 - TOPOGRAFÍA II. ORIENTACIÓN.  (Ref: 814)</v>
      </c>
      <c r="H815" s="42" t="s">
        <v>145</v>
      </c>
      <c r="I815" s="42" t="s">
        <v>161</v>
      </c>
      <c r="J815" s="37" t="s">
        <v>163</v>
      </c>
      <c r="Q815" s="69"/>
      <c r="R815" s="49">
        <f t="shared" si="62"/>
        <v>8</v>
      </c>
    </row>
    <row r="816" spans="1:18" x14ac:dyDescent="0.25">
      <c r="A816" s="59">
        <f t="shared" si="72"/>
        <v>815</v>
      </c>
      <c r="B816" s="47">
        <v>2</v>
      </c>
      <c r="D816" s="46" t="s">
        <v>137</v>
      </c>
      <c r="E816" s="59" t="str">
        <f t="shared" si="76"/>
        <v>Boque 2 - TOPOGRAFÍA II</v>
      </c>
      <c r="F816" s="59" t="str">
        <f t="shared" si="77"/>
        <v xml:space="preserve">ORIENTACIÓN. </v>
      </c>
      <c r="G816" s="59" t="str">
        <f t="shared" si="78"/>
        <v>INSTRUCCIÓN TÁCTICA Y TÉCNICA - Boque 2 - TOPOGRAFÍA II. ORIENTACIÓN.  (Ref: 815)</v>
      </c>
      <c r="H816" s="42" t="s">
        <v>145</v>
      </c>
      <c r="I816" s="42" t="s">
        <v>161</v>
      </c>
      <c r="J816" s="37" t="s">
        <v>163</v>
      </c>
      <c r="Q816" s="69"/>
      <c r="R816" s="49">
        <f t="shared" si="62"/>
        <v>9</v>
      </c>
    </row>
    <row r="817" spans="1:18" x14ac:dyDescent="0.25">
      <c r="A817" s="59">
        <f t="shared" si="72"/>
        <v>816</v>
      </c>
      <c r="B817" s="47">
        <v>2</v>
      </c>
      <c r="D817" s="46" t="s">
        <v>137</v>
      </c>
      <c r="E817" s="59" t="str">
        <f t="shared" si="76"/>
        <v>Boque 2 - TOPOGRAFÍA II</v>
      </c>
      <c r="F817" s="59" t="str">
        <f t="shared" si="77"/>
        <v xml:space="preserve">ORIENTACIÓN. </v>
      </c>
      <c r="G817" s="59" t="str">
        <f t="shared" si="78"/>
        <v>INSTRUCCIÓN TÁCTICA Y TÉCNICA - Boque 2 - TOPOGRAFÍA II. ORIENTACIÓN.  (Ref: 816)</v>
      </c>
      <c r="H817" s="42" t="s">
        <v>145</v>
      </c>
      <c r="I817" s="42" t="s">
        <v>161</v>
      </c>
      <c r="J817" s="37" t="s">
        <v>163</v>
      </c>
      <c r="Q817" s="69"/>
      <c r="R817" s="49">
        <f t="shared" si="62"/>
        <v>10</v>
      </c>
    </row>
    <row r="818" spans="1:18" x14ac:dyDescent="0.25">
      <c r="A818" s="59">
        <f t="shared" si="72"/>
        <v>817</v>
      </c>
      <c r="B818" s="47">
        <v>2</v>
      </c>
      <c r="D818" s="46" t="s">
        <v>137</v>
      </c>
      <c r="E818" s="59" t="str">
        <f t="shared" si="76"/>
        <v>Boque 2 - TOPOGRAFÍA II</v>
      </c>
      <c r="F818" s="59" t="str">
        <f t="shared" si="77"/>
        <v xml:space="preserve">ORIENTACIÓN. </v>
      </c>
      <c r="G818" s="59" t="str">
        <f t="shared" si="78"/>
        <v>INSTRUCCIÓN TÁCTICA Y TÉCNICA - Boque 2 - TOPOGRAFÍA II. ORIENTACIÓN.  (Ref: 817)</v>
      </c>
      <c r="H818" s="42" t="s">
        <v>145</v>
      </c>
      <c r="I818" s="42" t="s">
        <v>161</v>
      </c>
      <c r="J818" s="37" t="s">
        <v>163</v>
      </c>
      <c r="Q818" s="69"/>
      <c r="R818" s="49">
        <f t="shared" si="62"/>
        <v>11</v>
      </c>
    </row>
    <row r="819" spans="1:18" x14ac:dyDescent="0.25">
      <c r="A819" s="59">
        <f t="shared" si="72"/>
        <v>818</v>
      </c>
      <c r="B819" s="47">
        <v>2</v>
      </c>
      <c r="D819" s="46" t="s">
        <v>137</v>
      </c>
      <c r="E819" s="59" t="str">
        <f t="shared" si="76"/>
        <v>Boque 2 - TOPOGRAFÍA II</v>
      </c>
      <c r="F819" s="59" t="str">
        <f t="shared" si="77"/>
        <v xml:space="preserve">ORIENTACIÓN. </v>
      </c>
      <c r="G819" s="59" t="str">
        <f t="shared" si="78"/>
        <v>INSTRUCCIÓN TÁCTICA Y TÉCNICA - Boque 2 - TOPOGRAFÍA II. ORIENTACIÓN.  (Ref: 818)</v>
      </c>
      <c r="H819" s="42" t="s">
        <v>145</v>
      </c>
      <c r="I819" s="42" t="s">
        <v>161</v>
      </c>
      <c r="J819" s="37" t="s">
        <v>163</v>
      </c>
      <c r="Q819" s="69"/>
      <c r="R819" s="49">
        <f t="shared" si="62"/>
        <v>12</v>
      </c>
    </row>
    <row r="820" spans="1:18" x14ac:dyDescent="0.25">
      <c r="A820" s="59">
        <f t="shared" si="72"/>
        <v>819</v>
      </c>
      <c r="B820" s="47">
        <v>2</v>
      </c>
      <c r="D820" s="46" t="s">
        <v>137</v>
      </c>
      <c r="E820" s="59" t="str">
        <f t="shared" si="76"/>
        <v>Boque 2 - TOPOGRAFÍA II</v>
      </c>
      <c r="F820" s="59" t="str">
        <f t="shared" si="77"/>
        <v xml:space="preserve">ORIENTACIÓN. </v>
      </c>
      <c r="G820" s="59" t="str">
        <f t="shared" si="78"/>
        <v>INSTRUCCIÓN TÁCTICA Y TÉCNICA - Boque 2 - TOPOGRAFÍA II. ORIENTACIÓN.  (Ref: 819)</v>
      </c>
      <c r="H820" s="42" t="s">
        <v>145</v>
      </c>
      <c r="I820" s="42" t="s">
        <v>161</v>
      </c>
      <c r="J820" s="37" t="s">
        <v>163</v>
      </c>
      <c r="Q820" s="69"/>
      <c r="R820" s="49">
        <f t="shared" si="62"/>
        <v>13</v>
      </c>
    </row>
    <row r="821" spans="1:18" x14ac:dyDescent="0.25">
      <c r="A821" s="59">
        <f t="shared" si="72"/>
        <v>820</v>
      </c>
      <c r="B821" s="47">
        <v>2</v>
      </c>
      <c r="D821" s="46" t="s">
        <v>137</v>
      </c>
      <c r="E821" s="59" t="str">
        <f t="shared" si="76"/>
        <v>Boque 2 - TOPOGRAFÍA II</v>
      </c>
      <c r="F821" s="59" t="str">
        <f t="shared" si="77"/>
        <v xml:space="preserve">ORIENTACIÓN. </v>
      </c>
      <c r="G821" s="59" t="str">
        <f t="shared" si="78"/>
        <v>INSTRUCCIÓN TÁCTICA Y TÉCNICA - Boque 2 - TOPOGRAFÍA II. ORIENTACIÓN.  (Ref: 820)</v>
      </c>
      <c r="H821" s="42" t="s">
        <v>145</v>
      </c>
      <c r="I821" s="42" t="s">
        <v>161</v>
      </c>
      <c r="J821" s="37" t="s">
        <v>163</v>
      </c>
      <c r="Q821" s="69"/>
      <c r="R821" s="49">
        <f t="shared" si="62"/>
        <v>14</v>
      </c>
    </row>
    <row r="822" spans="1:18" x14ac:dyDescent="0.25">
      <c r="A822" s="59">
        <f t="shared" si="72"/>
        <v>821</v>
      </c>
      <c r="B822" s="47">
        <v>2</v>
      </c>
      <c r="D822" s="46" t="s">
        <v>137</v>
      </c>
      <c r="E822" s="59" t="str">
        <f t="shared" si="76"/>
        <v>Boque 2 - TOPOGRAFÍA II</v>
      </c>
      <c r="F822" s="59" t="str">
        <f t="shared" si="77"/>
        <v xml:space="preserve">ORIENTACIÓN. </v>
      </c>
      <c r="G822" s="59" t="str">
        <f t="shared" si="78"/>
        <v>INSTRUCCIÓN TÁCTICA Y TÉCNICA - Boque 2 - TOPOGRAFÍA II. ORIENTACIÓN.  (Ref: 821)</v>
      </c>
      <c r="H822" s="42" t="s">
        <v>145</v>
      </c>
      <c r="I822" s="42" t="s">
        <v>161</v>
      </c>
      <c r="J822" s="37" t="s">
        <v>163</v>
      </c>
      <c r="Q822" s="69"/>
      <c r="R822" s="49">
        <f t="shared" si="62"/>
        <v>15</v>
      </c>
    </row>
    <row r="823" spans="1:18" x14ac:dyDescent="0.25">
      <c r="A823" s="59">
        <f t="shared" si="72"/>
        <v>822</v>
      </c>
      <c r="B823" s="47">
        <v>2</v>
      </c>
      <c r="D823" s="46" t="s">
        <v>137</v>
      </c>
      <c r="E823" s="59" t="str">
        <f t="shared" si="76"/>
        <v>Boque 2 - TOPOGRAFÍA II</v>
      </c>
      <c r="F823" s="59" t="str">
        <f t="shared" si="77"/>
        <v xml:space="preserve">ORIENTACIÓN. </v>
      </c>
      <c r="G823" s="59" t="str">
        <f t="shared" si="78"/>
        <v>INSTRUCCIÓN TÁCTICA Y TÉCNICA - Boque 2 - TOPOGRAFÍA II. ORIENTACIÓN.  (Ref: 822)</v>
      </c>
      <c r="H823" s="42" t="s">
        <v>145</v>
      </c>
      <c r="I823" s="42" t="s">
        <v>161</v>
      </c>
      <c r="J823" s="37" t="s">
        <v>163</v>
      </c>
      <c r="Q823" s="69"/>
      <c r="R823" s="49">
        <f t="shared" si="62"/>
        <v>16</v>
      </c>
    </row>
    <row r="824" spans="1:18" x14ac:dyDescent="0.25">
      <c r="A824" s="59">
        <f t="shared" si="72"/>
        <v>823</v>
      </c>
      <c r="B824" s="47">
        <v>2</v>
      </c>
      <c r="D824" s="46" t="s">
        <v>137</v>
      </c>
      <c r="E824" s="59" t="str">
        <f t="shared" si="76"/>
        <v>Boque 2 - TOPOGRAFÍA II</v>
      </c>
      <c r="F824" s="59" t="str">
        <f t="shared" si="77"/>
        <v xml:space="preserve">ORIENTACIÓN. </v>
      </c>
      <c r="G824" s="59" t="str">
        <f t="shared" si="78"/>
        <v>INSTRUCCIÓN TÁCTICA Y TÉCNICA - Boque 2 - TOPOGRAFÍA II. ORIENTACIÓN.  (Ref: 823)</v>
      </c>
      <c r="H824" s="42" t="s">
        <v>145</v>
      </c>
      <c r="I824" s="42" t="s">
        <v>161</v>
      </c>
      <c r="J824" s="37" t="s">
        <v>163</v>
      </c>
      <c r="Q824" s="69"/>
      <c r="R824" s="49">
        <f t="shared" si="62"/>
        <v>17</v>
      </c>
    </row>
    <row r="825" spans="1:18" x14ac:dyDescent="0.25">
      <c r="A825" s="59">
        <f t="shared" si="72"/>
        <v>824</v>
      </c>
      <c r="B825" s="47">
        <v>2</v>
      </c>
      <c r="D825" s="46" t="s">
        <v>137</v>
      </c>
      <c r="E825" s="59" t="str">
        <f t="shared" si="76"/>
        <v>Boque 2 - TOPOGRAFÍA II</v>
      </c>
      <c r="F825" s="59" t="str">
        <f t="shared" si="77"/>
        <v xml:space="preserve">ORIENTACIÓN. </v>
      </c>
      <c r="G825" s="59" t="str">
        <f t="shared" si="78"/>
        <v>INSTRUCCIÓN TÁCTICA Y TÉCNICA - Boque 2 - TOPOGRAFÍA II. ORIENTACIÓN.  (Ref: 824)</v>
      </c>
      <c r="H825" s="42" t="s">
        <v>145</v>
      </c>
      <c r="I825" s="42" t="s">
        <v>161</v>
      </c>
      <c r="J825" s="37" t="s">
        <v>163</v>
      </c>
      <c r="Q825" s="69"/>
      <c r="R825" s="49">
        <f t="shared" si="62"/>
        <v>18</v>
      </c>
    </row>
    <row r="826" spans="1:18" x14ac:dyDescent="0.25">
      <c r="A826" s="59">
        <f t="shared" si="72"/>
        <v>825</v>
      </c>
      <c r="B826" s="47">
        <v>2</v>
      </c>
      <c r="D826" s="46" t="s">
        <v>137</v>
      </c>
      <c r="E826" s="59" t="str">
        <f t="shared" si="76"/>
        <v>Boque 2 - TOPOGRAFÍA II</v>
      </c>
      <c r="F826" s="59" t="str">
        <f t="shared" si="77"/>
        <v xml:space="preserve">ORIENTACIÓN. </v>
      </c>
      <c r="G826" s="59" t="str">
        <f t="shared" si="78"/>
        <v>INSTRUCCIÓN TÁCTICA Y TÉCNICA - Boque 2 - TOPOGRAFÍA II. ORIENTACIÓN.  (Ref: 825)</v>
      </c>
      <c r="H826" s="42" t="s">
        <v>145</v>
      </c>
      <c r="I826" s="42" t="s">
        <v>161</v>
      </c>
      <c r="J826" s="37" t="s">
        <v>163</v>
      </c>
      <c r="Q826" s="69"/>
      <c r="R826" s="49">
        <f t="shared" si="62"/>
        <v>19</v>
      </c>
    </row>
    <row r="827" spans="1:18" x14ac:dyDescent="0.25">
      <c r="A827" s="59">
        <f t="shared" si="72"/>
        <v>826</v>
      </c>
      <c r="B827" s="47">
        <v>2</v>
      </c>
      <c r="D827" s="46" t="s">
        <v>137</v>
      </c>
      <c r="E827" s="59" t="str">
        <f t="shared" si="76"/>
        <v>Boque 2 - TOPOGRAFÍA II</v>
      </c>
      <c r="F827" s="59" t="str">
        <f t="shared" si="77"/>
        <v xml:space="preserve">ORIENTACIÓN. </v>
      </c>
      <c r="G827" s="59" t="str">
        <f t="shared" si="78"/>
        <v>INSTRUCCIÓN TÁCTICA Y TÉCNICA - Boque 2 - TOPOGRAFÍA II. ORIENTACIÓN.  (Ref: 826)</v>
      </c>
      <c r="H827" s="42" t="s">
        <v>145</v>
      </c>
      <c r="I827" s="42" t="s">
        <v>161</v>
      </c>
      <c r="J827" s="37" t="s">
        <v>163</v>
      </c>
      <c r="Q827" s="69"/>
      <c r="R827" s="49">
        <f t="shared" si="62"/>
        <v>20</v>
      </c>
    </row>
    <row r="828" spans="1:18" x14ac:dyDescent="0.25">
      <c r="A828" s="59">
        <f t="shared" si="72"/>
        <v>827</v>
      </c>
      <c r="B828" s="47">
        <v>2</v>
      </c>
      <c r="D828" s="46" t="s">
        <v>137</v>
      </c>
      <c r="E828" s="59" t="str">
        <f t="shared" si="76"/>
        <v>Boque 2 - TOPOGRAFÍA II</v>
      </c>
      <c r="F828" s="59" t="str">
        <f t="shared" si="77"/>
        <v xml:space="preserve">ORIENTACIÓN. </v>
      </c>
      <c r="G828" s="59" t="str">
        <f t="shared" si="78"/>
        <v>INSTRUCCIÓN TÁCTICA Y TÉCNICA - Boque 2 - TOPOGRAFÍA II. ORIENTACIÓN.  (Ref: 827)</v>
      </c>
      <c r="H828" s="42" t="s">
        <v>145</v>
      </c>
      <c r="I828" s="42" t="s">
        <v>161</v>
      </c>
      <c r="J828" s="37" t="s">
        <v>163</v>
      </c>
      <c r="Q828" s="69"/>
      <c r="R828" s="49">
        <f t="shared" si="62"/>
        <v>21</v>
      </c>
    </row>
    <row r="829" spans="1:18" x14ac:dyDescent="0.25">
      <c r="A829" s="59">
        <f t="shared" si="72"/>
        <v>828</v>
      </c>
      <c r="B829" s="47">
        <v>2</v>
      </c>
      <c r="D829" s="46" t="s">
        <v>137</v>
      </c>
      <c r="E829" s="59" t="str">
        <f t="shared" si="76"/>
        <v>Boque 2 - TOPOGRAFÍA II</v>
      </c>
      <c r="F829" s="59" t="str">
        <f t="shared" si="77"/>
        <v xml:space="preserve">ORIENTACIÓN. </v>
      </c>
      <c r="G829" s="59" t="str">
        <f t="shared" si="78"/>
        <v>INSTRUCCIÓN TÁCTICA Y TÉCNICA - Boque 2 - TOPOGRAFÍA II. ORIENTACIÓN.  (Ref: 828)</v>
      </c>
      <c r="H829" s="42" t="s">
        <v>145</v>
      </c>
      <c r="I829" s="42" t="s">
        <v>161</v>
      </c>
      <c r="J829" s="37" t="s">
        <v>163</v>
      </c>
      <c r="Q829" s="69"/>
      <c r="R829" s="49">
        <f t="shared" si="62"/>
        <v>22</v>
      </c>
    </row>
    <row r="830" spans="1:18" x14ac:dyDescent="0.25">
      <c r="A830" s="59">
        <f t="shared" si="72"/>
        <v>829</v>
      </c>
      <c r="B830" s="47">
        <v>2</v>
      </c>
      <c r="D830" s="46" t="s">
        <v>137</v>
      </c>
      <c r="E830" s="59" t="str">
        <f t="shared" si="76"/>
        <v>Boque 2 - TOPOGRAFÍA II</v>
      </c>
      <c r="F830" s="59" t="str">
        <f t="shared" si="77"/>
        <v xml:space="preserve">ORIENTACIÓN. </v>
      </c>
      <c r="G830" s="59" t="str">
        <f t="shared" si="78"/>
        <v>INSTRUCCIÓN TÁCTICA Y TÉCNICA - Boque 2 - TOPOGRAFÍA II. ORIENTACIÓN.  (Ref: 829)</v>
      </c>
      <c r="H830" s="42" t="s">
        <v>145</v>
      </c>
      <c r="I830" s="42" t="s">
        <v>161</v>
      </c>
      <c r="J830" s="37" t="s">
        <v>163</v>
      </c>
      <c r="Q830" s="69"/>
      <c r="R830" s="49">
        <f t="shared" si="62"/>
        <v>23</v>
      </c>
    </row>
    <row r="831" spans="1:18" x14ac:dyDescent="0.25">
      <c r="A831" s="59">
        <f t="shared" si="72"/>
        <v>830</v>
      </c>
      <c r="B831" s="47">
        <v>2</v>
      </c>
      <c r="D831" s="46" t="s">
        <v>137</v>
      </c>
      <c r="E831" s="59" t="str">
        <f t="shared" si="76"/>
        <v>Boque 2 - TOPOGRAFÍA II</v>
      </c>
      <c r="F831" s="59" t="str">
        <f t="shared" si="77"/>
        <v xml:space="preserve">ORIENTACIÓN. </v>
      </c>
      <c r="G831" s="59" t="str">
        <f t="shared" si="78"/>
        <v>INSTRUCCIÓN TÁCTICA Y TÉCNICA - Boque 2 - TOPOGRAFÍA II. ORIENTACIÓN.  (Ref: 830)</v>
      </c>
      <c r="H831" s="42" t="s">
        <v>145</v>
      </c>
      <c r="I831" s="42" t="s">
        <v>161</v>
      </c>
      <c r="J831" s="37" t="s">
        <v>163</v>
      </c>
      <c r="Q831" s="69"/>
      <c r="R831" s="49">
        <f t="shared" si="62"/>
        <v>24</v>
      </c>
    </row>
    <row r="832" spans="1:18" x14ac:dyDescent="0.25">
      <c r="A832" s="59">
        <f t="shared" si="72"/>
        <v>831</v>
      </c>
      <c r="B832" s="47">
        <v>2</v>
      </c>
      <c r="D832" s="46" t="s">
        <v>137</v>
      </c>
      <c r="E832" s="59" t="str">
        <f t="shared" si="76"/>
        <v>Boque 2 - TOPOGRAFÍA II</v>
      </c>
      <c r="F832" s="59" t="str">
        <f t="shared" si="77"/>
        <v xml:space="preserve">ORIENTACIÓN. </v>
      </c>
      <c r="G832" s="59" t="str">
        <f t="shared" si="78"/>
        <v>INSTRUCCIÓN TÁCTICA Y TÉCNICA - Boque 2 - TOPOGRAFÍA II. ORIENTACIÓN.  (Ref: 831)</v>
      </c>
      <c r="H832" s="42" t="s">
        <v>145</v>
      </c>
      <c r="I832" s="42" t="s">
        <v>161</v>
      </c>
      <c r="J832" s="37" t="s">
        <v>163</v>
      </c>
      <c r="Q832" s="69"/>
      <c r="R832" s="49">
        <f t="shared" si="62"/>
        <v>25</v>
      </c>
    </row>
    <row r="833" spans="1:18" x14ac:dyDescent="0.25">
      <c r="A833" s="59">
        <f t="shared" si="72"/>
        <v>832</v>
      </c>
      <c r="B833" s="47">
        <v>2</v>
      </c>
      <c r="D833" s="46" t="s">
        <v>137</v>
      </c>
      <c r="E833" s="59" t="str">
        <f t="shared" si="76"/>
        <v>Boque 2 - TOPOGRAFÍA II</v>
      </c>
      <c r="F833" s="59" t="str">
        <f t="shared" si="77"/>
        <v xml:space="preserve">ORIENTACIÓN. </v>
      </c>
      <c r="G833" s="59" t="str">
        <f t="shared" si="78"/>
        <v>INSTRUCCIÓN TÁCTICA Y TÉCNICA - Boque 2 - TOPOGRAFÍA II. ORIENTACIÓN.  (Ref: 832)</v>
      </c>
      <c r="H833" s="42" t="s">
        <v>145</v>
      </c>
      <c r="I833" s="42" t="s">
        <v>161</v>
      </c>
      <c r="J833" s="37" t="s">
        <v>163</v>
      </c>
      <c r="Q833" s="69"/>
      <c r="R833" s="49">
        <f t="shared" si="62"/>
        <v>26</v>
      </c>
    </row>
    <row r="834" spans="1:18" x14ac:dyDescent="0.25">
      <c r="A834" s="59">
        <f t="shared" si="72"/>
        <v>833</v>
      </c>
      <c r="B834" s="47">
        <v>2</v>
      </c>
      <c r="D834" s="46" t="s">
        <v>137</v>
      </c>
      <c r="E834" s="59" t="str">
        <f t="shared" si="76"/>
        <v>Boque 2 - TOPOGRAFÍA II</v>
      </c>
      <c r="F834" s="59" t="str">
        <f t="shared" si="77"/>
        <v xml:space="preserve">ORIENTACIÓN. </v>
      </c>
      <c r="G834" s="59" t="str">
        <f t="shared" si="78"/>
        <v>INSTRUCCIÓN TÁCTICA Y TÉCNICA - Boque 2 - TOPOGRAFÍA II. ORIENTACIÓN.  (Ref: 833)</v>
      </c>
      <c r="H834" s="42" t="s">
        <v>145</v>
      </c>
      <c r="I834" s="42" t="s">
        <v>161</v>
      </c>
      <c r="J834" s="37" t="s">
        <v>163</v>
      </c>
      <c r="Q834" s="69"/>
      <c r="R834" s="49">
        <f t="shared" si="62"/>
        <v>27</v>
      </c>
    </row>
    <row r="835" spans="1:18" x14ac:dyDescent="0.25">
      <c r="A835" s="59">
        <f t="shared" si="72"/>
        <v>834</v>
      </c>
      <c r="B835" s="47">
        <v>2</v>
      </c>
      <c r="D835" s="46" t="s">
        <v>137</v>
      </c>
      <c r="E835" s="59" t="str">
        <f t="shared" si="76"/>
        <v>Boque 2 - TOPOGRAFÍA II</v>
      </c>
      <c r="F835" s="59" t="str">
        <f t="shared" si="77"/>
        <v xml:space="preserve">ORIENTACIÓN. </v>
      </c>
      <c r="G835" s="59" t="str">
        <f t="shared" si="78"/>
        <v>INSTRUCCIÓN TÁCTICA Y TÉCNICA - Boque 2 - TOPOGRAFÍA II. ORIENTACIÓN.  (Ref: 834)</v>
      </c>
      <c r="H835" s="42" t="s">
        <v>145</v>
      </c>
      <c r="I835" s="42" t="s">
        <v>161</v>
      </c>
      <c r="J835" s="37" t="s">
        <v>163</v>
      </c>
      <c r="Q835" s="69"/>
      <c r="R835" s="49">
        <f t="shared" si="62"/>
        <v>28</v>
      </c>
    </row>
    <row r="836" spans="1:18" x14ac:dyDescent="0.25">
      <c r="A836" s="59">
        <f t="shared" ref="A836:A899" si="79">+A835+1</f>
        <v>835</v>
      </c>
      <c r="B836" s="47">
        <v>2</v>
      </c>
      <c r="D836" s="46" t="s">
        <v>137</v>
      </c>
      <c r="E836" s="59" t="str">
        <f t="shared" si="76"/>
        <v>Boque 2 - TOPOGRAFÍA II</v>
      </c>
      <c r="F836" s="59" t="str">
        <f t="shared" si="77"/>
        <v xml:space="preserve">ORIENTACIÓN. </v>
      </c>
      <c r="G836" s="59" t="str">
        <f t="shared" si="78"/>
        <v>INSTRUCCIÓN TÁCTICA Y TÉCNICA - Boque 2 - TOPOGRAFÍA II. ORIENTACIÓN.  (Ref: 835)</v>
      </c>
      <c r="H836" s="42" t="s">
        <v>145</v>
      </c>
      <c r="I836" s="42" t="s">
        <v>161</v>
      </c>
      <c r="J836" s="37" t="s">
        <v>163</v>
      </c>
      <c r="Q836" s="69"/>
      <c r="R836" s="49">
        <f t="shared" si="62"/>
        <v>29</v>
      </c>
    </row>
    <row r="837" spans="1:18" x14ac:dyDescent="0.25">
      <c r="A837" s="59">
        <f t="shared" si="79"/>
        <v>836</v>
      </c>
      <c r="B837" s="47">
        <v>2</v>
      </c>
      <c r="D837" s="46" t="s">
        <v>137</v>
      </c>
      <c r="E837" s="59" t="str">
        <f t="shared" ref="E837:E858" si="80">CONCATENATE("Boque ",B837," - ",I837," ",D837)</f>
        <v>Boque 2 - TOPOGRAFÍA II</v>
      </c>
      <c r="F837" s="59" t="str">
        <f t="shared" ref="F837:F859" si="81">IF(J837&gt;0,CONCATENATE(J837,". ",K837),K837)</f>
        <v xml:space="preserve">ORIENTACIÓN. </v>
      </c>
      <c r="G837" s="59" t="str">
        <f t="shared" ref="G837:G859" si="82">IF(H837=0,CONCATENATE(E837,". ",F837," (Ref: ",A837,")"),CONCATENATE(H837," - ",E837,". ",F837," (Ref: ",A837,")"))</f>
        <v>INSTRUCCIÓN TÁCTICA Y TÉCNICA - Boque 2 - TOPOGRAFÍA II. ORIENTACIÓN.  (Ref: 836)</v>
      </c>
      <c r="H837" s="42" t="s">
        <v>145</v>
      </c>
      <c r="I837" s="42" t="s">
        <v>161</v>
      </c>
      <c r="J837" s="37" t="s">
        <v>163</v>
      </c>
      <c r="R837" s="49">
        <f t="shared" si="62"/>
        <v>30</v>
      </c>
    </row>
    <row r="838" spans="1:18" x14ac:dyDescent="0.25">
      <c r="A838" s="59">
        <f t="shared" si="79"/>
        <v>837</v>
      </c>
      <c r="B838" s="47">
        <v>2</v>
      </c>
      <c r="D838" s="46" t="s">
        <v>137</v>
      </c>
      <c r="E838" s="59" t="str">
        <f t="shared" si="80"/>
        <v>Boque 2 - TOPOGRAFÍA II</v>
      </c>
      <c r="F838" s="59" t="str">
        <f t="shared" si="81"/>
        <v xml:space="preserve">ORIENTACIÓN. </v>
      </c>
      <c r="G838" s="59" t="str">
        <f t="shared" si="82"/>
        <v>INSTRUCCIÓN TÁCTICA Y TÉCNICA - Boque 2 - TOPOGRAFÍA II. ORIENTACIÓN.  (Ref: 837)</v>
      </c>
      <c r="H838" s="42" t="s">
        <v>145</v>
      </c>
      <c r="I838" s="42" t="s">
        <v>161</v>
      </c>
      <c r="J838" s="37" t="s">
        <v>163</v>
      </c>
      <c r="R838" s="49">
        <f t="shared" si="62"/>
        <v>31</v>
      </c>
    </row>
    <row r="839" spans="1:18" x14ac:dyDescent="0.25">
      <c r="A839" s="59">
        <f t="shared" si="79"/>
        <v>838</v>
      </c>
      <c r="B839" s="47">
        <v>2</v>
      </c>
      <c r="D839" s="46" t="s">
        <v>137</v>
      </c>
      <c r="E839" s="59" t="str">
        <f t="shared" si="80"/>
        <v>Boque 2 - TOPOGRAFÍA II</v>
      </c>
      <c r="F839" s="59" t="str">
        <f t="shared" si="81"/>
        <v xml:space="preserve">ORIENTACIÓN. </v>
      </c>
      <c r="G839" s="59" t="str">
        <f t="shared" si="82"/>
        <v>INSTRUCCIÓN TÁCTICA Y TÉCNICA - Boque 2 - TOPOGRAFÍA II. ORIENTACIÓN.  (Ref: 838)</v>
      </c>
      <c r="H839" s="42" t="s">
        <v>145</v>
      </c>
      <c r="I839" s="42" t="s">
        <v>161</v>
      </c>
      <c r="J839" s="37" t="s">
        <v>163</v>
      </c>
      <c r="R839" s="49">
        <f t="shared" si="62"/>
        <v>32</v>
      </c>
    </row>
    <row r="840" spans="1:18" x14ac:dyDescent="0.25">
      <c r="A840" s="59">
        <f t="shared" si="79"/>
        <v>839</v>
      </c>
      <c r="B840" s="47">
        <v>2</v>
      </c>
      <c r="D840" s="46" t="s">
        <v>137</v>
      </c>
      <c r="E840" s="59" t="str">
        <f t="shared" si="80"/>
        <v>Boque 2 - TOPOGRAFÍA II</v>
      </c>
      <c r="F840" s="59" t="str">
        <f t="shared" si="81"/>
        <v xml:space="preserve">ORIENTACIÓN. </v>
      </c>
      <c r="G840" s="59" t="str">
        <f t="shared" si="82"/>
        <v>INSTRUCCIÓN TÁCTICA Y TÉCNICA - Boque 2 - TOPOGRAFÍA II. ORIENTACIÓN.  (Ref: 839)</v>
      </c>
      <c r="H840" s="42" t="s">
        <v>145</v>
      </c>
      <c r="I840" s="42" t="s">
        <v>161</v>
      </c>
      <c r="J840" s="37" t="s">
        <v>163</v>
      </c>
      <c r="R840" s="49">
        <f t="shared" si="62"/>
        <v>33</v>
      </c>
    </row>
    <row r="841" spans="1:18" x14ac:dyDescent="0.25">
      <c r="A841" s="59">
        <f t="shared" si="79"/>
        <v>840</v>
      </c>
      <c r="B841" s="47">
        <v>2</v>
      </c>
      <c r="D841" s="46" t="s">
        <v>137</v>
      </c>
      <c r="E841" s="59" t="str">
        <f t="shared" si="80"/>
        <v>Boque 2 - TOPOGRAFÍA II</v>
      </c>
      <c r="F841" s="59" t="str">
        <f t="shared" si="81"/>
        <v xml:space="preserve">ORIENTACIÓN. </v>
      </c>
      <c r="G841" s="59" t="str">
        <f t="shared" si="82"/>
        <v>INSTRUCCIÓN TÁCTICA Y TÉCNICA - Boque 2 - TOPOGRAFÍA II. ORIENTACIÓN.  (Ref: 840)</v>
      </c>
      <c r="H841" s="42" t="s">
        <v>145</v>
      </c>
      <c r="I841" s="42" t="s">
        <v>161</v>
      </c>
      <c r="J841" s="37" t="s">
        <v>163</v>
      </c>
      <c r="R841" s="49">
        <f t="shared" si="62"/>
        <v>34</v>
      </c>
    </row>
    <row r="842" spans="1:18" x14ac:dyDescent="0.25">
      <c r="A842" s="59">
        <f t="shared" si="79"/>
        <v>841</v>
      </c>
      <c r="B842" s="47">
        <v>2</v>
      </c>
      <c r="D842" s="46" t="s">
        <v>137</v>
      </c>
      <c r="E842" s="59" t="str">
        <f t="shared" si="80"/>
        <v>Boque 2 - TOPOGRAFÍA II</v>
      </c>
      <c r="F842" s="59" t="str">
        <f t="shared" si="81"/>
        <v xml:space="preserve">ORIENTACIÓN. </v>
      </c>
      <c r="G842" s="59" t="str">
        <f t="shared" si="82"/>
        <v>INSTRUCCIÓN TÁCTICA Y TÉCNICA - Boque 2 - TOPOGRAFÍA II. ORIENTACIÓN.  (Ref: 841)</v>
      </c>
      <c r="H842" s="42" t="s">
        <v>145</v>
      </c>
      <c r="I842" s="42" t="s">
        <v>161</v>
      </c>
      <c r="J842" s="37" t="s">
        <v>163</v>
      </c>
      <c r="R842" s="49">
        <f t="shared" si="62"/>
        <v>35</v>
      </c>
    </row>
    <row r="843" spans="1:18" x14ac:dyDescent="0.25">
      <c r="A843" s="59">
        <f t="shared" si="79"/>
        <v>842</v>
      </c>
      <c r="B843" s="47">
        <v>2</v>
      </c>
      <c r="D843" s="46" t="s">
        <v>137</v>
      </c>
      <c r="E843" s="59" t="str">
        <f t="shared" si="80"/>
        <v>Boque 2 - TOPOGRAFÍA II</v>
      </c>
      <c r="F843" s="59" t="str">
        <f t="shared" si="81"/>
        <v xml:space="preserve">ORIENTACIÓN. </v>
      </c>
      <c r="G843" s="59" t="str">
        <f t="shared" si="82"/>
        <v>INSTRUCCIÓN TÁCTICA Y TÉCNICA - Boque 2 - TOPOGRAFÍA II. ORIENTACIÓN.  (Ref: 842)</v>
      </c>
      <c r="H843" s="42" t="s">
        <v>145</v>
      </c>
      <c r="I843" s="42" t="s">
        <v>161</v>
      </c>
      <c r="J843" s="37" t="s">
        <v>163</v>
      </c>
      <c r="R843" s="49">
        <f t="shared" si="62"/>
        <v>36</v>
      </c>
    </row>
    <row r="844" spans="1:18" x14ac:dyDescent="0.25">
      <c r="A844" s="59">
        <f t="shared" si="79"/>
        <v>843</v>
      </c>
      <c r="B844" s="47">
        <v>2</v>
      </c>
      <c r="D844" s="46" t="s">
        <v>137</v>
      </c>
      <c r="E844" s="59" t="str">
        <f t="shared" si="80"/>
        <v>Boque 2 - TOPOGRAFÍA II</v>
      </c>
      <c r="F844" s="59" t="str">
        <f t="shared" si="81"/>
        <v xml:space="preserve">ORIENTACIÓN. </v>
      </c>
      <c r="G844" s="59" t="str">
        <f t="shared" si="82"/>
        <v>INSTRUCCIÓN TÁCTICA Y TÉCNICA - Boque 2 - TOPOGRAFÍA II. ORIENTACIÓN.  (Ref: 843)</v>
      </c>
      <c r="H844" s="42" t="s">
        <v>145</v>
      </c>
      <c r="I844" s="42" t="s">
        <v>161</v>
      </c>
      <c r="J844" s="37" t="s">
        <v>163</v>
      </c>
      <c r="R844" s="49">
        <f t="shared" si="62"/>
        <v>37</v>
      </c>
    </row>
    <row r="845" spans="1:18" x14ac:dyDescent="0.25">
      <c r="A845" s="59">
        <f t="shared" si="79"/>
        <v>844</v>
      </c>
      <c r="B845" s="47">
        <v>2</v>
      </c>
      <c r="D845" s="46" t="s">
        <v>137</v>
      </c>
      <c r="E845" s="59" t="str">
        <f t="shared" si="80"/>
        <v>Boque 2 - TOPOGRAFÍA II</v>
      </c>
      <c r="F845" s="59" t="str">
        <f t="shared" si="81"/>
        <v xml:space="preserve">ORIENTACIÓN. </v>
      </c>
      <c r="G845" s="59" t="str">
        <f t="shared" si="82"/>
        <v>INSTRUCCIÓN TÁCTICA Y TÉCNICA - Boque 2 - TOPOGRAFÍA II. ORIENTACIÓN.  (Ref: 844)</v>
      </c>
      <c r="H845" s="42" t="s">
        <v>145</v>
      </c>
      <c r="I845" s="42" t="s">
        <v>161</v>
      </c>
      <c r="J845" s="37" t="s">
        <v>163</v>
      </c>
      <c r="R845" s="49">
        <f t="shared" si="62"/>
        <v>38</v>
      </c>
    </row>
    <row r="846" spans="1:18" x14ac:dyDescent="0.25">
      <c r="A846" s="59">
        <f t="shared" si="79"/>
        <v>845</v>
      </c>
      <c r="B846" s="47">
        <v>2</v>
      </c>
      <c r="D846" s="46" t="s">
        <v>137</v>
      </c>
      <c r="E846" s="59" t="str">
        <f t="shared" si="80"/>
        <v>Boque 2 - TOPOGRAFÍA II</v>
      </c>
      <c r="F846" s="59" t="str">
        <f t="shared" si="81"/>
        <v xml:space="preserve">ORIENTACIÓN. </v>
      </c>
      <c r="G846" s="59" t="str">
        <f t="shared" si="82"/>
        <v>INSTRUCCIÓN TÁCTICA Y TÉCNICA - Boque 2 - TOPOGRAFÍA II. ORIENTACIÓN.  (Ref: 845)</v>
      </c>
      <c r="H846" s="42" t="s">
        <v>145</v>
      </c>
      <c r="I846" s="42" t="s">
        <v>161</v>
      </c>
      <c r="J846" s="37" t="s">
        <v>163</v>
      </c>
      <c r="R846" s="49">
        <f t="shared" si="62"/>
        <v>39</v>
      </c>
    </row>
    <row r="847" spans="1:18" x14ac:dyDescent="0.25">
      <c r="A847" s="59">
        <f t="shared" si="79"/>
        <v>846</v>
      </c>
      <c r="B847" s="47">
        <v>2</v>
      </c>
      <c r="D847" s="46" t="s">
        <v>137</v>
      </c>
      <c r="E847" s="59" t="str">
        <f t="shared" si="80"/>
        <v>Boque 2 - TOPOGRAFÍA II</v>
      </c>
      <c r="F847" s="59" t="str">
        <f t="shared" si="81"/>
        <v xml:space="preserve">ORIENTACIÓN. </v>
      </c>
      <c r="G847" s="59" t="str">
        <f t="shared" si="82"/>
        <v>INSTRUCCIÓN TÁCTICA Y TÉCNICA - Boque 2 - TOPOGRAFÍA II. ORIENTACIÓN.  (Ref: 846)</v>
      </c>
      <c r="H847" s="42" t="s">
        <v>145</v>
      </c>
      <c r="I847" s="42" t="s">
        <v>161</v>
      </c>
      <c r="J847" s="37" t="s">
        <v>163</v>
      </c>
      <c r="R847" s="49">
        <f t="shared" si="62"/>
        <v>40</v>
      </c>
    </row>
    <row r="848" spans="1:18" x14ac:dyDescent="0.25">
      <c r="A848" s="59">
        <f t="shared" si="79"/>
        <v>847</v>
      </c>
      <c r="B848" s="47">
        <v>2</v>
      </c>
      <c r="D848" s="46" t="s">
        <v>137</v>
      </c>
      <c r="E848" s="59" t="str">
        <f t="shared" si="80"/>
        <v>Boque 2 - TOPOGRAFÍA II</v>
      </c>
      <c r="F848" s="59" t="str">
        <f t="shared" si="81"/>
        <v xml:space="preserve">ORIENTACIÓN. </v>
      </c>
      <c r="G848" s="59" t="str">
        <f t="shared" si="82"/>
        <v>INSTRUCCIÓN TÁCTICA Y TÉCNICA - Boque 2 - TOPOGRAFÍA II. ORIENTACIÓN.  (Ref: 847)</v>
      </c>
      <c r="H848" s="42" t="s">
        <v>145</v>
      </c>
      <c r="I848" s="42" t="s">
        <v>161</v>
      </c>
      <c r="J848" s="37" t="s">
        <v>163</v>
      </c>
      <c r="R848" s="49">
        <f t="shared" si="62"/>
        <v>41</v>
      </c>
    </row>
    <row r="849" spans="1:18" x14ac:dyDescent="0.25">
      <c r="A849" s="59">
        <f t="shared" si="79"/>
        <v>848</v>
      </c>
      <c r="B849" s="47">
        <v>2</v>
      </c>
      <c r="D849" s="46" t="s">
        <v>137</v>
      </c>
      <c r="E849" s="59" t="str">
        <f t="shared" si="80"/>
        <v>Boque 2 - TOPOGRAFÍA II</v>
      </c>
      <c r="F849" s="59" t="str">
        <f t="shared" si="81"/>
        <v xml:space="preserve">ORIENTACIÓN. </v>
      </c>
      <c r="G849" s="59" t="str">
        <f t="shared" si="82"/>
        <v>INSTRUCCIÓN TÁCTICA Y TÉCNICA - Boque 2 - TOPOGRAFÍA II. ORIENTACIÓN.  (Ref: 848)</v>
      </c>
      <c r="H849" s="42" t="s">
        <v>145</v>
      </c>
      <c r="I849" s="42" t="s">
        <v>161</v>
      </c>
      <c r="J849" s="37" t="s">
        <v>163</v>
      </c>
      <c r="R849" s="49">
        <f t="shared" si="62"/>
        <v>42</v>
      </c>
    </row>
    <row r="850" spans="1:18" x14ac:dyDescent="0.25">
      <c r="A850" s="59">
        <f t="shared" si="79"/>
        <v>849</v>
      </c>
      <c r="B850" s="47">
        <v>2</v>
      </c>
      <c r="D850" s="46" t="s">
        <v>137</v>
      </c>
      <c r="E850" s="59" t="str">
        <f t="shared" si="80"/>
        <v>Boque 2 - TOPOGRAFÍA II</v>
      </c>
      <c r="F850" s="59" t="str">
        <f t="shared" si="81"/>
        <v xml:space="preserve">ORIENTACIÓN. </v>
      </c>
      <c r="G850" s="59" t="str">
        <f t="shared" si="82"/>
        <v>INSTRUCCIÓN TÁCTICA Y TÉCNICA - Boque 2 - TOPOGRAFÍA II. ORIENTACIÓN.  (Ref: 849)</v>
      </c>
      <c r="H850" s="42" t="s">
        <v>145</v>
      </c>
      <c r="I850" s="42" t="s">
        <v>161</v>
      </c>
      <c r="J850" s="37" t="s">
        <v>163</v>
      </c>
      <c r="R850" s="49">
        <f t="shared" si="62"/>
        <v>43</v>
      </c>
    </row>
    <row r="851" spans="1:18" x14ac:dyDescent="0.25">
      <c r="A851" s="59">
        <f t="shared" si="79"/>
        <v>850</v>
      </c>
      <c r="B851" s="47">
        <v>2</v>
      </c>
      <c r="D851" s="46" t="s">
        <v>137</v>
      </c>
      <c r="E851" s="59" t="str">
        <f t="shared" si="80"/>
        <v>Boque 2 - TOPOGRAFÍA II</v>
      </c>
      <c r="F851" s="59" t="str">
        <f t="shared" si="81"/>
        <v xml:space="preserve">ORIENTACIÓN. </v>
      </c>
      <c r="G851" s="59" t="str">
        <f t="shared" si="82"/>
        <v>INSTRUCCIÓN TÁCTICA Y TÉCNICA - Boque 2 - TOPOGRAFÍA II. ORIENTACIÓN.  (Ref: 850)</v>
      </c>
      <c r="H851" s="42" t="s">
        <v>145</v>
      </c>
      <c r="I851" s="42" t="s">
        <v>161</v>
      </c>
      <c r="J851" s="37" t="s">
        <v>163</v>
      </c>
      <c r="R851" s="49">
        <f t="shared" si="62"/>
        <v>44</v>
      </c>
    </row>
    <row r="852" spans="1:18" x14ac:dyDescent="0.25">
      <c r="A852" s="59">
        <f t="shared" si="79"/>
        <v>851</v>
      </c>
      <c r="B852" s="47">
        <v>2</v>
      </c>
      <c r="D852" s="46" t="s">
        <v>137</v>
      </c>
      <c r="E852" s="59" t="str">
        <f t="shared" si="80"/>
        <v>Boque 2 - TOPOGRAFÍA II</v>
      </c>
      <c r="F852" s="59" t="str">
        <f t="shared" si="81"/>
        <v xml:space="preserve">ORIENTACIÓN. </v>
      </c>
      <c r="G852" s="59" t="str">
        <f t="shared" si="82"/>
        <v>INSTRUCCIÓN TÁCTICA Y TÉCNICA - Boque 2 - TOPOGRAFÍA II. ORIENTACIÓN.  (Ref: 851)</v>
      </c>
      <c r="H852" s="42" t="s">
        <v>145</v>
      </c>
      <c r="I852" s="42" t="s">
        <v>161</v>
      </c>
      <c r="J852" s="37" t="s">
        <v>163</v>
      </c>
      <c r="R852" s="49">
        <f t="shared" si="62"/>
        <v>45</v>
      </c>
    </row>
    <row r="853" spans="1:18" x14ac:dyDescent="0.25">
      <c r="A853" s="59">
        <f t="shared" si="79"/>
        <v>852</v>
      </c>
      <c r="B853" s="47">
        <v>2</v>
      </c>
      <c r="D853" s="46" t="s">
        <v>137</v>
      </c>
      <c r="E853" s="59" t="str">
        <f t="shared" si="80"/>
        <v>Boque 2 - TOPOGRAFÍA II</v>
      </c>
      <c r="F853" s="59" t="str">
        <f t="shared" si="81"/>
        <v xml:space="preserve">ORIENTACIÓN. </v>
      </c>
      <c r="G853" s="59" t="str">
        <f t="shared" si="82"/>
        <v>INSTRUCCIÓN TÁCTICA Y TÉCNICA - Boque 2 - TOPOGRAFÍA II. ORIENTACIÓN.  (Ref: 852)</v>
      </c>
      <c r="H853" s="42" t="s">
        <v>145</v>
      </c>
      <c r="I853" s="42" t="s">
        <v>161</v>
      </c>
      <c r="J853" s="37" t="s">
        <v>163</v>
      </c>
      <c r="R853" s="49">
        <f t="shared" si="62"/>
        <v>46</v>
      </c>
    </row>
    <row r="854" spans="1:18" x14ac:dyDescent="0.25">
      <c r="A854" s="59">
        <f t="shared" si="79"/>
        <v>853</v>
      </c>
      <c r="B854" s="47">
        <v>2</v>
      </c>
      <c r="D854" s="46" t="s">
        <v>137</v>
      </c>
      <c r="E854" s="59" t="str">
        <f t="shared" si="80"/>
        <v>Boque 2 - TOPOGRAFÍA II</v>
      </c>
      <c r="F854" s="59" t="str">
        <f t="shared" si="81"/>
        <v xml:space="preserve">ORIENTACIÓN. </v>
      </c>
      <c r="G854" s="59" t="str">
        <f t="shared" si="82"/>
        <v>INSTRUCCIÓN TÁCTICA Y TÉCNICA - Boque 2 - TOPOGRAFÍA II. ORIENTACIÓN.  (Ref: 853)</v>
      </c>
      <c r="H854" s="42" t="s">
        <v>145</v>
      </c>
      <c r="I854" s="42" t="s">
        <v>161</v>
      </c>
      <c r="J854" s="37" t="s">
        <v>163</v>
      </c>
      <c r="R854" s="49">
        <f t="shared" si="62"/>
        <v>47</v>
      </c>
    </row>
    <row r="855" spans="1:18" x14ac:dyDescent="0.25">
      <c r="A855" s="59">
        <f t="shared" si="79"/>
        <v>854</v>
      </c>
      <c r="B855" s="47">
        <v>2</v>
      </c>
      <c r="D855" s="46" t="s">
        <v>137</v>
      </c>
      <c r="E855" s="59" t="str">
        <f t="shared" si="80"/>
        <v>Boque 2 - TOPOGRAFÍA II</v>
      </c>
      <c r="F855" s="59" t="str">
        <f t="shared" si="81"/>
        <v xml:space="preserve">ORIENTACIÓN. </v>
      </c>
      <c r="G855" s="59" t="str">
        <f t="shared" si="82"/>
        <v>INSTRUCCIÓN TÁCTICA Y TÉCNICA - Boque 2 - TOPOGRAFÍA II. ORIENTACIÓN.  (Ref: 854)</v>
      </c>
      <c r="H855" s="42" t="s">
        <v>145</v>
      </c>
      <c r="I855" s="42" t="s">
        <v>161</v>
      </c>
      <c r="J855" s="37" t="s">
        <v>163</v>
      </c>
      <c r="R855" s="49">
        <f t="shared" si="62"/>
        <v>48</v>
      </c>
    </row>
    <row r="856" spans="1:18" x14ac:dyDescent="0.25">
      <c r="A856" s="59">
        <f t="shared" si="79"/>
        <v>855</v>
      </c>
      <c r="B856" s="47">
        <v>2</v>
      </c>
      <c r="D856" s="46" t="s">
        <v>137</v>
      </c>
      <c r="E856" s="59" t="str">
        <f t="shared" si="80"/>
        <v>Boque 2 - TOPOGRAFÍA II</v>
      </c>
      <c r="F856" s="59" t="str">
        <f t="shared" si="81"/>
        <v xml:space="preserve">ORIENTACIÓN. </v>
      </c>
      <c r="G856" s="59" t="str">
        <f t="shared" si="82"/>
        <v>INSTRUCCIÓN TÁCTICA Y TÉCNICA - Boque 2 - TOPOGRAFÍA II. ORIENTACIÓN.  (Ref: 855)</v>
      </c>
      <c r="H856" s="42" t="s">
        <v>145</v>
      </c>
      <c r="I856" s="42" t="s">
        <v>161</v>
      </c>
      <c r="J856" s="37" t="s">
        <v>163</v>
      </c>
      <c r="R856" s="49">
        <f t="shared" si="62"/>
        <v>49</v>
      </c>
    </row>
    <row r="857" spans="1:18" x14ac:dyDescent="0.25">
      <c r="A857" s="59">
        <f t="shared" si="79"/>
        <v>856</v>
      </c>
      <c r="B857" s="47">
        <v>2</v>
      </c>
      <c r="D857" s="46" t="s">
        <v>137</v>
      </c>
      <c r="E857" s="59" t="str">
        <f t="shared" si="80"/>
        <v>Boque 2 - TOPOGRAFÍA II</v>
      </c>
      <c r="F857" s="59" t="str">
        <f t="shared" si="81"/>
        <v xml:space="preserve">ORIENTACIÓN. </v>
      </c>
      <c r="G857" s="59" t="str">
        <f t="shared" si="82"/>
        <v>INSTRUCCIÓN TÁCTICA Y TÉCNICA - Boque 2 - TOPOGRAFÍA II. ORIENTACIÓN.  (Ref: 856)</v>
      </c>
      <c r="H857" s="42" t="s">
        <v>145</v>
      </c>
      <c r="I857" s="42" t="s">
        <v>161</v>
      </c>
      <c r="J857" s="37" t="s">
        <v>163</v>
      </c>
      <c r="R857" s="49">
        <f t="shared" si="62"/>
        <v>50</v>
      </c>
    </row>
    <row r="858" spans="1:18" x14ac:dyDescent="0.25">
      <c r="A858" s="59">
        <f t="shared" si="79"/>
        <v>857</v>
      </c>
      <c r="B858" s="47">
        <v>2</v>
      </c>
      <c r="D858" s="46" t="s">
        <v>137</v>
      </c>
      <c r="E858" s="59" t="str">
        <f t="shared" si="80"/>
        <v>Boque 2 - TOPOGRAFÍA II</v>
      </c>
      <c r="F858" s="59" t="str">
        <f t="shared" si="81"/>
        <v xml:space="preserve">ORIENTACIÓN. </v>
      </c>
      <c r="G858" s="59" t="str">
        <f t="shared" si="82"/>
        <v>INSTRUCCIÓN TÁCTICA Y TÉCNICA - Boque 2 - TOPOGRAFÍA II. ORIENTACIÓN.  (Ref: 857)</v>
      </c>
      <c r="H858" s="42" t="s">
        <v>145</v>
      </c>
      <c r="I858" s="42" t="s">
        <v>161</v>
      </c>
      <c r="J858" s="37" t="s">
        <v>163</v>
      </c>
      <c r="R858" s="49">
        <f t="shared" si="62"/>
        <v>51</v>
      </c>
    </row>
    <row r="859" spans="1:18" x14ac:dyDescent="0.25">
      <c r="A859" s="59">
        <f t="shared" si="79"/>
        <v>858</v>
      </c>
      <c r="B859" s="47">
        <v>2</v>
      </c>
      <c r="D859" s="46" t="s">
        <v>137</v>
      </c>
      <c r="E859" s="59" t="str">
        <f t="shared" ref="E859:E922" si="83">CONCATENATE("Boque ",B859," - ",I859," ",D859)</f>
        <v>Boque 2 - TOPOGRAFÍA II</v>
      </c>
      <c r="F859" s="59" t="str">
        <f t="shared" si="81"/>
        <v xml:space="preserve">ORIENTACIÓN. </v>
      </c>
      <c r="G859" s="59" t="str">
        <f t="shared" si="82"/>
        <v>INSTRUCCIÓN TÁCTICA Y TÉCNICA - Boque 2 - TOPOGRAFÍA II. ORIENTACIÓN.  (Ref: 858)</v>
      </c>
      <c r="H859" s="42" t="s">
        <v>145</v>
      </c>
      <c r="I859" s="42" t="s">
        <v>161</v>
      </c>
      <c r="J859" s="37" t="s">
        <v>163</v>
      </c>
      <c r="R859" s="49">
        <f t="shared" si="62"/>
        <v>52</v>
      </c>
    </row>
    <row r="860" spans="1:18" x14ac:dyDescent="0.25">
      <c r="A860" s="59">
        <f t="shared" si="79"/>
        <v>859</v>
      </c>
      <c r="B860" s="47">
        <v>2</v>
      </c>
      <c r="D860" s="46" t="s">
        <v>137</v>
      </c>
      <c r="E860" s="59" t="str">
        <f t="shared" si="83"/>
        <v>Boque 2 - TOPOGRAFÍA II</v>
      </c>
      <c r="F860" s="59" t="str">
        <f t="shared" ref="F860:F923" si="84">IF(J860&gt;0,CONCATENATE(J860,". ",K860),K860)</f>
        <v xml:space="preserve">ORIENTACIÓN. </v>
      </c>
      <c r="G860" s="59" t="str">
        <f t="shared" ref="G860:G923" si="85">IF(H860=0,CONCATENATE(E860,". ",F860," (Ref: ",A860,")"),CONCATENATE(H860," - ",E860,". ",F860," (Ref: ",A860,")"))</f>
        <v>INSTRUCCIÓN TÁCTICA Y TÉCNICA - Boque 2 - TOPOGRAFÍA II. ORIENTACIÓN.  (Ref: 859)</v>
      </c>
      <c r="H860" s="42" t="s">
        <v>145</v>
      </c>
      <c r="I860" s="42" t="s">
        <v>161</v>
      </c>
      <c r="J860" s="37" t="s">
        <v>163</v>
      </c>
      <c r="R860" s="49">
        <f t="shared" ref="R860:R923" si="86">IF(C860=0,R859+1,1)</f>
        <v>53</v>
      </c>
    </row>
    <row r="861" spans="1:18" x14ac:dyDescent="0.25">
      <c r="A861" s="59">
        <f t="shared" si="79"/>
        <v>860</v>
      </c>
      <c r="B861" s="47">
        <v>2</v>
      </c>
      <c r="D861" s="46" t="s">
        <v>137</v>
      </c>
      <c r="E861" s="59" t="str">
        <f t="shared" si="83"/>
        <v>Boque 2 - TOPOGRAFÍA II</v>
      </c>
      <c r="F861" s="59" t="str">
        <f t="shared" si="84"/>
        <v xml:space="preserve">ORIENTACIÓN. </v>
      </c>
      <c r="G861" s="59" t="str">
        <f t="shared" si="85"/>
        <v>INSTRUCCIÓN TÁCTICA Y TÉCNICA - Boque 2 - TOPOGRAFÍA II. ORIENTACIÓN.  (Ref: 860)</v>
      </c>
      <c r="H861" s="42" t="s">
        <v>145</v>
      </c>
      <c r="I861" s="42" t="s">
        <v>161</v>
      </c>
      <c r="J861" s="37" t="s">
        <v>163</v>
      </c>
      <c r="R861" s="49">
        <f t="shared" si="86"/>
        <v>54</v>
      </c>
    </row>
    <row r="862" spans="1:18" x14ac:dyDescent="0.25">
      <c r="A862" s="59">
        <f t="shared" si="79"/>
        <v>861</v>
      </c>
      <c r="B862" s="47">
        <v>2</v>
      </c>
      <c r="D862" s="46" t="s">
        <v>137</v>
      </c>
      <c r="E862" s="59" t="str">
        <f t="shared" si="83"/>
        <v>Boque 2 - TOPOGRAFÍA II</v>
      </c>
      <c r="F862" s="59" t="str">
        <f t="shared" si="84"/>
        <v xml:space="preserve">ORIENTACIÓN. </v>
      </c>
      <c r="G862" s="59" t="str">
        <f t="shared" si="85"/>
        <v>INSTRUCCIÓN TÁCTICA Y TÉCNICA - Boque 2 - TOPOGRAFÍA II. ORIENTACIÓN.  (Ref: 861)</v>
      </c>
      <c r="H862" s="42" t="s">
        <v>145</v>
      </c>
      <c r="I862" s="42" t="s">
        <v>161</v>
      </c>
      <c r="J862" s="37" t="s">
        <v>163</v>
      </c>
      <c r="R862" s="49">
        <f t="shared" si="86"/>
        <v>55</v>
      </c>
    </row>
    <row r="863" spans="1:18" x14ac:dyDescent="0.25">
      <c r="A863" s="59">
        <f t="shared" si="79"/>
        <v>862</v>
      </c>
      <c r="B863" s="47">
        <v>2</v>
      </c>
      <c r="D863" s="46" t="s">
        <v>137</v>
      </c>
      <c r="E863" s="59" t="str">
        <f t="shared" si="83"/>
        <v>Boque 2 - TOPOGRAFÍA II</v>
      </c>
      <c r="F863" s="59" t="str">
        <f t="shared" si="84"/>
        <v xml:space="preserve">ORIENTACIÓN. </v>
      </c>
      <c r="G863" s="59" t="str">
        <f t="shared" si="85"/>
        <v>INSTRUCCIÓN TÁCTICA Y TÉCNICA - Boque 2 - TOPOGRAFÍA II. ORIENTACIÓN.  (Ref: 862)</v>
      </c>
      <c r="H863" s="42" t="s">
        <v>145</v>
      </c>
      <c r="I863" s="42" t="s">
        <v>161</v>
      </c>
      <c r="J863" s="37" t="s">
        <v>163</v>
      </c>
      <c r="R863" s="49">
        <f t="shared" si="86"/>
        <v>56</v>
      </c>
    </row>
    <row r="864" spans="1:18" x14ac:dyDescent="0.25">
      <c r="A864" s="59">
        <f t="shared" si="79"/>
        <v>863</v>
      </c>
      <c r="B864" s="47">
        <v>2</v>
      </c>
      <c r="D864" s="46" t="s">
        <v>137</v>
      </c>
      <c r="E864" s="59" t="str">
        <f t="shared" si="83"/>
        <v>Boque 2 - TOPOGRAFÍA II</v>
      </c>
      <c r="F864" s="59" t="str">
        <f t="shared" si="84"/>
        <v xml:space="preserve">ORIENTACIÓN. </v>
      </c>
      <c r="G864" s="59" t="str">
        <f t="shared" si="85"/>
        <v>INSTRUCCIÓN TÁCTICA Y TÉCNICA - Boque 2 - TOPOGRAFÍA II. ORIENTACIÓN.  (Ref: 863)</v>
      </c>
      <c r="H864" s="42" t="s">
        <v>145</v>
      </c>
      <c r="I864" s="42" t="s">
        <v>161</v>
      </c>
      <c r="J864" s="37" t="s">
        <v>163</v>
      </c>
      <c r="R864" s="49">
        <f t="shared" si="86"/>
        <v>57</v>
      </c>
    </row>
    <row r="865" spans="1:18" x14ac:dyDescent="0.25">
      <c r="A865" s="59">
        <f t="shared" si="79"/>
        <v>864</v>
      </c>
      <c r="B865" s="47">
        <v>2</v>
      </c>
      <c r="D865" s="46" t="s">
        <v>137</v>
      </c>
      <c r="E865" s="59" t="str">
        <f t="shared" si="83"/>
        <v>Boque 2 - TOPOGRAFÍA II</v>
      </c>
      <c r="F865" s="59" t="str">
        <f t="shared" si="84"/>
        <v xml:space="preserve">ORIENTACIÓN. </v>
      </c>
      <c r="G865" s="59" t="str">
        <f t="shared" si="85"/>
        <v>INSTRUCCIÓN TÁCTICA Y TÉCNICA - Boque 2 - TOPOGRAFÍA II. ORIENTACIÓN.  (Ref: 864)</v>
      </c>
      <c r="H865" s="42" t="s">
        <v>145</v>
      </c>
      <c r="I865" s="42" t="s">
        <v>161</v>
      </c>
      <c r="J865" s="37" t="s">
        <v>163</v>
      </c>
      <c r="R865" s="49">
        <f t="shared" si="86"/>
        <v>58</v>
      </c>
    </row>
    <row r="866" spans="1:18" x14ac:dyDescent="0.25">
      <c r="A866" s="59">
        <f t="shared" si="79"/>
        <v>865</v>
      </c>
      <c r="B866" s="47">
        <v>2</v>
      </c>
      <c r="D866" s="46" t="s">
        <v>137</v>
      </c>
      <c r="E866" s="59" t="str">
        <f t="shared" si="83"/>
        <v>Boque 2 - TOPOGRAFÍA II</v>
      </c>
      <c r="F866" s="59" t="str">
        <f t="shared" si="84"/>
        <v xml:space="preserve">ORIENTACIÓN. </v>
      </c>
      <c r="G866" s="59" t="str">
        <f t="shared" si="85"/>
        <v>INSTRUCCIÓN TÁCTICA Y TÉCNICA - Boque 2 - TOPOGRAFÍA II. ORIENTACIÓN.  (Ref: 865)</v>
      </c>
      <c r="H866" s="42" t="s">
        <v>145</v>
      </c>
      <c r="I866" s="42" t="s">
        <v>161</v>
      </c>
      <c r="J866" s="37" t="s">
        <v>163</v>
      </c>
      <c r="R866" s="49">
        <f t="shared" si="86"/>
        <v>59</v>
      </c>
    </row>
    <row r="867" spans="1:18" x14ac:dyDescent="0.25">
      <c r="A867" s="59">
        <f t="shared" si="79"/>
        <v>866</v>
      </c>
      <c r="B867" s="47">
        <v>2</v>
      </c>
      <c r="D867" s="46" t="s">
        <v>137</v>
      </c>
      <c r="E867" s="59" t="str">
        <f t="shared" si="83"/>
        <v>Boque 2 - TOPOGRAFÍA II</v>
      </c>
      <c r="F867" s="59" t="str">
        <f t="shared" si="84"/>
        <v xml:space="preserve">ORIENTACIÓN. </v>
      </c>
      <c r="G867" s="59" t="str">
        <f t="shared" si="85"/>
        <v>INSTRUCCIÓN TÁCTICA Y TÉCNICA - Boque 2 - TOPOGRAFÍA II. ORIENTACIÓN.  (Ref: 866)</v>
      </c>
      <c r="H867" s="42" t="s">
        <v>145</v>
      </c>
      <c r="I867" s="42" t="s">
        <v>161</v>
      </c>
      <c r="J867" s="37" t="s">
        <v>163</v>
      </c>
      <c r="R867" s="49">
        <f t="shared" si="86"/>
        <v>60</v>
      </c>
    </row>
    <row r="868" spans="1:18" x14ac:dyDescent="0.25">
      <c r="A868" s="59">
        <f t="shared" si="79"/>
        <v>867</v>
      </c>
      <c r="B868" s="47">
        <v>2</v>
      </c>
      <c r="D868" s="46" t="s">
        <v>137</v>
      </c>
      <c r="E868" s="59" t="str">
        <f t="shared" si="83"/>
        <v>Boque 2 - TOPOGRAFÍA II</v>
      </c>
      <c r="F868" s="59" t="str">
        <f t="shared" si="84"/>
        <v xml:space="preserve">ORIENTACIÓN. </v>
      </c>
      <c r="G868" s="59" t="str">
        <f t="shared" si="85"/>
        <v>INSTRUCCIÓN TÁCTICA Y TÉCNICA - Boque 2 - TOPOGRAFÍA II. ORIENTACIÓN.  (Ref: 867)</v>
      </c>
      <c r="H868" s="42" t="s">
        <v>145</v>
      </c>
      <c r="I868" s="42" t="s">
        <v>161</v>
      </c>
      <c r="J868" s="37" t="s">
        <v>163</v>
      </c>
      <c r="R868" s="49">
        <f t="shared" si="86"/>
        <v>61</v>
      </c>
    </row>
    <row r="869" spans="1:18" x14ac:dyDescent="0.25">
      <c r="A869" s="59">
        <f t="shared" si="79"/>
        <v>868</v>
      </c>
      <c r="B869" s="47">
        <v>2</v>
      </c>
      <c r="D869" s="46" t="s">
        <v>137</v>
      </c>
      <c r="E869" s="59" t="str">
        <f t="shared" si="83"/>
        <v>Boque 2 - TOPOGRAFÍA II</v>
      </c>
      <c r="F869" s="59" t="str">
        <f t="shared" si="84"/>
        <v xml:space="preserve">ORIENTACIÓN. </v>
      </c>
      <c r="G869" s="59" t="str">
        <f t="shared" si="85"/>
        <v>INSTRUCCIÓN TÁCTICA Y TÉCNICA - Boque 2 - TOPOGRAFÍA II. ORIENTACIÓN.  (Ref: 868)</v>
      </c>
      <c r="H869" s="42" t="s">
        <v>145</v>
      </c>
      <c r="I869" s="42" t="s">
        <v>161</v>
      </c>
      <c r="J869" s="37" t="s">
        <v>163</v>
      </c>
      <c r="R869" s="49">
        <f t="shared" si="86"/>
        <v>62</v>
      </c>
    </row>
    <row r="870" spans="1:18" x14ac:dyDescent="0.25">
      <c r="A870" s="59">
        <f t="shared" si="79"/>
        <v>869</v>
      </c>
      <c r="B870" s="47">
        <v>2</v>
      </c>
      <c r="D870" s="46" t="s">
        <v>137</v>
      </c>
      <c r="E870" s="59" t="str">
        <f t="shared" si="83"/>
        <v>Boque 2 - TOPOGRAFÍA II</v>
      </c>
      <c r="F870" s="59" t="str">
        <f t="shared" si="84"/>
        <v xml:space="preserve">ORIENTACIÓN. </v>
      </c>
      <c r="G870" s="59" t="str">
        <f t="shared" si="85"/>
        <v>INSTRUCCIÓN TÁCTICA Y TÉCNICA - Boque 2 - TOPOGRAFÍA II. ORIENTACIÓN.  (Ref: 869)</v>
      </c>
      <c r="H870" s="42" t="s">
        <v>145</v>
      </c>
      <c r="I870" s="42" t="s">
        <v>161</v>
      </c>
      <c r="J870" s="37" t="s">
        <v>163</v>
      </c>
      <c r="R870" s="49">
        <f t="shared" si="86"/>
        <v>63</v>
      </c>
    </row>
    <row r="871" spans="1:18" x14ac:dyDescent="0.25">
      <c r="A871" s="59">
        <f t="shared" si="79"/>
        <v>870</v>
      </c>
      <c r="B871" s="47">
        <v>2</v>
      </c>
      <c r="D871" s="46" t="s">
        <v>137</v>
      </c>
      <c r="E871" s="59" t="str">
        <f t="shared" si="83"/>
        <v>Boque 2 - TOPOGRAFÍA II</v>
      </c>
      <c r="F871" s="59" t="str">
        <f t="shared" si="84"/>
        <v xml:space="preserve">ORIENTACIÓN. </v>
      </c>
      <c r="G871" s="59" t="str">
        <f t="shared" si="85"/>
        <v>INSTRUCCIÓN TÁCTICA Y TÉCNICA - Boque 2 - TOPOGRAFÍA II. ORIENTACIÓN.  (Ref: 870)</v>
      </c>
      <c r="H871" s="42" t="s">
        <v>145</v>
      </c>
      <c r="I871" s="42" t="s">
        <v>161</v>
      </c>
      <c r="J871" s="37" t="s">
        <v>163</v>
      </c>
      <c r="R871" s="49">
        <f t="shared" si="86"/>
        <v>64</v>
      </c>
    </row>
    <row r="872" spans="1:18" x14ac:dyDescent="0.25">
      <c r="A872" s="59">
        <f t="shared" si="79"/>
        <v>871</v>
      </c>
      <c r="B872" s="47">
        <v>2</v>
      </c>
      <c r="D872" s="46" t="s">
        <v>137</v>
      </c>
      <c r="E872" s="59" t="str">
        <f t="shared" si="83"/>
        <v>Boque 2 - TOPOGRAFÍA II</v>
      </c>
      <c r="F872" s="59" t="str">
        <f t="shared" si="84"/>
        <v xml:space="preserve">NAVEGACIÓN. </v>
      </c>
      <c r="G872" s="59" t="str">
        <f t="shared" si="85"/>
        <v>INSTRUCCIÓN TÁCTICA Y TÉCNICA - Boque 2 - TOPOGRAFÍA II. NAVEGACIÓN.  (Ref: 871)</v>
      </c>
      <c r="H872" s="42" t="s">
        <v>145</v>
      </c>
      <c r="I872" s="42" t="s">
        <v>161</v>
      </c>
      <c r="J872" s="37" t="s">
        <v>164</v>
      </c>
      <c r="R872" s="49">
        <f t="shared" si="86"/>
        <v>65</v>
      </c>
    </row>
    <row r="873" spans="1:18" x14ac:dyDescent="0.25">
      <c r="A873" s="59">
        <f t="shared" si="79"/>
        <v>872</v>
      </c>
      <c r="B873" s="47">
        <v>2</v>
      </c>
      <c r="D873" s="46" t="s">
        <v>137</v>
      </c>
      <c r="E873" s="59" t="str">
        <f t="shared" si="83"/>
        <v>Boque 2 - TOPOGRAFÍA II</v>
      </c>
      <c r="F873" s="59" t="str">
        <f t="shared" si="84"/>
        <v xml:space="preserve">NAVEGACIÓN. </v>
      </c>
      <c r="G873" s="59" t="str">
        <f t="shared" si="85"/>
        <v>INSTRUCCIÓN TÁCTICA Y TÉCNICA - Boque 2 - TOPOGRAFÍA II. NAVEGACIÓN.  (Ref: 872)</v>
      </c>
      <c r="H873" s="42" t="s">
        <v>145</v>
      </c>
      <c r="I873" s="42" t="s">
        <v>161</v>
      </c>
      <c r="J873" s="37" t="s">
        <v>164</v>
      </c>
      <c r="R873" s="49">
        <f t="shared" si="86"/>
        <v>66</v>
      </c>
    </row>
    <row r="874" spans="1:18" x14ac:dyDescent="0.25">
      <c r="A874" s="59">
        <f t="shared" si="79"/>
        <v>873</v>
      </c>
      <c r="B874" s="47">
        <v>2</v>
      </c>
      <c r="D874" s="46" t="s">
        <v>137</v>
      </c>
      <c r="E874" s="59" t="str">
        <f t="shared" si="83"/>
        <v>Boque 2 - TOPOGRAFÍA II</v>
      </c>
      <c r="F874" s="59" t="str">
        <f t="shared" si="84"/>
        <v xml:space="preserve">NAVEGACIÓN. </v>
      </c>
      <c r="G874" s="59" t="str">
        <f t="shared" si="85"/>
        <v>INSTRUCCIÓN TÁCTICA Y TÉCNICA - Boque 2 - TOPOGRAFÍA II. NAVEGACIÓN.  (Ref: 873)</v>
      </c>
      <c r="H874" s="42" t="s">
        <v>145</v>
      </c>
      <c r="I874" s="42" t="s">
        <v>161</v>
      </c>
      <c r="J874" s="37" t="s">
        <v>164</v>
      </c>
      <c r="R874" s="49">
        <f t="shared" si="86"/>
        <v>67</v>
      </c>
    </row>
    <row r="875" spans="1:18" x14ac:dyDescent="0.25">
      <c r="A875" s="59">
        <f t="shared" si="79"/>
        <v>874</v>
      </c>
      <c r="B875" s="47">
        <v>2</v>
      </c>
      <c r="D875" s="46" t="s">
        <v>137</v>
      </c>
      <c r="E875" s="59" t="str">
        <f t="shared" si="83"/>
        <v>Boque 2 - TOPOGRAFÍA II</v>
      </c>
      <c r="F875" s="59" t="str">
        <f t="shared" si="84"/>
        <v xml:space="preserve">NAVEGACIÓN. </v>
      </c>
      <c r="G875" s="59" t="str">
        <f t="shared" si="85"/>
        <v>INSTRUCCIÓN TÁCTICA Y TÉCNICA - Boque 2 - TOPOGRAFÍA II. NAVEGACIÓN.  (Ref: 874)</v>
      </c>
      <c r="H875" s="42" t="s">
        <v>145</v>
      </c>
      <c r="I875" s="42" t="s">
        <v>161</v>
      </c>
      <c r="J875" s="37" t="s">
        <v>164</v>
      </c>
      <c r="R875" s="49">
        <f t="shared" si="86"/>
        <v>68</v>
      </c>
    </row>
    <row r="876" spans="1:18" x14ac:dyDescent="0.25">
      <c r="A876" s="59">
        <f t="shared" si="79"/>
        <v>875</v>
      </c>
      <c r="B876" s="47">
        <v>3</v>
      </c>
      <c r="C876" s="46">
        <v>15</v>
      </c>
      <c r="D876" s="46" t="s">
        <v>138</v>
      </c>
      <c r="E876" s="59" t="str">
        <f t="shared" si="83"/>
        <v>Boque 3 - ARMAMENTO Y TERORÍA DEL TIRO I I</v>
      </c>
      <c r="F876" s="59" t="str">
        <f t="shared" si="84"/>
        <v xml:space="preserve">NORMAS GENERALES EN EL USO DE LAS ARMAS. </v>
      </c>
      <c r="G876" s="59" t="str">
        <f t="shared" si="85"/>
        <v>INSTRUCCIÓN TÁCTICA Y TÉCNICA - Boque 3 - ARMAMENTO Y TERORÍA DEL TIRO I I. NORMAS GENERALES EN EL USO DE LAS ARMAS.  (Ref: 875)</v>
      </c>
      <c r="H876" s="42" t="s">
        <v>145</v>
      </c>
      <c r="I876" s="42" t="s">
        <v>165</v>
      </c>
      <c r="J876" s="37" t="s">
        <v>166</v>
      </c>
      <c r="R876" s="49">
        <f t="shared" si="86"/>
        <v>1</v>
      </c>
    </row>
    <row r="877" spans="1:18" x14ac:dyDescent="0.25">
      <c r="A877" s="59">
        <f t="shared" si="79"/>
        <v>876</v>
      </c>
      <c r="B877" s="47">
        <v>3</v>
      </c>
      <c r="D877" s="46" t="s">
        <v>138</v>
      </c>
      <c r="E877" s="59" t="str">
        <f t="shared" si="83"/>
        <v>Boque 3 - ARMAMENTO Y TERORÍA DEL TIRO I I</v>
      </c>
      <c r="F877" s="59" t="str">
        <f t="shared" si="84"/>
        <v xml:space="preserve">NORMAS GENERALES EN EL USO DE LAS ARMAS. </v>
      </c>
      <c r="G877" s="59" t="str">
        <f t="shared" si="85"/>
        <v>INSTRUCCIÓN TÁCTICA Y TÉCNICA - Boque 3 - ARMAMENTO Y TERORÍA DEL TIRO I I. NORMAS GENERALES EN EL USO DE LAS ARMAS.  (Ref: 876)</v>
      </c>
      <c r="H877" s="42" t="s">
        <v>145</v>
      </c>
      <c r="I877" s="42" t="s">
        <v>165</v>
      </c>
      <c r="J877" s="37" t="s">
        <v>166</v>
      </c>
      <c r="R877" s="49">
        <f t="shared" si="86"/>
        <v>2</v>
      </c>
    </row>
    <row r="878" spans="1:18" x14ac:dyDescent="0.25">
      <c r="A878" s="59">
        <f t="shared" si="79"/>
        <v>877</v>
      </c>
      <c r="B878" s="47">
        <v>3</v>
      </c>
      <c r="D878" s="46" t="s">
        <v>138</v>
      </c>
      <c r="E878" s="59" t="str">
        <f t="shared" si="83"/>
        <v>Boque 3 - ARMAMENTO Y TERORÍA DEL TIRO I I</v>
      </c>
      <c r="F878" s="59" t="str">
        <f t="shared" si="84"/>
        <v xml:space="preserve">NORMAS GENERALES EN EL USO DE LAS ARMAS. </v>
      </c>
      <c r="G878" s="59" t="str">
        <f t="shared" si="85"/>
        <v>INSTRUCCIÓN TÁCTICA Y TÉCNICA - Boque 3 - ARMAMENTO Y TERORÍA DEL TIRO I I. NORMAS GENERALES EN EL USO DE LAS ARMAS.  (Ref: 877)</v>
      </c>
      <c r="H878" s="42" t="s">
        <v>145</v>
      </c>
      <c r="I878" s="42" t="s">
        <v>165</v>
      </c>
      <c r="J878" s="37" t="s">
        <v>166</v>
      </c>
      <c r="R878" s="49">
        <f t="shared" si="86"/>
        <v>3</v>
      </c>
    </row>
    <row r="879" spans="1:18" x14ac:dyDescent="0.25">
      <c r="A879" s="59">
        <f t="shared" si="79"/>
        <v>878</v>
      </c>
      <c r="B879" s="47">
        <v>3</v>
      </c>
      <c r="D879" s="46" t="s">
        <v>138</v>
      </c>
      <c r="E879" s="59" t="str">
        <f t="shared" si="83"/>
        <v>Boque 3 - ARMAMENTO Y TERORÍA DEL TIRO I I</v>
      </c>
      <c r="F879" s="59" t="str">
        <f t="shared" si="84"/>
        <v xml:space="preserve">NORMAS GENERALES EN EL USO DE LAS ARMAS. </v>
      </c>
      <c r="G879" s="59" t="str">
        <f t="shared" si="85"/>
        <v>INSTRUCCIÓN TÁCTICA Y TÉCNICA - Boque 3 - ARMAMENTO Y TERORÍA DEL TIRO I I. NORMAS GENERALES EN EL USO DE LAS ARMAS.  (Ref: 878)</v>
      </c>
      <c r="H879" s="42" t="s">
        <v>145</v>
      </c>
      <c r="I879" s="42" t="s">
        <v>165</v>
      </c>
      <c r="J879" s="37" t="s">
        <v>166</v>
      </c>
      <c r="R879" s="49">
        <f t="shared" si="86"/>
        <v>4</v>
      </c>
    </row>
    <row r="880" spans="1:18" x14ac:dyDescent="0.25">
      <c r="A880" s="59">
        <f t="shared" si="79"/>
        <v>879</v>
      </c>
      <c r="B880" s="47">
        <v>3</v>
      </c>
      <c r="D880" s="46" t="s">
        <v>138</v>
      </c>
      <c r="E880" s="59" t="str">
        <f t="shared" si="83"/>
        <v>Boque 3 - ARMAMENTO Y TERORÍA DEL TIRO I I</v>
      </c>
      <c r="F880" s="59" t="str">
        <f t="shared" si="84"/>
        <v xml:space="preserve">AMETRALLADORA MG42. </v>
      </c>
      <c r="G880" s="59" t="str">
        <f t="shared" si="85"/>
        <v>INSTRUCCIÓN TÁCTICA Y TÉCNICA - Boque 3 - ARMAMENTO Y TERORÍA DEL TIRO I I. AMETRALLADORA MG42.  (Ref: 879)</v>
      </c>
      <c r="H880" s="42" t="s">
        <v>145</v>
      </c>
      <c r="I880" s="42" t="s">
        <v>165</v>
      </c>
      <c r="J880" s="37" t="s">
        <v>167</v>
      </c>
      <c r="R880" s="49">
        <f t="shared" si="86"/>
        <v>5</v>
      </c>
    </row>
    <row r="881" spans="1:18" x14ac:dyDescent="0.25">
      <c r="A881" s="59">
        <f t="shared" si="79"/>
        <v>880</v>
      </c>
      <c r="B881" s="47">
        <v>3</v>
      </c>
      <c r="D881" s="46" t="s">
        <v>138</v>
      </c>
      <c r="E881" s="59" t="str">
        <f t="shared" si="83"/>
        <v>Boque 3 - ARMAMENTO Y TERORÍA DEL TIRO I I</v>
      </c>
      <c r="F881" s="59" t="str">
        <f t="shared" si="84"/>
        <v xml:space="preserve">AMETRALLADORA MG42. </v>
      </c>
      <c r="G881" s="59" t="str">
        <f t="shared" si="85"/>
        <v>INSTRUCCIÓN TÁCTICA Y TÉCNICA - Boque 3 - ARMAMENTO Y TERORÍA DEL TIRO I I. AMETRALLADORA MG42.  (Ref: 880)</v>
      </c>
      <c r="H881" s="42" t="s">
        <v>145</v>
      </c>
      <c r="I881" s="42" t="s">
        <v>165</v>
      </c>
      <c r="J881" s="37" t="s">
        <v>167</v>
      </c>
      <c r="R881" s="49">
        <f t="shared" si="86"/>
        <v>6</v>
      </c>
    </row>
    <row r="882" spans="1:18" x14ac:dyDescent="0.25">
      <c r="A882" s="59">
        <f t="shared" si="79"/>
        <v>881</v>
      </c>
      <c r="B882" s="47">
        <v>3</v>
      </c>
      <c r="D882" s="46" t="s">
        <v>138</v>
      </c>
      <c r="E882" s="59" t="str">
        <f t="shared" si="83"/>
        <v>Boque 3 - ARMAMENTO Y TERORÍA DEL TIRO I I</v>
      </c>
      <c r="F882" s="59" t="str">
        <f t="shared" si="84"/>
        <v xml:space="preserve">AMETRALLADORA MG42. </v>
      </c>
      <c r="G882" s="59" t="str">
        <f t="shared" si="85"/>
        <v>INSTRUCCIÓN TÁCTICA Y TÉCNICA - Boque 3 - ARMAMENTO Y TERORÍA DEL TIRO I I. AMETRALLADORA MG42.  (Ref: 881)</v>
      </c>
      <c r="H882" s="42" t="s">
        <v>145</v>
      </c>
      <c r="I882" s="42" t="s">
        <v>165</v>
      </c>
      <c r="J882" s="37" t="s">
        <v>167</v>
      </c>
      <c r="R882" s="49">
        <f t="shared" si="86"/>
        <v>7</v>
      </c>
    </row>
    <row r="883" spans="1:18" x14ac:dyDescent="0.25">
      <c r="A883" s="59">
        <f t="shared" si="79"/>
        <v>882</v>
      </c>
      <c r="B883" s="47">
        <v>3</v>
      </c>
      <c r="D883" s="46" t="s">
        <v>138</v>
      </c>
      <c r="E883" s="59" t="str">
        <f t="shared" si="83"/>
        <v>Boque 3 - ARMAMENTO Y TERORÍA DEL TIRO I I</v>
      </c>
      <c r="F883" s="59" t="str">
        <f t="shared" si="84"/>
        <v xml:space="preserve">AMETRALLADORA MG42. </v>
      </c>
      <c r="G883" s="59" t="str">
        <f t="shared" si="85"/>
        <v>INSTRUCCIÓN TÁCTICA Y TÉCNICA - Boque 3 - ARMAMENTO Y TERORÍA DEL TIRO I I. AMETRALLADORA MG42.  (Ref: 882)</v>
      </c>
      <c r="H883" s="42" t="s">
        <v>145</v>
      </c>
      <c r="I883" s="42" t="s">
        <v>165</v>
      </c>
      <c r="J883" s="37" t="s">
        <v>167</v>
      </c>
      <c r="R883" s="49">
        <f t="shared" si="86"/>
        <v>8</v>
      </c>
    </row>
    <row r="884" spans="1:18" x14ac:dyDescent="0.25">
      <c r="A884" s="59">
        <f t="shared" si="79"/>
        <v>883</v>
      </c>
      <c r="B884" s="47">
        <v>3</v>
      </c>
      <c r="D884" s="46" t="s">
        <v>138</v>
      </c>
      <c r="E884" s="59" t="str">
        <f t="shared" si="83"/>
        <v>Boque 3 - ARMAMENTO Y TERORÍA DEL TIRO I I</v>
      </c>
      <c r="F884" s="59" t="str">
        <f t="shared" si="84"/>
        <v xml:space="preserve">AMETRALLADORA MG42. </v>
      </c>
      <c r="G884" s="59" t="str">
        <f t="shared" si="85"/>
        <v>INSTRUCCIÓN TÁCTICA Y TÉCNICA - Boque 3 - ARMAMENTO Y TERORÍA DEL TIRO I I. AMETRALLADORA MG42.  (Ref: 883)</v>
      </c>
      <c r="H884" s="42" t="s">
        <v>145</v>
      </c>
      <c r="I884" s="42" t="s">
        <v>165</v>
      </c>
      <c r="J884" s="37" t="s">
        <v>167</v>
      </c>
      <c r="R884" s="49">
        <f t="shared" si="86"/>
        <v>9</v>
      </c>
    </row>
    <row r="885" spans="1:18" x14ac:dyDescent="0.25">
      <c r="A885" s="59">
        <f t="shared" si="79"/>
        <v>884</v>
      </c>
      <c r="B885" s="47">
        <v>3</v>
      </c>
      <c r="D885" s="46" t="s">
        <v>138</v>
      </c>
      <c r="E885" s="59" t="str">
        <f t="shared" si="83"/>
        <v>Boque 3 - ARMAMENTO Y TERORÍA DEL TIRO I I</v>
      </c>
      <c r="F885" s="59" t="str">
        <f t="shared" si="84"/>
        <v xml:space="preserve">AMETRALLADORA MG42. </v>
      </c>
      <c r="G885" s="59" t="str">
        <f t="shared" si="85"/>
        <v>INSTRUCCIÓN TÁCTICA Y TÉCNICA - Boque 3 - ARMAMENTO Y TERORÍA DEL TIRO I I. AMETRALLADORA MG42.  (Ref: 884)</v>
      </c>
      <c r="H885" s="42" t="s">
        <v>145</v>
      </c>
      <c r="I885" s="42" t="s">
        <v>165</v>
      </c>
      <c r="J885" s="37" t="s">
        <v>167</v>
      </c>
      <c r="R885" s="49">
        <f t="shared" si="86"/>
        <v>10</v>
      </c>
    </row>
    <row r="886" spans="1:18" x14ac:dyDescent="0.25">
      <c r="A886" s="59">
        <f t="shared" si="79"/>
        <v>885</v>
      </c>
      <c r="B886" s="47">
        <v>3</v>
      </c>
      <c r="D886" s="46" t="s">
        <v>138</v>
      </c>
      <c r="E886" s="59" t="str">
        <f t="shared" si="83"/>
        <v>Boque 3 - ARMAMENTO Y TERORÍA DEL TIRO I I</v>
      </c>
      <c r="F886" s="59" t="str">
        <f t="shared" si="84"/>
        <v xml:space="preserve">AMETRALLADORA MG42. </v>
      </c>
      <c r="G886" s="59" t="str">
        <f t="shared" si="85"/>
        <v>INSTRUCCIÓN TÁCTICA Y TÉCNICA - Boque 3 - ARMAMENTO Y TERORÍA DEL TIRO I I. AMETRALLADORA MG42.  (Ref: 885)</v>
      </c>
      <c r="H886" s="42" t="s">
        <v>145</v>
      </c>
      <c r="I886" s="42" t="s">
        <v>165</v>
      </c>
      <c r="J886" s="37" t="s">
        <v>167</v>
      </c>
      <c r="R886" s="49">
        <f t="shared" si="86"/>
        <v>11</v>
      </c>
    </row>
    <row r="887" spans="1:18" x14ac:dyDescent="0.25">
      <c r="A887" s="59">
        <f t="shared" si="79"/>
        <v>886</v>
      </c>
      <c r="B887" s="47">
        <v>3</v>
      </c>
      <c r="D887" s="46" t="s">
        <v>138</v>
      </c>
      <c r="E887" s="59" t="str">
        <f t="shared" si="83"/>
        <v>Boque 3 - ARMAMENTO Y TERORÍA DEL TIRO I I</v>
      </c>
      <c r="F887" s="59" t="str">
        <f t="shared" si="84"/>
        <v xml:space="preserve">AMETRALLADORA MG42. </v>
      </c>
      <c r="G887" s="59" t="str">
        <f t="shared" si="85"/>
        <v>INSTRUCCIÓN TÁCTICA Y TÉCNICA - Boque 3 - ARMAMENTO Y TERORÍA DEL TIRO I I. AMETRALLADORA MG42.  (Ref: 886)</v>
      </c>
      <c r="H887" s="42" t="s">
        <v>145</v>
      </c>
      <c r="I887" s="42" t="s">
        <v>165</v>
      </c>
      <c r="J887" s="37" t="s">
        <v>167</v>
      </c>
      <c r="R887" s="49">
        <f t="shared" si="86"/>
        <v>12</v>
      </c>
    </row>
    <row r="888" spans="1:18" x14ac:dyDescent="0.25">
      <c r="A888" s="59">
        <f t="shared" si="79"/>
        <v>887</v>
      </c>
      <c r="B888" s="47">
        <v>3</v>
      </c>
      <c r="D888" s="46" t="s">
        <v>138</v>
      </c>
      <c r="E888" s="59" t="str">
        <f t="shared" si="83"/>
        <v>Boque 3 - ARMAMENTO Y TERORÍA DEL TIRO I I</v>
      </c>
      <c r="F888" s="59" t="str">
        <f t="shared" si="84"/>
        <v xml:space="preserve">AMETRALLADORA MG42. </v>
      </c>
      <c r="G888" s="59" t="str">
        <f t="shared" si="85"/>
        <v>INSTRUCCIÓN TÁCTICA Y TÉCNICA - Boque 3 - ARMAMENTO Y TERORÍA DEL TIRO I I. AMETRALLADORA MG42.  (Ref: 887)</v>
      </c>
      <c r="H888" s="42" t="s">
        <v>145</v>
      </c>
      <c r="I888" s="42" t="s">
        <v>165</v>
      </c>
      <c r="J888" s="37" t="s">
        <v>167</v>
      </c>
      <c r="R888" s="49">
        <f t="shared" si="86"/>
        <v>13</v>
      </c>
    </row>
    <row r="889" spans="1:18" x14ac:dyDescent="0.25">
      <c r="A889" s="59">
        <f t="shared" si="79"/>
        <v>888</v>
      </c>
      <c r="B889" s="47">
        <v>3</v>
      </c>
      <c r="D889" s="46" t="s">
        <v>138</v>
      </c>
      <c r="E889" s="59" t="str">
        <f t="shared" si="83"/>
        <v>Boque 3 - ARMAMENTO Y TERORÍA DEL TIRO I I</v>
      </c>
      <c r="F889" s="59" t="str">
        <f t="shared" si="84"/>
        <v xml:space="preserve">AMETRALLADORA MG42. </v>
      </c>
      <c r="G889" s="59" t="str">
        <f t="shared" si="85"/>
        <v>INSTRUCCIÓN TÁCTICA Y TÉCNICA - Boque 3 - ARMAMENTO Y TERORÍA DEL TIRO I I. AMETRALLADORA MG42.  (Ref: 888)</v>
      </c>
      <c r="H889" s="42" t="s">
        <v>145</v>
      </c>
      <c r="I889" s="42" t="s">
        <v>165</v>
      </c>
      <c r="J889" s="37" t="s">
        <v>167</v>
      </c>
      <c r="R889" s="49">
        <f t="shared" si="86"/>
        <v>14</v>
      </c>
    </row>
    <row r="890" spans="1:18" x14ac:dyDescent="0.25">
      <c r="A890" s="59">
        <f t="shared" si="79"/>
        <v>889</v>
      </c>
      <c r="B890" s="47">
        <v>3</v>
      </c>
      <c r="D890" s="46" t="s">
        <v>138</v>
      </c>
      <c r="E890" s="59" t="str">
        <f t="shared" si="83"/>
        <v>Boque 3 - ARMAMENTO Y TERORÍA DEL TIRO I I</v>
      </c>
      <c r="F890" s="59" t="str">
        <f t="shared" si="84"/>
        <v xml:space="preserve">AMETRALLADORA MG42. </v>
      </c>
      <c r="G890" s="59" t="str">
        <f t="shared" si="85"/>
        <v>INSTRUCCIÓN TÁCTICA Y TÉCNICA - Boque 3 - ARMAMENTO Y TERORÍA DEL TIRO I I. AMETRALLADORA MG42.  (Ref: 889)</v>
      </c>
      <c r="H890" s="42" t="s">
        <v>145</v>
      </c>
      <c r="I890" s="42" t="s">
        <v>165</v>
      </c>
      <c r="J890" s="37" t="s">
        <v>167</v>
      </c>
      <c r="R890" s="49">
        <f t="shared" si="86"/>
        <v>15</v>
      </c>
    </row>
    <row r="891" spans="1:18" x14ac:dyDescent="0.25">
      <c r="A891" s="59">
        <f t="shared" si="79"/>
        <v>890</v>
      </c>
      <c r="B891" s="47">
        <v>3</v>
      </c>
      <c r="D891" s="46" t="s">
        <v>138</v>
      </c>
      <c r="E891" s="59" t="str">
        <f t="shared" si="83"/>
        <v>Boque 3 - ARMAMENTO Y TERORÍA DEL TIRO I I</v>
      </c>
      <c r="F891" s="59" t="str">
        <f t="shared" si="84"/>
        <v xml:space="preserve">AMETRALLADORA MG42. </v>
      </c>
      <c r="G891" s="59" t="str">
        <f t="shared" si="85"/>
        <v>INSTRUCCIÓN TÁCTICA Y TÉCNICA - Boque 3 - ARMAMENTO Y TERORÍA DEL TIRO I I. AMETRALLADORA MG42.  (Ref: 890)</v>
      </c>
      <c r="H891" s="42" t="s">
        <v>145</v>
      </c>
      <c r="I891" s="42" t="s">
        <v>165</v>
      </c>
      <c r="J891" s="37" t="s">
        <v>167</v>
      </c>
      <c r="R891" s="49">
        <f t="shared" si="86"/>
        <v>16</v>
      </c>
    </row>
    <row r="892" spans="1:18" x14ac:dyDescent="0.25">
      <c r="A892" s="59">
        <f t="shared" si="79"/>
        <v>891</v>
      </c>
      <c r="B892" s="47">
        <v>3</v>
      </c>
      <c r="D892" s="46" t="s">
        <v>138</v>
      </c>
      <c r="E892" s="59" t="str">
        <f t="shared" si="83"/>
        <v>Boque 3 - ARMAMENTO Y TERORÍA DEL TIRO I I</v>
      </c>
      <c r="F892" s="59" t="str">
        <f t="shared" si="84"/>
        <v xml:space="preserve">AMETRALLADORA MG42. </v>
      </c>
      <c r="G892" s="59" t="str">
        <f t="shared" si="85"/>
        <v>INSTRUCCIÓN TÁCTICA Y TÉCNICA - Boque 3 - ARMAMENTO Y TERORÍA DEL TIRO I I. AMETRALLADORA MG42.  (Ref: 891)</v>
      </c>
      <c r="H892" s="42" t="s">
        <v>145</v>
      </c>
      <c r="I892" s="42" t="s">
        <v>165</v>
      </c>
      <c r="J892" s="37" t="s">
        <v>167</v>
      </c>
      <c r="R892" s="49">
        <f t="shared" si="86"/>
        <v>17</v>
      </c>
    </row>
    <row r="893" spans="1:18" x14ac:dyDescent="0.25">
      <c r="A893" s="59">
        <f t="shared" si="79"/>
        <v>892</v>
      </c>
      <c r="B893" s="47">
        <v>3</v>
      </c>
      <c r="D893" s="46" t="s">
        <v>138</v>
      </c>
      <c r="E893" s="59" t="str">
        <f t="shared" si="83"/>
        <v>Boque 3 - ARMAMENTO Y TERORÍA DEL TIRO I I</v>
      </c>
      <c r="F893" s="59" t="str">
        <f t="shared" si="84"/>
        <v xml:space="preserve">AMETRALLADORA MG42. </v>
      </c>
      <c r="G893" s="59" t="str">
        <f t="shared" si="85"/>
        <v>INSTRUCCIÓN TÁCTICA Y TÉCNICA - Boque 3 - ARMAMENTO Y TERORÍA DEL TIRO I I. AMETRALLADORA MG42.  (Ref: 892)</v>
      </c>
      <c r="H893" s="42" t="s">
        <v>145</v>
      </c>
      <c r="I893" s="42" t="s">
        <v>165</v>
      </c>
      <c r="J893" s="37" t="s">
        <v>167</v>
      </c>
      <c r="R893" s="49">
        <f t="shared" si="86"/>
        <v>18</v>
      </c>
    </row>
    <row r="894" spans="1:18" x14ac:dyDescent="0.25">
      <c r="A894" s="59">
        <f t="shared" si="79"/>
        <v>893</v>
      </c>
      <c r="B894" s="47">
        <v>3</v>
      </c>
      <c r="D894" s="46" t="s">
        <v>138</v>
      </c>
      <c r="E894" s="59" t="str">
        <f t="shared" si="83"/>
        <v>Boque 3 - ARMAMENTO Y TERORÍA DEL TIRO I I</v>
      </c>
      <c r="F894" s="59" t="str">
        <f t="shared" si="84"/>
        <v xml:space="preserve">AMETRALLADORA MG42. </v>
      </c>
      <c r="G894" s="59" t="str">
        <f t="shared" si="85"/>
        <v>INSTRUCCIÓN TÁCTICA Y TÉCNICA - Boque 3 - ARMAMENTO Y TERORÍA DEL TIRO I I. AMETRALLADORA MG42.  (Ref: 893)</v>
      </c>
      <c r="H894" s="42" t="s">
        <v>145</v>
      </c>
      <c r="I894" s="42" t="s">
        <v>165</v>
      </c>
      <c r="J894" s="37" t="s">
        <v>167</v>
      </c>
      <c r="R894" s="49">
        <f t="shared" si="86"/>
        <v>19</v>
      </c>
    </row>
    <row r="895" spans="1:18" x14ac:dyDescent="0.25">
      <c r="A895" s="59">
        <f t="shared" si="79"/>
        <v>894</v>
      </c>
      <c r="B895" s="47">
        <v>3</v>
      </c>
      <c r="D895" s="46" t="s">
        <v>138</v>
      </c>
      <c r="E895" s="59" t="str">
        <f t="shared" si="83"/>
        <v>Boque 3 - ARMAMENTO Y TERORÍA DEL TIRO I I</v>
      </c>
      <c r="F895" s="59" t="str">
        <f t="shared" si="84"/>
        <v xml:space="preserve">AMETRALLADORA MG42. </v>
      </c>
      <c r="G895" s="59" t="str">
        <f t="shared" si="85"/>
        <v>INSTRUCCIÓN TÁCTICA Y TÉCNICA - Boque 3 - ARMAMENTO Y TERORÍA DEL TIRO I I. AMETRALLADORA MG42.  (Ref: 894)</v>
      </c>
      <c r="H895" s="42" t="s">
        <v>145</v>
      </c>
      <c r="I895" s="42" t="s">
        <v>165</v>
      </c>
      <c r="J895" s="37" t="s">
        <v>167</v>
      </c>
      <c r="R895" s="49">
        <f t="shared" si="86"/>
        <v>20</v>
      </c>
    </row>
    <row r="896" spans="1:18" x14ac:dyDescent="0.25">
      <c r="A896" s="59">
        <f t="shared" si="79"/>
        <v>895</v>
      </c>
      <c r="B896" s="47">
        <v>3</v>
      </c>
      <c r="D896" s="46" t="s">
        <v>138</v>
      </c>
      <c r="E896" s="59" t="str">
        <f t="shared" si="83"/>
        <v>Boque 3 - ARMAMENTO Y TERORÍA DEL TIRO I I</v>
      </c>
      <c r="F896" s="59" t="str">
        <f t="shared" si="84"/>
        <v xml:space="preserve">AMETRALLADORA MG42. </v>
      </c>
      <c r="G896" s="59" t="str">
        <f t="shared" si="85"/>
        <v>INSTRUCCIÓN TÁCTICA Y TÉCNICA - Boque 3 - ARMAMENTO Y TERORÍA DEL TIRO I I. AMETRALLADORA MG42.  (Ref: 895)</v>
      </c>
      <c r="H896" s="42" t="s">
        <v>145</v>
      </c>
      <c r="I896" s="42" t="s">
        <v>165</v>
      </c>
      <c r="J896" s="37" t="s">
        <v>167</v>
      </c>
      <c r="R896" s="49">
        <f t="shared" si="86"/>
        <v>21</v>
      </c>
    </row>
    <row r="897" spans="1:18" x14ac:dyDescent="0.25">
      <c r="A897" s="59">
        <f t="shared" si="79"/>
        <v>896</v>
      </c>
      <c r="B897" s="47">
        <v>3</v>
      </c>
      <c r="D897" s="46" t="s">
        <v>138</v>
      </c>
      <c r="E897" s="59" t="str">
        <f t="shared" si="83"/>
        <v>Boque 3 - ARMAMENTO Y TERORÍA DEL TIRO I I</v>
      </c>
      <c r="F897" s="59" t="str">
        <f t="shared" si="84"/>
        <v xml:space="preserve">AMETRALLADORA MG42. </v>
      </c>
      <c r="G897" s="59" t="str">
        <f t="shared" si="85"/>
        <v>INSTRUCCIÓN TÁCTICA Y TÉCNICA - Boque 3 - ARMAMENTO Y TERORÍA DEL TIRO I I. AMETRALLADORA MG42.  (Ref: 896)</v>
      </c>
      <c r="H897" s="42" t="s">
        <v>145</v>
      </c>
      <c r="I897" s="42" t="s">
        <v>165</v>
      </c>
      <c r="J897" s="37" t="s">
        <v>167</v>
      </c>
      <c r="R897" s="49">
        <f t="shared" si="86"/>
        <v>22</v>
      </c>
    </row>
    <row r="898" spans="1:18" x14ac:dyDescent="0.25">
      <c r="A898" s="59">
        <f t="shared" si="79"/>
        <v>897</v>
      </c>
      <c r="B898" s="47">
        <v>3</v>
      </c>
      <c r="D898" s="46" t="s">
        <v>138</v>
      </c>
      <c r="E898" s="59" t="str">
        <f t="shared" si="83"/>
        <v>Boque 3 - ARMAMENTO Y TERORÍA DEL TIRO I I</v>
      </c>
      <c r="F898" s="59" t="str">
        <f t="shared" si="84"/>
        <v xml:space="preserve">AMETRALLADORA MG42. </v>
      </c>
      <c r="G898" s="59" t="str">
        <f t="shared" si="85"/>
        <v>INSTRUCCIÓN TÁCTICA Y TÉCNICA - Boque 3 - ARMAMENTO Y TERORÍA DEL TIRO I I. AMETRALLADORA MG42.  (Ref: 897)</v>
      </c>
      <c r="H898" s="42" t="s">
        <v>145</v>
      </c>
      <c r="I898" s="42" t="s">
        <v>165</v>
      </c>
      <c r="J898" s="37" t="s">
        <v>167</v>
      </c>
      <c r="R898" s="49">
        <f t="shared" si="86"/>
        <v>23</v>
      </c>
    </row>
    <row r="899" spans="1:18" x14ac:dyDescent="0.25">
      <c r="A899" s="59">
        <f t="shared" si="79"/>
        <v>898</v>
      </c>
      <c r="B899" s="47">
        <v>3</v>
      </c>
      <c r="D899" s="46" t="s">
        <v>138</v>
      </c>
      <c r="E899" s="59" t="str">
        <f t="shared" si="83"/>
        <v>Boque 3 - ARMAMENTO Y TERORÍA DEL TIRO I I</v>
      </c>
      <c r="F899" s="59" t="str">
        <f t="shared" si="84"/>
        <v xml:space="preserve">AMETRALLADORA MG42. </v>
      </c>
      <c r="G899" s="59" t="str">
        <f t="shared" si="85"/>
        <v>INSTRUCCIÓN TÁCTICA Y TÉCNICA - Boque 3 - ARMAMENTO Y TERORÍA DEL TIRO I I. AMETRALLADORA MG42.  (Ref: 898)</v>
      </c>
      <c r="H899" s="42" t="s">
        <v>145</v>
      </c>
      <c r="I899" s="42" t="s">
        <v>165</v>
      </c>
      <c r="J899" s="37" t="s">
        <v>167</v>
      </c>
      <c r="R899" s="49">
        <f t="shared" si="86"/>
        <v>24</v>
      </c>
    </row>
    <row r="900" spans="1:18" x14ac:dyDescent="0.25">
      <c r="A900" s="59">
        <f t="shared" ref="A900:A963" si="87">+A899+1</f>
        <v>899</v>
      </c>
      <c r="B900" s="47">
        <v>3</v>
      </c>
      <c r="D900" s="46" t="s">
        <v>138</v>
      </c>
      <c r="E900" s="59" t="str">
        <f t="shared" si="83"/>
        <v>Boque 3 - ARMAMENTO Y TERORÍA DEL TIRO I I</v>
      </c>
      <c r="F900" s="59" t="str">
        <f t="shared" si="84"/>
        <v xml:space="preserve">AMETRALLADORA MG42. </v>
      </c>
      <c r="G900" s="59" t="str">
        <f t="shared" si="85"/>
        <v>INSTRUCCIÓN TÁCTICA Y TÉCNICA - Boque 3 - ARMAMENTO Y TERORÍA DEL TIRO I I. AMETRALLADORA MG42.  (Ref: 899)</v>
      </c>
      <c r="H900" s="42" t="s">
        <v>145</v>
      </c>
      <c r="I900" s="42" t="s">
        <v>165</v>
      </c>
      <c r="J900" s="37" t="s">
        <v>167</v>
      </c>
      <c r="R900" s="49">
        <f t="shared" si="86"/>
        <v>25</v>
      </c>
    </row>
    <row r="901" spans="1:18" x14ac:dyDescent="0.25">
      <c r="A901" s="59">
        <f t="shared" si="87"/>
        <v>900</v>
      </c>
      <c r="B901" s="47">
        <v>3</v>
      </c>
      <c r="D901" s="46" t="s">
        <v>138</v>
      </c>
      <c r="E901" s="59" t="str">
        <f t="shared" si="83"/>
        <v>Boque 3 - ARMAMENTO Y TERORÍA DEL TIRO I I</v>
      </c>
      <c r="F901" s="59" t="str">
        <f t="shared" si="84"/>
        <v xml:space="preserve">AMETRALLADORA MG42. </v>
      </c>
      <c r="G901" s="59" t="str">
        <f t="shared" si="85"/>
        <v>INSTRUCCIÓN TÁCTICA Y TÉCNICA - Boque 3 - ARMAMENTO Y TERORÍA DEL TIRO I I. AMETRALLADORA MG42.  (Ref: 900)</v>
      </c>
      <c r="H901" s="42" t="s">
        <v>145</v>
      </c>
      <c r="I901" s="42" t="s">
        <v>165</v>
      </c>
      <c r="J901" s="37" t="s">
        <v>167</v>
      </c>
      <c r="R901" s="49">
        <f t="shared" si="86"/>
        <v>26</v>
      </c>
    </row>
    <row r="902" spans="1:18" x14ac:dyDescent="0.25">
      <c r="A902" s="59">
        <f t="shared" si="87"/>
        <v>901</v>
      </c>
      <c r="B902" s="47">
        <v>3</v>
      </c>
      <c r="D902" s="46" t="s">
        <v>138</v>
      </c>
      <c r="E902" s="59" t="str">
        <f t="shared" si="83"/>
        <v>Boque 3 - ARMAMENTO Y TERORÍA DEL TIRO I I</v>
      </c>
      <c r="F902" s="59" t="str">
        <f t="shared" si="84"/>
        <v xml:space="preserve">AMETRALLADORA MG42. </v>
      </c>
      <c r="G902" s="59" t="str">
        <f t="shared" si="85"/>
        <v>INSTRUCCIÓN TÁCTICA Y TÉCNICA - Boque 3 - ARMAMENTO Y TERORÍA DEL TIRO I I. AMETRALLADORA MG42.  (Ref: 901)</v>
      </c>
      <c r="H902" s="42" t="s">
        <v>145</v>
      </c>
      <c r="I902" s="42" t="s">
        <v>165</v>
      </c>
      <c r="J902" s="37" t="s">
        <v>167</v>
      </c>
      <c r="R902" s="49">
        <f t="shared" si="86"/>
        <v>27</v>
      </c>
    </row>
    <row r="903" spans="1:18" x14ac:dyDescent="0.25">
      <c r="A903" s="59">
        <f t="shared" si="87"/>
        <v>902</v>
      </c>
      <c r="B903" s="47">
        <v>3</v>
      </c>
      <c r="D903" s="46" t="s">
        <v>138</v>
      </c>
      <c r="E903" s="59" t="str">
        <f t="shared" si="83"/>
        <v>Boque 3 - ARMAMENTO Y TERORÍA DEL TIRO I I</v>
      </c>
      <c r="F903" s="59" t="str">
        <f t="shared" si="84"/>
        <v xml:space="preserve">AMETRALLADORA MG42. </v>
      </c>
      <c r="G903" s="59" t="str">
        <f t="shared" si="85"/>
        <v>INSTRUCCIÓN TÁCTICA Y TÉCNICA - Boque 3 - ARMAMENTO Y TERORÍA DEL TIRO I I. AMETRALLADORA MG42.  (Ref: 902)</v>
      </c>
      <c r="H903" s="42" t="s">
        <v>145</v>
      </c>
      <c r="I903" s="42" t="s">
        <v>165</v>
      </c>
      <c r="J903" s="37" t="s">
        <v>167</v>
      </c>
      <c r="R903" s="49">
        <f t="shared" si="86"/>
        <v>28</v>
      </c>
    </row>
    <row r="904" spans="1:18" x14ac:dyDescent="0.25">
      <c r="A904" s="59">
        <f t="shared" si="87"/>
        <v>903</v>
      </c>
      <c r="B904" s="47">
        <v>3</v>
      </c>
      <c r="D904" s="46" t="s">
        <v>138</v>
      </c>
      <c r="E904" s="59" t="str">
        <f t="shared" si="83"/>
        <v>Boque 3 - ARMAMENTO Y TERORÍA DEL TIRO I I</v>
      </c>
      <c r="F904" s="59" t="str">
        <f t="shared" si="84"/>
        <v xml:space="preserve">AMETRALLADORA MG42. </v>
      </c>
      <c r="G904" s="59" t="str">
        <f t="shared" si="85"/>
        <v>INSTRUCCIÓN TÁCTICA Y TÉCNICA - Boque 3 - ARMAMENTO Y TERORÍA DEL TIRO I I. AMETRALLADORA MG42.  (Ref: 903)</v>
      </c>
      <c r="H904" s="42" t="s">
        <v>145</v>
      </c>
      <c r="I904" s="42" t="s">
        <v>165</v>
      </c>
      <c r="J904" s="37" t="s">
        <v>167</v>
      </c>
      <c r="R904" s="49">
        <f t="shared" si="86"/>
        <v>29</v>
      </c>
    </row>
    <row r="905" spans="1:18" x14ac:dyDescent="0.25">
      <c r="A905" s="59">
        <f t="shared" si="87"/>
        <v>904</v>
      </c>
      <c r="B905" s="47">
        <v>3</v>
      </c>
      <c r="D905" s="46" t="s">
        <v>138</v>
      </c>
      <c r="E905" s="59" t="str">
        <f t="shared" si="83"/>
        <v>Boque 3 - ARMAMENTO Y TERORÍA DEL TIRO I I</v>
      </c>
      <c r="F905" s="59" t="str">
        <f t="shared" si="84"/>
        <v xml:space="preserve">AMETRALLADORA MG42. </v>
      </c>
      <c r="G905" s="59" t="str">
        <f t="shared" si="85"/>
        <v>INSTRUCCIÓN TÁCTICA Y TÉCNICA - Boque 3 - ARMAMENTO Y TERORÍA DEL TIRO I I. AMETRALLADORA MG42.  (Ref: 904)</v>
      </c>
      <c r="H905" s="42" t="s">
        <v>145</v>
      </c>
      <c r="I905" s="42" t="s">
        <v>165</v>
      </c>
      <c r="J905" s="37" t="s">
        <v>167</v>
      </c>
      <c r="R905" s="49">
        <f t="shared" si="86"/>
        <v>30</v>
      </c>
    </row>
    <row r="906" spans="1:18" x14ac:dyDescent="0.25">
      <c r="A906" s="59">
        <f t="shared" si="87"/>
        <v>905</v>
      </c>
      <c r="B906" s="47">
        <v>3</v>
      </c>
      <c r="D906" s="46" t="s">
        <v>138</v>
      </c>
      <c r="E906" s="59" t="str">
        <f t="shared" si="83"/>
        <v>Boque 3 - ARMAMENTO Y TERORÍA DEL TIRO I I</v>
      </c>
      <c r="F906" s="59" t="str">
        <f t="shared" si="84"/>
        <v xml:space="preserve">AMETRALLADORA MG42. </v>
      </c>
      <c r="G906" s="59" t="str">
        <f t="shared" si="85"/>
        <v>INSTRUCCIÓN TÁCTICA Y TÉCNICA - Boque 3 - ARMAMENTO Y TERORÍA DEL TIRO I I. AMETRALLADORA MG42.  (Ref: 905)</v>
      </c>
      <c r="H906" s="42" t="s">
        <v>145</v>
      </c>
      <c r="I906" s="42" t="s">
        <v>165</v>
      </c>
      <c r="J906" s="37" t="s">
        <v>167</v>
      </c>
      <c r="R906" s="49">
        <f t="shared" si="86"/>
        <v>31</v>
      </c>
    </row>
    <row r="907" spans="1:18" x14ac:dyDescent="0.25">
      <c r="A907" s="59">
        <f t="shared" si="87"/>
        <v>906</v>
      </c>
      <c r="B907" s="47">
        <v>3</v>
      </c>
      <c r="D907" s="46" t="s">
        <v>138</v>
      </c>
      <c r="E907" s="59" t="str">
        <f t="shared" si="83"/>
        <v>Boque 3 - ARMAMENTO Y TERORÍA DEL TIRO I I</v>
      </c>
      <c r="F907" s="59" t="str">
        <f t="shared" si="84"/>
        <v xml:space="preserve">AMETRALLADORA MG42. </v>
      </c>
      <c r="G907" s="59" t="str">
        <f t="shared" si="85"/>
        <v>INSTRUCCIÓN TÁCTICA Y TÉCNICA - Boque 3 - ARMAMENTO Y TERORÍA DEL TIRO I I. AMETRALLADORA MG42.  (Ref: 906)</v>
      </c>
      <c r="H907" s="42" t="s">
        <v>145</v>
      </c>
      <c r="I907" s="42" t="s">
        <v>165</v>
      </c>
      <c r="J907" s="37" t="s">
        <v>167</v>
      </c>
      <c r="R907" s="49">
        <f t="shared" si="86"/>
        <v>32</v>
      </c>
    </row>
    <row r="908" spans="1:18" x14ac:dyDescent="0.25">
      <c r="A908" s="59">
        <f t="shared" si="87"/>
        <v>907</v>
      </c>
      <c r="B908" s="47">
        <v>3</v>
      </c>
      <c r="D908" s="46" t="s">
        <v>138</v>
      </c>
      <c r="E908" s="59" t="str">
        <f t="shared" si="83"/>
        <v>Boque 3 - ARMAMENTO Y TERORÍA DEL TIRO I I</v>
      </c>
      <c r="F908" s="59" t="str">
        <f t="shared" si="84"/>
        <v xml:space="preserve">AMETRALLADORA MG42. </v>
      </c>
      <c r="G908" s="59" t="str">
        <f t="shared" si="85"/>
        <v>INSTRUCCIÓN TÁCTICA Y TÉCNICA - Boque 3 - ARMAMENTO Y TERORÍA DEL TIRO I I. AMETRALLADORA MG42.  (Ref: 907)</v>
      </c>
      <c r="H908" s="42" t="s">
        <v>145</v>
      </c>
      <c r="I908" s="42" t="s">
        <v>165</v>
      </c>
      <c r="J908" s="37" t="s">
        <v>167</v>
      </c>
      <c r="R908" s="49">
        <f t="shared" si="86"/>
        <v>33</v>
      </c>
    </row>
    <row r="909" spans="1:18" x14ac:dyDescent="0.25">
      <c r="A909" s="59">
        <f t="shared" si="87"/>
        <v>908</v>
      </c>
      <c r="B909" s="47">
        <v>3</v>
      </c>
      <c r="D909" s="46" t="s">
        <v>138</v>
      </c>
      <c r="E909" s="59" t="str">
        <f t="shared" si="83"/>
        <v>Boque 3 - ARMAMENTO Y TERORÍA DEL TIRO I I</v>
      </c>
      <c r="F909" s="59" t="str">
        <f t="shared" si="84"/>
        <v xml:space="preserve">AMETRALLADORA MG42. </v>
      </c>
      <c r="G909" s="59" t="str">
        <f t="shared" si="85"/>
        <v>INSTRUCCIÓN TÁCTICA Y TÉCNICA - Boque 3 - ARMAMENTO Y TERORÍA DEL TIRO I I. AMETRALLADORA MG42.  (Ref: 908)</v>
      </c>
      <c r="H909" s="42" t="s">
        <v>145</v>
      </c>
      <c r="I909" s="42" t="s">
        <v>165</v>
      </c>
      <c r="J909" s="37" t="s">
        <v>167</v>
      </c>
      <c r="R909" s="49">
        <f t="shared" si="86"/>
        <v>34</v>
      </c>
    </row>
    <row r="910" spans="1:18" x14ac:dyDescent="0.25">
      <c r="A910" s="59">
        <f t="shared" si="87"/>
        <v>909</v>
      </c>
      <c r="B910" s="47">
        <v>3</v>
      </c>
      <c r="D910" s="46" t="s">
        <v>138</v>
      </c>
      <c r="E910" s="59" t="str">
        <f t="shared" si="83"/>
        <v>Boque 3 - ARMAMENTO Y TERORÍA DEL TIRO I I</v>
      </c>
      <c r="F910" s="59" t="str">
        <f t="shared" si="84"/>
        <v xml:space="preserve">AMETRALLADORA MG42. </v>
      </c>
      <c r="G910" s="59" t="str">
        <f t="shared" si="85"/>
        <v>INSTRUCCIÓN TÁCTICA Y TÉCNICA - Boque 3 - ARMAMENTO Y TERORÍA DEL TIRO I I. AMETRALLADORA MG42.  (Ref: 909)</v>
      </c>
      <c r="H910" s="42" t="s">
        <v>145</v>
      </c>
      <c r="I910" s="42" t="s">
        <v>165</v>
      </c>
      <c r="J910" s="37" t="s">
        <v>167</v>
      </c>
      <c r="R910" s="49">
        <f t="shared" si="86"/>
        <v>35</v>
      </c>
    </row>
    <row r="911" spans="1:18" x14ac:dyDescent="0.25">
      <c r="A911" s="59">
        <f t="shared" si="87"/>
        <v>910</v>
      </c>
      <c r="B911" s="47">
        <v>3</v>
      </c>
      <c r="D911" s="46" t="s">
        <v>138</v>
      </c>
      <c r="E911" s="59" t="str">
        <f t="shared" si="83"/>
        <v>Boque 3 - ARMAMENTO Y TERORÍA DEL TIRO I I</v>
      </c>
      <c r="F911" s="59" t="str">
        <f t="shared" si="84"/>
        <v xml:space="preserve">AMETRALLADORA MG42. </v>
      </c>
      <c r="G911" s="59" t="str">
        <f t="shared" si="85"/>
        <v>INSTRUCCIÓN TÁCTICA Y TÉCNICA - Boque 3 - ARMAMENTO Y TERORÍA DEL TIRO I I. AMETRALLADORA MG42.  (Ref: 910)</v>
      </c>
      <c r="H911" s="42" t="s">
        <v>145</v>
      </c>
      <c r="I911" s="42" t="s">
        <v>165</v>
      </c>
      <c r="J911" s="37" t="s">
        <v>167</v>
      </c>
      <c r="R911" s="49">
        <f t="shared" si="86"/>
        <v>36</v>
      </c>
    </row>
    <row r="912" spans="1:18" x14ac:dyDescent="0.25">
      <c r="A912" s="59">
        <f t="shared" si="87"/>
        <v>911</v>
      </c>
      <c r="B912" s="47">
        <v>3</v>
      </c>
      <c r="D912" s="46" t="s">
        <v>138</v>
      </c>
      <c r="E912" s="59" t="str">
        <f t="shared" si="83"/>
        <v>Boque 3 - ARMAMENTO Y TERORÍA DEL TIRO I I</v>
      </c>
      <c r="F912" s="59" t="str">
        <f t="shared" si="84"/>
        <v xml:space="preserve">AMETRALLADORA MG42. </v>
      </c>
      <c r="G912" s="59" t="str">
        <f t="shared" si="85"/>
        <v>INSTRUCCIÓN TÁCTICA Y TÉCNICA - Boque 3 - ARMAMENTO Y TERORÍA DEL TIRO I I. AMETRALLADORA MG42.  (Ref: 911)</v>
      </c>
      <c r="H912" s="42" t="s">
        <v>145</v>
      </c>
      <c r="I912" s="42" t="s">
        <v>165</v>
      </c>
      <c r="J912" s="37" t="s">
        <v>167</v>
      </c>
      <c r="R912" s="49">
        <f t="shared" si="86"/>
        <v>37</v>
      </c>
    </row>
    <row r="913" spans="1:18" x14ac:dyDescent="0.25">
      <c r="A913" s="59">
        <f t="shared" si="87"/>
        <v>912</v>
      </c>
      <c r="B913" s="47">
        <v>3</v>
      </c>
      <c r="D913" s="46" t="s">
        <v>138</v>
      </c>
      <c r="E913" s="59" t="str">
        <f t="shared" si="83"/>
        <v>Boque 3 - ARMAMENTO Y TERORÍA DEL TIRO I I</v>
      </c>
      <c r="F913" s="59" t="str">
        <f t="shared" si="84"/>
        <v xml:space="preserve">AMETRALLADORA MG42. </v>
      </c>
      <c r="G913" s="59" t="str">
        <f t="shared" si="85"/>
        <v>INSTRUCCIÓN TÁCTICA Y TÉCNICA - Boque 3 - ARMAMENTO Y TERORÍA DEL TIRO I I. AMETRALLADORA MG42.  (Ref: 912)</v>
      </c>
      <c r="H913" s="42" t="s">
        <v>145</v>
      </c>
      <c r="I913" s="42" t="s">
        <v>165</v>
      </c>
      <c r="J913" s="37" t="s">
        <v>167</v>
      </c>
      <c r="R913" s="49">
        <f t="shared" si="86"/>
        <v>38</v>
      </c>
    </row>
    <row r="914" spans="1:18" x14ac:dyDescent="0.25">
      <c r="A914" s="59">
        <f t="shared" si="87"/>
        <v>913</v>
      </c>
      <c r="B914" s="47">
        <v>3</v>
      </c>
      <c r="D914" s="46" t="s">
        <v>138</v>
      </c>
      <c r="E914" s="59" t="str">
        <f t="shared" si="83"/>
        <v>Boque 3 - ARMAMENTO Y TERORÍA DEL TIRO I I</v>
      </c>
      <c r="F914" s="59" t="str">
        <f t="shared" si="84"/>
        <v xml:space="preserve">AMETRALLADORA MG42. </v>
      </c>
      <c r="G914" s="59" t="str">
        <f t="shared" si="85"/>
        <v>INSTRUCCIÓN TÁCTICA Y TÉCNICA - Boque 3 - ARMAMENTO Y TERORÍA DEL TIRO I I. AMETRALLADORA MG42.  (Ref: 913)</v>
      </c>
      <c r="H914" s="42" t="s">
        <v>145</v>
      </c>
      <c r="I914" s="42" t="s">
        <v>165</v>
      </c>
      <c r="J914" s="37" t="s">
        <v>167</v>
      </c>
      <c r="R914" s="49">
        <f t="shared" si="86"/>
        <v>39</v>
      </c>
    </row>
    <row r="915" spans="1:18" x14ac:dyDescent="0.25">
      <c r="A915" s="59">
        <f t="shared" si="87"/>
        <v>914</v>
      </c>
      <c r="B915" s="47">
        <v>3</v>
      </c>
      <c r="D915" s="46" t="s">
        <v>138</v>
      </c>
      <c r="E915" s="59" t="str">
        <f t="shared" si="83"/>
        <v>Boque 3 - ARMAMENTO Y TERORÍA DEL TIRO I I</v>
      </c>
      <c r="F915" s="59" t="str">
        <f t="shared" si="84"/>
        <v xml:space="preserve">AMETRALLADORA MG42. </v>
      </c>
      <c r="G915" s="59" t="str">
        <f t="shared" si="85"/>
        <v>INSTRUCCIÓN TÁCTICA Y TÉCNICA - Boque 3 - ARMAMENTO Y TERORÍA DEL TIRO I I. AMETRALLADORA MG42.  (Ref: 914)</v>
      </c>
      <c r="H915" s="42" t="s">
        <v>145</v>
      </c>
      <c r="I915" s="42" t="s">
        <v>165</v>
      </c>
      <c r="J915" s="37" t="s">
        <v>167</v>
      </c>
      <c r="R915" s="49">
        <f t="shared" si="86"/>
        <v>40</v>
      </c>
    </row>
    <row r="916" spans="1:18" x14ac:dyDescent="0.25">
      <c r="A916" s="59">
        <f t="shared" si="87"/>
        <v>915</v>
      </c>
      <c r="B916" s="47">
        <v>3</v>
      </c>
      <c r="D916" s="46" t="s">
        <v>138</v>
      </c>
      <c r="E916" s="59" t="str">
        <f t="shared" si="83"/>
        <v>Boque 3 - ARMAMENTO Y TERORÍA DEL TIRO I I</v>
      </c>
      <c r="F916" s="59" t="str">
        <f t="shared" si="84"/>
        <v xml:space="preserve">AMETRALLADORA MG42. </v>
      </c>
      <c r="G916" s="59" t="str">
        <f t="shared" si="85"/>
        <v>INSTRUCCIÓN TÁCTICA Y TÉCNICA - Boque 3 - ARMAMENTO Y TERORÍA DEL TIRO I I. AMETRALLADORA MG42.  (Ref: 915)</v>
      </c>
      <c r="H916" s="42" t="s">
        <v>145</v>
      </c>
      <c r="I916" s="42" t="s">
        <v>165</v>
      </c>
      <c r="J916" s="37" t="s">
        <v>167</v>
      </c>
      <c r="R916" s="49">
        <f t="shared" si="86"/>
        <v>41</v>
      </c>
    </row>
    <row r="917" spans="1:18" x14ac:dyDescent="0.25">
      <c r="A917" s="59">
        <f t="shared" si="87"/>
        <v>916</v>
      </c>
      <c r="B917" s="47">
        <v>3</v>
      </c>
      <c r="D917" s="46" t="s">
        <v>138</v>
      </c>
      <c r="E917" s="59" t="str">
        <f t="shared" si="83"/>
        <v>Boque 3 - ARMAMENTO Y TERORÍA DEL TIRO I I</v>
      </c>
      <c r="F917" s="59" t="str">
        <f t="shared" si="84"/>
        <v xml:space="preserve">AMETRALLADORA MG42. </v>
      </c>
      <c r="G917" s="59" t="str">
        <f t="shared" si="85"/>
        <v>INSTRUCCIÓN TÁCTICA Y TÉCNICA - Boque 3 - ARMAMENTO Y TERORÍA DEL TIRO I I. AMETRALLADORA MG42.  (Ref: 916)</v>
      </c>
      <c r="H917" s="42" t="s">
        <v>145</v>
      </c>
      <c r="I917" s="42" t="s">
        <v>165</v>
      </c>
      <c r="J917" s="37" t="s">
        <v>167</v>
      </c>
      <c r="R917" s="49">
        <f t="shared" si="86"/>
        <v>42</v>
      </c>
    </row>
    <row r="918" spans="1:18" x14ac:dyDescent="0.25">
      <c r="A918" s="59">
        <f t="shared" si="87"/>
        <v>917</v>
      </c>
      <c r="B918" s="47">
        <v>3</v>
      </c>
      <c r="D918" s="46" t="s">
        <v>138</v>
      </c>
      <c r="E918" s="59" t="str">
        <f t="shared" si="83"/>
        <v>Boque 3 - ARMAMENTO Y TERORÍA DEL TIRO I I</v>
      </c>
      <c r="F918" s="59" t="str">
        <f t="shared" si="84"/>
        <v xml:space="preserve">AMETRALLADORA MG42. </v>
      </c>
      <c r="G918" s="59" t="str">
        <f t="shared" si="85"/>
        <v>INSTRUCCIÓN TÁCTICA Y TÉCNICA - Boque 3 - ARMAMENTO Y TERORÍA DEL TIRO I I. AMETRALLADORA MG42.  (Ref: 917)</v>
      </c>
      <c r="H918" s="42" t="s">
        <v>145</v>
      </c>
      <c r="I918" s="42" t="s">
        <v>165</v>
      </c>
      <c r="J918" s="37" t="s">
        <v>167</v>
      </c>
      <c r="R918" s="49">
        <f t="shared" si="86"/>
        <v>43</v>
      </c>
    </row>
    <row r="919" spans="1:18" x14ac:dyDescent="0.25">
      <c r="A919" s="59">
        <f t="shared" si="87"/>
        <v>918</v>
      </c>
      <c r="B919" s="47">
        <v>3</v>
      </c>
      <c r="D919" s="46" t="s">
        <v>138</v>
      </c>
      <c r="E919" s="59" t="str">
        <f t="shared" si="83"/>
        <v>Boque 3 - ARMAMENTO Y TERORÍA DEL TIRO I I</v>
      </c>
      <c r="F919" s="59" t="str">
        <f t="shared" si="84"/>
        <v xml:space="preserve">AMETRALLADORA MG42. </v>
      </c>
      <c r="G919" s="59" t="str">
        <f t="shared" si="85"/>
        <v>INSTRUCCIÓN TÁCTICA Y TÉCNICA - Boque 3 - ARMAMENTO Y TERORÍA DEL TIRO I I. AMETRALLADORA MG42.  (Ref: 918)</v>
      </c>
      <c r="H919" s="42" t="s">
        <v>145</v>
      </c>
      <c r="I919" s="42" t="s">
        <v>165</v>
      </c>
      <c r="J919" s="37" t="s">
        <v>167</v>
      </c>
      <c r="R919" s="49">
        <f t="shared" si="86"/>
        <v>44</v>
      </c>
    </row>
    <row r="920" spans="1:18" x14ac:dyDescent="0.25">
      <c r="A920" s="59">
        <f t="shared" si="87"/>
        <v>919</v>
      </c>
      <c r="B920" s="47">
        <v>3</v>
      </c>
      <c r="D920" s="46" t="s">
        <v>138</v>
      </c>
      <c r="E920" s="59" t="str">
        <f t="shared" si="83"/>
        <v>Boque 3 - ARMAMENTO Y TERORÍA DEL TIRO I I</v>
      </c>
      <c r="F920" s="59" t="str">
        <f t="shared" si="84"/>
        <v xml:space="preserve">AMETRALLADORA LIGERA MG-4 ET. </v>
      </c>
      <c r="G920" s="59" t="str">
        <f t="shared" si="85"/>
        <v>INSTRUCCIÓN TÁCTICA Y TÉCNICA - Boque 3 - ARMAMENTO Y TERORÍA DEL TIRO I I. AMETRALLADORA LIGERA MG-4 ET.  (Ref: 919)</v>
      </c>
      <c r="H920" s="42" t="s">
        <v>145</v>
      </c>
      <c r="I920" s="42" t="s">
        <v>165</v>
      </c>
      <c r="J920" s="37" t="s">
        <v>168</v>
      </c>
      <c r="R920" s="49">
        <f t="shared" si="86"/>
        <v>45</v>
      </c>
    </row>
    <row r="921" spans="1:18" x14ac:dyDescent="0.25">
      <c r="A921" s="59">
        <f t="shared" si="87"/>
        <v>920</v>
      </c>
      <c r="B921" s="47">
        <v>3</v>
      </c>
      <c r="D921" s="46" t="s">
        <v>138</v>
      </c>
      <c r="E921" s="59" t="str">
        <f t="shared" si="83"/>
        <v>Boque 3 - ARMAMENTO Y TERORÍA DEL TIRO I I</v>
      </c>
      <c r="F921" s="59" t="str">
        <f t="shared" si="84"/>
        <v xml:space="preserve">AMETRALLADORA LIGERA MG-4 ET. </v>
      </c>
      <c r="G921" s="59" t="str">
        <f t="shared" si="85"/>
        <v>INSTRUCCIÓN TÁCTICA Y TÉCNICA - Boque 3 - ARMAMENTO Y TERORÍA DEL TIRO I I. AMETRALLADORA LIGERA MG-4 ET.  (Ref: 920)</v>
      </c>
      <c r="H921" s="42" t="s">
        <v>145</v>
      </c>
      <c r="I921" s="42" t="s">
        <v>165</v>
      </c>
      <c r="J921" s="37" t="s">
        <v>168</v>
      </c>
      <c r="R921" s="49">
        <f t="shared" si="86"/>
        <v>46</v>
      </c>
    </row>
    <row r="922" spans="1:18" x14ac:dyDescent="0.25">
      <c r="A922" s="59">
        <f t="shared" si="87"/>
        <v>921</v>
      </c>
      <c r="B922" s="47">
        <v>3</v>
      </c>
      <c r="D922" s="46" t="s">
        <v>138</v>
      </c>
      <c r="E922" s="59" t="str">
        <f t="shared" si="83"/>
        <v>Boque 3 - ARMAMENTO Y TERORÍA DEL TIRO I I</v>
      </c>
      <c r="F922" s="59" t="str">
        <f t="shared" si="84"/>
        <v xml:space="preserve">AMETRALLADORA LIGERA MG-4 ET. </v>
      </c>
      <c r="G922" s="59" t="str">
        <f t="shared" si="85"/>
        <v>INSTRUCCIÓN TÁCTICA Y TÉCNICA - Boque 3 - ARMAMENTO Y TERORÍA DEL TIRO I I. AMETRALLADORA LIGERA MG-4 ET.  (Ref: 921)</v>
      </c>
      <c r="H922" s="42" t="s">
        <v>145</v>
      </c>
      <c r="I922" s="42" t="s">
        <v>165</v>
      </c>
      <c r="J922" s="37" t="s">
        <v>168</v>
      </c>
      <c r="R922" s="49">
        <f t="shared" si="86"/>
        <v>47</v>
      </c>
    </row>
    <row r="923" spans="1:18" x14ac:dyDescent="0.25">
      <c r="A923" s="59">
        <f t="shared" si="87"/>
        <v>922</v>
      </c>
      <c r="B923" s="47">
        <v>3</v>
      </c>
      <c r="D923" s="46" t="s">
        <v>138</v>
      </c>
      <c r="E923" s="59" t="str">
        <f t="shared" ref="E923:E986" si="88">CONCATENATE("Boque ",B923," - ",I923," ",D923)</f>
        <v>Boque 3 - ARMAMENTO Y TERORÍA DEL TIRO I I</v>
      </c>
      <c r="F923" s="59" t="str">
        <f t="shared" si="84"/>
        <v xml:space="preserve">AMETRALLADORA LIGERA MG-4 ET. </v>
      </c>
      <c r="G923" s="59" t="str">
        <f t="shared" si="85"/>
        <v>INSTRUCCIÓN TÁCTICA Y TÉCNICA - Boque 3 - ARMAMENTO Y TERORÍA DEL TIRO I I. AMETRALLADORA LIGERA MG-4 ET.  (Ref: 922)</v>
      </c>
      <c r="H923" s="42" t="s">
        <v>145</v>
      </c>
      <c r="I923" s="42" t="s">
        <v>165</v>
      </c>
      <c r="J923" s="37" t="s">
        <v>168</v>
      </c>
      <c r="R923" s="49">
        <f t="shared" si="86"/>
        <v>48</v>
      </c>
    </row>
    <row r="924" spans="1:18" x14ac:dyDescent="0.25">
      <c r="A924" s="59">
        <f t="shared" si="87"/>
        <v>923</v>
      </c>
      <c r="B924" s="47">
        <v>3</v>
      </c>
      <c r="D924" s="46" t="s">
        <v>138</v>
      </c>
      <c r="E924" s="59" t="str">
        <f t="shared" si="88"/>
        <v>Boque 3 - ARMAMENTO Y TERORÍA DEL TIRO I I</v>
      </c>
      <c r="F924" s="59" t="str">
        <f t="shared" ref="F924:F987" si="89">IF(J924&gt;0,CONCATENATE(J924,". ",K924),K924)</f>
        <v xml:space="preserve">AMETRALLADORA LIGERA MG-4 ET. </v>
      </c>
      <c r="G924" s="59" t="str">
        <f t="shared" ref="G924:G987" si="90">IF(H924=0,CONCATENATE(E924,". ",F924," (Ref: ",A924,")"),CONCATENATE(H924," - ",E924,". ",F924," (Ref: ",A924,")"))</f>
        <v>INSTRUCCIÓN TÁCTICA Y TÉCNICA - Boque 3 - ARMAMENTO Y TERORÍA DEL TIRO I I. AMETRALLADORA LIGERA MG-4 ET.  (Ref: 923)</v>
      </c>
      <c r="H924" s="42" t="s">
        <v>145</v>
      </c>
      <c r="I924" s="42" t="s">
        <v>165</v>
      </c>
      <c r="J924" s="37" t="s">
        <v>168</v>
      </c>
      <c r="R924" s="49">
        <f t="shared" ref="R924:R987" si="91">IF(C924=0,R923+1,1)</f>
        <v>49</v>
      </c>
    </row>
    <row r="925" spans="1:18" x14ac:dyDescent="0.25">
      <c r="A925" s="59">
        <f t="shared" si="87"/>
        <v>924</v>
      </c>
      <c r="B925" s="47">
        <v>3</v>
      </c>
      <c r="D925" s="46" t="s">
        <v>138</v>
      </c>
      <c r="E925" s="59" t="str">
        <f t="shared" si="88"/>
        <v>Boque 3 - ARMAMENTO Y TERORÍA DEL TIRO I I</v>
      </c>
      <c r="F925" s="59" t="str">
        <f t="shared" si="89"/>
        <v xml:space="preserve">AMETRALLADORA LIGERA MG-4 ET. </v>
      </c>
      <c r="G925" s="59" t="str">
        <f t="shared" si="90"/>
        <v>INSTRUCCIÓN TÁCTICA Y TÉCNICA - Boque 3 - ARMAMENTO Y TERORÍA DEL TIRO I I. AMETRALLADORA LIGERA MG-4 ET.  (Ref: 924)</v>
      </c>
      <c r="H925" s="42" t="s">
        <v>145</v>
      </c>
      <c r="I925" s="42" t="s">
        <v>165</v>
      </c>
      <c r="J925" s="37" t="s">
        <v>168</v>
      </c>
      <c r="R925" s="49">
        <f t="shared" si="91"/>
        <v>50</v>
      </c>
    </row>
    <row r="926" spans="1:18" x14ac:dyDescent="0.25">
      <c r="A926" s="59">
        <f t="shared" si="87"/>
        <v>925</v>
      </c>
      <c r="B926" s="47">
        <v>3</v>
      </c>
      <c r="D926" s="46" t="s">
        <v>138</v>
      </c>
      <c r="E926" s="59" t="str">
        <f t="shared" si="88"/>
        <v>Boque 3 - ARMAMENTO Y TERORÍA DEL TIRO I I</v>
      </c>
      <c r="F926" s="59" t="str">
        <f t="shared" si="89"/>
        <v xml:space="preserve">AMETRALLADORA LIGERA MG-4 ET. </v>
      </c>
      <c r="G926" s="59" t="str">
        <f t="shared" si="90"/>
        <v>INSTRUCCIÓN TÁCTICA Y TÉCNICA - Boque 3 - ARMAMENTO Y TERORÍA DEL TIRO I I. AMETRALLADORA LIGERA MG-4 ET.  (Ref: 925)</v>
      </c>
      <c r="H926" s="42" t="s">
        <v>145</v>
      </c>
      <c r="I926" s="42" t="s">
        <v>165</v>
      </c>
      <c r="J926" s="37" t="s">
        <v>168</v>
      </c>
      <c r="R926" s="49">
        <f t="shared" si="91"/>
        <v>51</v>
      </c>
    </row>
    <row r="927" spans="1:18" x14ac:dyDescent="0.25">
      <c r="A927" s="59">
        <f t="shared" si="87"/>
        <v>926</v>
      </c>
      <c r="B927" s="47">
        <v>3</v>
      </c>
      <c r="D927" s="46" t="s">
        <v>138</v>
      </c>
      <c r="E927" s="59" t="str">
        <f t="shared" si="88"/>
        <v>Boque 3 - ARMAMENTO Y TERORÍA DEL TIRO I I</v>
      </c>
      <c r="F927" s="59" t="str">
        <f t="shared" si="89"/>
        <v xml:space="preserve">AMETRALLADORA LIGERA MG-4 ET. </v>
      </c>
      <c r="G927" s="59" t="str">
        <f t="shared" si="90"/>
        <v>INSTRUCCIÓN TÁCTICA Y TÉCNICA - Boque 3 - ARMAMENTO Y TERORÍA DEL TIRO I I. AMETRALLADORA LIGERA MG-4 ET.  (Ref: 926)</v>
      </c>
      <c r="H927" s="42" t="s">
        <v>145</v>
      </c>
      <c r="I927" s="42" t="s">
        <v>165</v>
      </c>
      <c r="J927" s="37" t="s">
        <v>168</v>
      </c>
      <c r="R927" s="49">
        <f t="shared" si="91"/>
        <v>52</v>
      </c>
    </row>
    <row r="928" spans="1:18" x14ac:dyDescent="0.25">
      <c r="A928" s="59">
        <f t="shared" si="87"/>
        <v>927</v>
      </c>
      <c r="B928" s="47">
        <v>3</v>
      </c>
      <c r="D928" s="46" t="s">
        <v>138</v>
      </c>
      <c r="E928" s="59" t="str">
        <f t="shared" si="88"/>
        <v>Boque 3 - ARMAMENTO Y TERORÍA DEL TIRO I I</v>
      </c>
      <c r="F928" s="59" t="str">
        <f t="shared" si="89"/>
        <v xml:space="preserve">AMETRALLADORA LIGERA MG-4 ET. </v>
      </c>
      <c r="G928" s="59" t="str">
        <f t="shared" si="90"/>
        <v>INSTRUCCIÓN TÁCTICA Y TÉCNICA - Boque 3 - ARMAMENTO Y TERORÍA DEL TIRO I I. AMETRALLADORA LIGERA MG-4 ET.  (Ref: 927)</v>
      </c>
      <c r="H928" s="42" t="s">
        <v>145</v>
      </c>
      <c r="I928" s="42" t="s">
        <v>165</v>
      </c>
      <c r="J928" s="37" t="s">
        <v>168</v>
      </c>
      <c r="R928" s="49">
        <f t="shared" si="91"/>
        <v>53</v>
      </c>
    </row>
    <row r="929" spans="1:18" x14ac:dyDescent="0.25">
      <c r="A929" s="59">
        <f t="shared" si="87"/>
        <v>928</v>
      </c>
      <c r="B929" s="47">
        <v>3</v>
      </c>
      <c r="D929" s="46" t="s">
        <v>138</v>
      </c>
      <c r="E929" s="59" t="str">
        <f t="shared" si="88"/>
        <v>Boque 3 - ARMAMENTO Y TERORÍA DEL TIRO I I</v>
      </c>
      <c r="F929" s="59" t="str">
        <f t="shared" si="89"/>
        <v xml:space="preserve">AMETRALLADORA LIGERA MG-4 ET. </v>
      </c>
      <c r="G929" s="59" t="str">
        <f t="shared" si="90"/>
        <v>INSTRUCCIÓN TÁCTICA Y TÉCNICA - Boque 3 - ARMAMENTO Y TERORÍA DEL TIRO I I. AMETRALLADORA LIGERA MG-4 ET.  (Ref: 928)</v>
      </c>
      <c r="H929" s="42" t="s">
        <v>145</v>
      </c>
      <c r="I929" s="42" t="s">
        <v>165</v>
      </c>
      <c r="J929" s="37" t="s">
        <v>168</v>
      </c>
      <c r="R929" s="49">
        <f t="shared" si="91"/>
        <v>54</v>
      </c>
    </row>
    <row r="930" spans="1:18" x14ac:dyDescent="0.25">
      <c r="A930" s="59">
        <f t="shared" si="87"/>
        <v>929</v>
      </c>
      <c r="B930" s="47">
        <v>3</v>
      </c>
      <c r="D930" s="46" t="s">
        <v>138</v>
      </c>
      <c r="E930" s="59" t="str">
        <f t="shared" si="88"/>
        <v>Boque 3 - ARMAMENTO Y TERORÍA DEL TIRO I I</v>
      </c>
      <c r="F930" s="59" t="str">
        <f t="shared" si="89"/>
        <v xml:space="preserve">AMETRALLADORA LIGERA MG-4 ET. </v>
      </c>
      <c r="G930" s="59" t="str">
        <f t="shared" si="90"/>
        <v>INSTRUCCIÓN TÁCTICA Y TÉCNICA - Boque 3 - ARMAMENTO Y TERORÍA DEL TIRO I I. AMETRALLADORA LIGERA MG-4 ET.  (Ref: 929)</v>
      </c>
      <c r="H930" s="42" t="s">
        <v>145</v>
      </c>
      <c r="I930" s="42" t="s">
        <v>165</v>
      </c>
      <c r="J930" s="37" t="s">
        <v>168</v>
      </c>
      <c r="R930" s="49">
        <f t="shared" si="91"/>
        <v>55</v>
      </c>
    </row>
    <row r="931" spans="1:18" x14ac:dyDescent="0.25">
      <c r="A931" s="59">
        <f t="shared" si="87"/>
        <v>930</v>
      </c>
      <c r="B931" s="47">
        <v>3</v>
      </c>
      <c r="D931" s="46" t="s">
        <v>138</v>
      </c>
      <c r="E931" s="59" t="str">
        <f t="shared" si="88"/>
        <v>Boque 3 - ARMAMENTO Y TERORÍA DEL TIRO I I</v>
      </c>
      <c r="F931" s="59" t="str">
        <f t="shared" si="89"/>
        <v xml:space="preserve">AMETRALLADORA LIGERA MG-4 ET. </v>
      </c>
      <c r="G931" s="59" t="str">
        <f t="shared" si="90"/>
        <v>INSTRUCCIÓN TÁCTICA Y TÉCNICA - Boque 3 - ARMAMENTO Y TERORÍA DEL TIRO I I. AMETRALLADORA LIGERA MG-4 ET.  (Ref: 930)</v>
      </c>
      <c r="H931" s="42" t="s">
        <v>145</v>
      </c>
      <c r="I931" s="42" t="s">
        <v>165</v>
      </c>
      <c r="J931" s="37" t="s">
        <v>168</v>
      </c>
      <c r="R931" s="49">
        <f t="shared" si="91"/>
        <v>56</v>
      </c>
    </row>
    <row r="932" spans="1:18" x14ac:dyDescent="0.25">
      <c r="A932" s="59">
        <f t="shared" si="87"/>
        <v>931</v>
      </c>
      <c r="B932" s="47">
        <v>3</v>
      </c>
      <c r="D932" s="46" t="s">
        <v>138</v>
      </c>
      <c r="E932" s="59" t="str">
        <f t="shared" si="88"/>
        <v>Boque 3 - ARMAMENTO Y TERORÍA DEL TIRO I I</v>
      </c>
      <c r="F932" s="59" t="str">
        <f t="shared" si="89"/>
        <v xml:space="preserve">AMETRALLADORA LIGERA MG-4 ET. </v>
      </c>
      <c r="G932" s="59" t="str">
        <f t="shared" si="90"/>
        <v>INSTRUCCIÓN TÁCTICA Y TÉCNICA - Boque 3 - ARMAMENTO Y TERORÍA DEL TIRO I I. AMETRALLADORA LIGERA MG-4 ET.  (Ref: 931)</v>
      </c>
      <c r="H932" s="42" t="s">
        <v>145</v>
      </c>
      <c r="I932" s="42" t="s">
        <v>165</v>
      </c>
      <c r="J932" s="37" t="s">
        <v>168</v>
      </c>
      <c r="Q932" s="69"/>
      <c r="R932" s="49">
        <f t="shared" si="91"/>
        <v>57</v>
      </c>
    </row>
    <row r="933" spans="1:18" x14ac:dyDescent="0.25">
      <c r="A933" s="59">
        <f t="shared" si="87"/>
        <v>932</v>
      </c>
      <c r="B933" s="47">
        <v>3</v>
      </c>
      <c r="D933" s="46" t="s">
        <v>138</v>
      </c>
      <c r="E933" s="59" t="str">
        <f t="shared" si="88"/>
        <v>Boque 3 - ARMAMENTO Y TERORÍA DEL TIRO I I</v>
      </c>
      <c r="F933" s="59" t="str">
        <f t="shared" si="89"/>
        <v xml:space="preserve">AMETRALLADORA LIGERA MG-4 ET. </v>
      </c>
      <c r="G933" s="59" t="str">
        <f t="shared" si="90"/>
        <v>INSTRUCCIÓN TÁCTICA Y TÉCNICA - Boque 3 - ARMAMENTO Y TERORÍA DEL TIRO I I. AMETRALLADORA LIGERA MG-4 ET.  (Ref: 932)</v>
      </c>
      <c r="H933" s="42" t="s">
        <v>145</v>
      </c>
      <c r="I933" s="42" t="s">
        <v>165</v>
      </c>
      <c r="J933" s="37" t="s">
        <v>168</v>
      </c>
      <c r="R933" s="49">
        <f t="shared" si="91"/>
        <v>58</v>
      </c>
    </row>
    <row r="934" spans="1:18" x14ac:dyDescent="0.25">
      <c r="A934" s="59">
        <f t="shared" si="87"/>
        <v>933</v>
      </c>
      <c r="B934" s="47">
        <v>3</v>
      </c>
      <c r="D934" s="46" t="s">
        <v>138</v>
      </c>
      <c r="E934" s="59" t="str">
        <f t="shared" si="88"/>
        <v>Boque 3 - ARMAMENTO Y TERORÍA DEL TIRO I I</v>
      </c>
      <c r="F934" s="59" t="str">
        <f t="shared" si="89"/>
        <v xml:space="preserve">AMETRALLADORA LIGERA MG-4 ET. </v>
      </c>
      <c r="G934" s="59" t="str">
        <f t="shared" si="90"/>
        <v>INSTRUCCIÓN TÁCTICA Y TÉCNICA - Boque 3 - ARMAMENTO Y TERORÍA DEL TIRO I I. AMETRALLADORA LIGERA MG-4 ET.  (Ref: 933)</v>
      </c>
      <c r="H934" s="42" t="s">
        <v>145</v>
      </c>
      <c r="I934" s="42" t="s">
        <v>165</v>
      </c>
      <c r="J934" s="37" t="s">
        <v>168</v>
      </c>
      <c r="Q934" s="69"/>
      <c r="R934" s="49">
        <f t="shared" si="91"/>
        <v>59</v>
      </c>
    </row>
    <row r="935" spans="1:18" x14ac:dyDescent="0.25">
      <c r="A935" s="59">
        <f t="shared" si="87"/>
        <v>934</v>
      </c>
      <c r="B935" s="47">
        <v>3</v>
      </c>
      <c r="D935" s="46" t="s">
        <v>138</v>
      </c>
      <c r="E935" s="59" t="str">
        <f t="shared" si="88"/>
        <v>Boque 3 - ARMAMENTO Y TERORÍA DEL TIRO I I</v>
      </c>
      <c r="F935" s="59" t="str">
        <f t="shared" si="89"/>
        <v xml:space="preserve">AMETRALLADORA LIGERA MG-4 ET. </v>
      </c>
      <c r="G935" s="59" t="str">
        <f t="shared" si="90"/>
        <v>INSTRUCCIÓN TÁCTICA Y TÉCNICA - Boque 3 - ARMAMENTO Y TERORÍA DEL TIRO I I. AMETRALLADORA LIGERA MG-4 ET.  (Ref: 934)</v>
      </c>
      <c r="H935" s="42" t="s">
        <v>145</v>
      </c>
      <c r="I935" s="42" t="s">
        <v>165</v>
      </c>
      <c r="J935" s="37" t="s">
        <v>168</v>
      </c>
      <c r="R935" s="49">
        <f t="shared" si="91"/>
        <v>60</v>
      </c>
    </row>
    <row r="936" spans="1:18" x14ac:dyDescent="0.25">
      <c r="A936" s="59">
        <f t="shared" si="87"/>
        <v>935</v>
      </c>
      <c r="B936" s="47">
        <v>3</v>
      </c>
      <c r="D936" s="46" t="s">
        <v>138</v>
      </c>
      <c r="E936" s="59" t="str">
        <f t="shared" si="88"/>
        <v>Boque 3 - ARMAMENTO Y TERORÍA DEL TIRO I I</v>
      </c>
      <c r="F936" s="59" t="str">
        <f t="shared" si="89"/>
        <v xml:space="preserve">AMETRALLADORA LIGERA MG-4 ET. </v>
      </c>
      <c r="G936" s="59" t="str">
        <f t="shared" si="90"/>
        <v>INSTRUCCIÓN TÁCTICA Y TÉCNICA - Boque 3 - ARMAMENTO Y TERORÍA DEL TIRO I I. AMETRALLADORA LIGERA MG-4 ET.  (Ref: 935)</v>
      </c>
      <c r="H936" s="42" t="s">
        <v>145</v>
      </c>
      <c r="I936" s="42" t="s">
        <v>165</v>
      </c>
      <c r="J936" s="37" t="s">
        <v>168</v>
      </c>
      <c r="R936" s="49">
        <f t="shared" si="91"/>
        <v>61</v>
      </c>
    </row>
    <row r="937" spans="1:18" x14ac:dyDescent="0.25">
      <c r="A937" s="59">
        <f t="shared" si="87"/>
        <v>936</v>
      </c>
      <c r="B937" s="47">
        <v>3</v>
      </c>
      <c r="D937" s="46" t="s">
        <v>138</v>
      </c>
      <c r="E937" s="59" t="str">
        <f t="shared" si="88"/>
        <v>Boque 3 - ARMAMENTO Y TERORÍA DEL TIRO I I</v>
      </c>
      <c r="F937" s="59" t="str">
        <f t="shared" si="89"/>
        <v xml:space="preserve">AMETRALLADORA LIGERA MG-4 ET. </v>
      </c>
      <c r="G937" s="59" t="str">
        <f t="shared" si="90"/>
        <v>INSTRUCCIÓN TÁCTICA Y TÉCNICA - Boque 3 - ARMAMENTO Y TERORÍA DEL TIRO I I. AMETRALLADORA LIGERA MG-4 ET.  (Ref: 936)</v>
      </c>
      <c r="H937" s="42" t="s">
        <v>145</v>
      </c>
      <c r="I937" s="42" t="s">
        <v>165</v>
      </c>
      <c r="J937" s="37" t="s">
        <v>168</v>
      </c>
      <c r="R937" s="49">
        <f t="shared" si="91"/>
        <v>62</v>
      </c>
    </row>
    <row r="938" spans="1:18" x14ac:dyDescent="0.25">
      <c r="A938" s="59">
        <f t="shared" si="87"/>
        <v>937</v>
      </c>
      <c r="B938" s="47">
        <v>3</v>
      </c>
      <c r="D938" s="46" t="s">
        <v>138</v>
      </c>
      <c r="E938" s="59" t="str">
        <f t="shared" si="88"/>
        <v>Boque 3 - ARMAMENTO Y TERORÍA DEL TIRO I I</v>
      </c>
      <c r="F938" s="59" t="str">
        <f t="shared" si="89"/>
        <v xml:space="preserve">AMETRALLADORA LIGERA MG-4 ET. </v>
      </c>
      <c r="G938" s="59" t="str">
        <f t="shared" si="90"/>
        <v>INSTRUCCIÓN TÁCTICA Y TÉCNICA - Boque 3 - ARMAMENTO Y TERORÍA DEL TIRO I I. AMETRALLADORA LIGERA MG-4 ET.  (Ref: 937)</v>
      </c>
      <c r="H938" s="42" t="s">
        <v>145</v>
      </c>
      <c r="I938" s="42" t="s">
        <v>165</v>
      </c>
      <c r="J938" s="37" t="s">
        <v>168</v>
      </c>
      <c r="R938" s="49">
        <f t="shared" si="91"/>
        <v>63</v>
      </c>
    </row>
    <row r="939" spans="1:18" x14ac:dyDescent="0.25">
      <c r="A939" s="59">
        <f t="shared" si="87"/>
        <v>938</v>
      </c>
      <c r="B939" s="47">
        <v>3</v>
      </c>
      <c r="D939" s="46" t="s">
        <v>138</v>
      </c>
      <c r="E939" s="59" t="str">
        <f t="shared" si="88"/>
        <v>Boque 3 - ARMAMENTO Y TERORÍA DEL TIRO I I</v>
      </c>
      <c r="F939" s="59" t="str">
        <f t="shared" si="89"/>
        <v xml:space="preserve">AMETRALLADORA LIGERA MG-4 ET. </v>
      </c>
      <c r="G939" s="59" t="str">
        <f t="shared" si="90"/>
        <v>INSTRUCCIÓN TÁCTICA Y TÉCNICA - Boque 3 - ARMAMENTO Y TERORÍA DEL TIRO I I. AMETRALLADORA LIGERA MG-4 ET.  (Ref: 938)</v>
      </c>
      <c r="H939" s="42" t="s">
        <v>145</v>
      </c>
      <c r="I939" s="42" t="s">
        <v>165</v>
      </c>
      <c r="J939" s="37" t="s">
        <v>168</v>
      </c>
      <c r="R939" s="49">
        <f t="shared" si="91"/>
        <v>64</v>
      </c>
    </row>
    <row r="940" spans="1:18" x14ac:dyDescent="0.25">
      <c r="A940" s="59">
        <f t="shared" si="87"/>
        <v>939</v>
      </c>
      <c r="B940" s="47">
        <v>3</v>
      </c>
      <c r="D940" s="46" t="s">
        <v>138</v>
      </c>
      <c r="E940" s="59" t="str">
        <f t="shared" si="88"/>
        <v>Boque 3 - ARMAMENTO Y TERORÍA DEL TIRO I I</v>
      </c>
      <c r="F940" s="59" t="str">
        <f t="shared" si="89"/>
        <v xml:space="preserve">AMETRALLADORA LIGERA MG-4 ET. </v>
      </c>
      <c r="G940" s="59" t="str">
        <f t="shared" si="90"/>
        <v>INSTRUCCIÓN TÁCTICA Y TÉCNICA - Boque 3 - ARMAMENTO Y TERORÍA DEL TIRO I I. AMETRALLADORA LIGERA MG-4 ET.  (Ref: 939)</v>
      </c>
      <c r="H940" s="42" t="s">
        <v>145</v>
      </c>
      <c r="I940" s="42" t="s">
        <v>165</v>
      </c>
      <c r="J940" s="37" t="s">
        <v>168</v>
      </c>
      <c r="R940" s="49">
        <f t="shared" si="91"/>
        <v>65</v>
      </c>
    </row>
    <row r="941" spans="1:18" x14ac:dyDescent="0.25">
      <c r="A941" s="59">
        <f t="shared" si="87"/>
        <v>940</v>
      </c>
      <c r="B941" s="47">
        <v>3</v>
      </c>
      <c r="D941" s="46" t="s">
        <v>138</v>
      </c>
      <c r="E941" s="59" t="str">
        <f t="shared" si="88"/>
        <v>Boque 3 - ARMAMENTO Y TERORÍA DEL TIRO I I</v>
      </c>
      <c r="F941" s="59" t="str">
        <f t="shared" si="89"/>
        <v xml:space="preserve">AMETRALLADORA LIGERA MG-4 ET. </v>
      </c>
      <c r="G941" s="59" t="str">
        <f t="shared" si="90"/>
        <v>INSTRUCCIÓN TÁCTICA Y TÉCNICA - Boque 3 - ARMAMENTO Y TERORÍA DEL TIRO I I. AMETRALLADORA LIGERA MG-4 ET.  (Ref: 940)</v>
      </c>
      <c r="H941" s="42" t="s">
        <v>145</v>
      </c>
      <c r="I941" s="42" t="s">
        <v>165</v>
      </c>
      <c r="J941" s="37" t="s">
        <v>168</v>
      </c>
      <c r="R941" s="49">
        <f t="shared" si="91"/>
        <v>66</v>
      </c>
    </row>
    <row r="942" spans="1:18" x14ac:dyDescent="0.25">
      <c r="A942" s="59">
        <f t="shared" si="87"/>
        <v>941</v>
      </c>
      <c r="B942" s="47">
        <v>3</v>
      </c>
      <c r="D942" s="46" t="s">
        <v>138</v>
      </c>
      <c r="E942" s="59" t="str">
        <f t="shared" si="88"/>
        <v>Boque 3 - ARMAMENTO Y TERORÍA DEL TIRO I I</v>
      </c>
      <c r="F942" s="59" t="str">
        <f t="shared" si="89"/>
        <v xml:space="preserve">AMETRALLADORA LIGERA MG-4 ET. </v>
      </c>
      <c r="G942" s="59" t="str">
        <f t="shared" si="90"/>
        <v>INSTRUCCIÓN TÁCTICA Y TÉCNICA - Boque 3 - ARMAMENTO Y TERORÍA DEL TIRO I I. AMETRALLADORA LIGERA MG-4 ET.  (Ref: 941)</v>
      </c>
      <c r="H942" s="42" t="s">
        <v>145</v>
      </c>
      <c r="I942" s="42" t="s">
        <v>165</v>
      </c>
      <c r="J942" s="37" t="s">
        <v>168</v>
      </c>
      <c r="R942" s="49">
        <f t="shared" si="91"/>
        <v>67</v>
      </c>
    </row>
    <row r="943" spans="1:18" x14ac:dyDescent="0.25">
      <c r="A943" s="59">
        <f t="shared" si="87"/>
        <v>942</v>
      </c>
      <c r="B943" s="47">
        <v>3</v>
      </c>
      <c r="D943" s="46" t="s">
        <v>138</v>
      </c>
      <c r="E943" s="59" t="str">
        <f t="shared" si="88"/>
        <v>Boque 3 - ARMAMENTO Y TERORÍA DEL TIRO I I</v>
      </c>
      <c r="F943" s="59" t="str">
        <f t="shared" si="89"/>
        <v xml:space="preserve">AMETRALLADORA LIGERA MG-4 ET. </v>
      </c>
      <c r="G943" s="59" t="str">
        <f t="shared" si="90"/>
        <v>INSTRUCCIÓN TÁCTICA Y TÉCNICA - Boque 3 - ARMAMENTO Y TERORÍA DEL TIRO I I. AMETRALLADORA LIGERA MG-4 ET.  (Ref: 942)</v>
      </c>
      <c r="H943" s="42" t="s">
        <v>145</v>
      </c>
      <c r="I943" s="42" t="s">
        <v>165</v>
      </c>
      <c r="J943" s="37" t="s">
        <v>168</v>
      </c>
      <c r="R943" s="49">
        <f t="shared" si="91"/>
        <v>68</v>
      </c>
    </row>
    <row r="944" spans="1:18" x14ac:dyDescent="0.25">
      <c r="A944" s="59">
        <f t="shared" si="87"/>
        <v>943</v>
      </c>
      <c r="B944" s="47">
        <v>3</v>
      </c>
      <c r="D944" s="46" t="s">
        <v>138</v>
      </c>
      <c r="E944" s="59" t="str">
        <f t="shared" si="88"/>
        <v>Boque 3 - ARMAMENTO Y TERORÍA DEL TIRO I I</v>
      </c>
      <c r="F944" s="59" t="str">
        <f t="shared" si="89"/>
        <v xml:space="preserve">AMETRALLADORA LIGERA MG-4 ET. </v>
      </c>
      <c r="G944" s="59" t="str">
        <f t="shared" si="90"/>
        <v>INSTRUCCIÓN TÁCTICA Y TÉCNICA - Boque 3 - ARMAMENTO Y TERORÍA DEL TIRO I I. AMETRALLADORA LIGERA MG-4 ET.  (Ref: 943)</v>
      </c>
      <c r="H944" s="42" t="s">
        <v>145</v>
      </c>
      <c r="I944" s="42" t="s">
        <v>165</v>
      </c>
      <c r="J944" s="37" t="s">
        <v>168</v>
      </c>
      <c r="R944" s="49">
        <f t="shared" si="91"/>
        <v>69</v>
      </c>
    </row>
    <row r="945" spans="1:18" x14ac:dyDescent="0.25">
      <c r="A945" s="59">
        <f t="shared" si="87"/>
        <v>944</v>
      </c>
      <c r="B945" s="47">
        <v>3</v>
      </c>
      <c r="D945" s="46" t="s">
        <v>138</v>
      </c>
      <c r="E945" s="59" t="str">
        <f t="shared" si="88"/>
        <v>Boque 3 - ARMAMENTO Y TERORÍA DEL TIRO I I</v>
      </c>
      <c r="F945" s="59" t="str">
        <f t="shared" si="89"/>
        <v xml:space="preserve">AMETRALLADORA LIGERA MG-4 ET. </v>
      </c>
      <c r="G945" s="59" t="str">
        <f t="shared" si="90"/>
        <v>INSTRUCCIÓN TÁCTICA Y TÉCNICA - Boque 3 - ARMAMENTO Y TERORÍA DEL TIRO I I. AMETRALLADORA LIGERA MG-4 ET.  (Ref: 944)</v>
      </c>
      <c r="H945" s="42" t="s">
        <v>145</v>
      </c>
      <c r="I945" s="42" t="s">
        <v>165</v>
      </c>
      <c r="J945" s="37" t="s">
        <v>168</v>
      </c>
      <c r="R945" s="49">
        <f t="shared" si="91"/>
        <v>70</v>
      </c>
    </row>
    <row r="946" spans="1:18" x14ac:dyDescent="0.25">
      <c r="A946" s="59">
        <f t="shared" si="87"/>
        <v>945</v>
      </c>
      <c r="B946" s="47">
        <v>3</v>
      </c>
      <c r="C946" s="46">
        <v>16</v>
      </c>
      <c r="D946" s="46" t="s">
        <v>137</v>
      </c>
      <c r="E946" s="59" t="str">
        <f t="shared" si="88"/>
        <v>Boque 3 - ARMAMENTO Y TERORÍA DEL TIRO I II</v>
      </c>
      <c r="F946" s="59" t="str">
        <f t="shared" si="89"/>
        <v xml:space="preserve">AMETRALLADORA LIGERA MG-4 ET. </v>
      </c>
      <c r="G946" s="59" t="str">
        <f t="shared" si="90"/>
        <v>INSTRUCCIÓN TÁCTICA Y TÉCNICA - Boque 3 - ARMAMENTO Y TERORÍA DEL TIRO I II. AMETRALLADORA LIGERA MG-4 ET.  (Ref: 945)</v>
      </c>
      <c r="H946" s="42" t="s">
        <v>145</v>
      </c>
      <c r="I946" s="42" t="s">
        <v>165</v>
      </c>
      <c r="J946" s="37" t="s">
        <v>168</v>
      </c>
      <c r="R946" s="49">
        <f t="shared" si="91"/>
        <v>1</v>
      </c>
    </row>
    <row r="947" spans="1:18" x14ac:dyDescent="0.25">
      <c r="A947" s="59">
        <f t="shared" si="87"/>
        <v>946</v>
      </c>
      <c r="B947" s="47">
        <v>3</v>
      </c>
      <c r="D947" s="46" t="s">
        <v>137</v>
      </c>
      <c r="E947" s="59" t="str">
        <f t="shared" si="88"/>
        <v>Boque 3 - ARMAMENTO Y TERORÍA DEL TIRO I II</v>
      </c>
      <c r="F947" s="59" t="str">
        <f t="shared" si="89"/>
        <v xml:space="preserve">AMETRALLADORA LIGERA MG-4 ET. </v>
      </c>
      <c r="G947" s="59" t="str">
        <f t="shared" si="90"/>
        <v>INSTRUCCIÓN TÁCTICA Y TÉCNICA - Boque 3 - ARMAMENTO Y TERORÍA DEL TIRO I II. AMETRALLADORA LIGERA MG-4 ET.  (Ref: 946)</v>
      </c>
      <c r="H947" s="42" t="s">
        <v>145</v>
      </c>
      <c r="I947" s="42" t="s">
        <v>165</v>
      </c>
      <c r="J947" s="37" t="s">
        <v>168</v>
      </c>
      <c r="R947" s="49">
        <f t="shared" si="91"/>
        <v>2</v>
      </c>
    </row>
    <row r="948" spans="1:18" x14ac:dyDescent="0.25">
      <c r="A948" s="59">
        <f t="shared" si="87"/>
        <v>947</v>
      </c>
      <c r="B948" s="47">
        <v>3</v>
      </c>
      <c r="D948" s="46" t="s">
        <v>137</v>
      </c>
      <c r="E948" s="59" t="str">
        <f t="shared" si="88"/>
        <v>Boque 3 - ARMAMENTO Y TERORÍA DEL TIRO I II</v>
      </c>
      <c r="F948" s="59" t="str">
        <f t="shared" si="89"/>
        <v xml:space="preserve">AMETRALLADORA LIGERA MG-4 ET. </v>
      </c>
      <c r="G948" s="59" t="str">
        <f t="shared" si="90"/>
        <v>INSTRUCCIÓN TÁCTICA Y TÉCNICA - Boque 3 - ARMAMENTO Y TERORÍA DEL TIRO I II. AMETRALLADORA LIGERA MG-4 ET.  (Ref: 947)</v>
      </c>
      <c r="H948" s="42" t="s">
        <v>145</v>
      </c>
      <c r="I948" s="42" t="s">
        <v>165</v>
      </c>
      <c r="J948" s="37" t="s">
        <v>168</v>
      </c>
      <c r="R948" s="49">
        <f t="shared" si="91"/>
        <v>3</v>
      </c>
    </row>
    <row r="949" spans="1:18" x14ac:dyDescent="0.25">
      <c r="A949" s="59">
        <f t="shared" si="87"/>
        <v>948</v>
      </c>
      <c r="B949" s="47">
        <v>3</v>
      </c>
      <c r="D949" s="46" t="s">
        <v>137</v>
      </c>
      <c r="E949" s="59" t="str">
        <f t="shared" si="88"/>
        <v>Boque 3 - ARMAMENTO Y TERORÍA DEL TIRO I II</v>
      </c>
      <c r="F949" s="59" t="str">
        <f t="shared" si="89"/>
        <v xml:space="preserve">AMETRALLADORA LIGERA MG-4 ET. </v>
      </c>
      <c r="G949" s="59" t="str">
        <f t="shared" si="90"/>
        <v>INSTRUCCIÓN TÁCTICA Y TÉCNICA - Boque 3 - ARMAMENTO Y TERORÍA DEL TIRO I II. AMETRALLADORA LIGERA MG-4 ET.  (Ref: 948)</v>
      </c>
      <c r="H949" s="42" t="s">
        <v>145</v>
      </c>
      <c r="I949" s="42" t="s">
        <v>165</v>
      </c>
      <c r="J949" s="37" t="s">
        <v>168</v>
      </c>
      <c r="R949" s="49">
        <f t="shared" si="91"/>
        <v>4</v>
      </c>
    </row>
    <row r="950" spans="1:18" x14ac:dyDescent="0.25">
      <c r="A950" s="59">
        <f t="shared" si="87"/>
        <v>949</v>
      </c>
      <c r="B950" s="47">
        <v>3</v>
      </c>
      <c r="D950" s="46" t="s">
        <v>137</v>
      </c>
      <c r="E950" s="59" t="str">
        <f t="shared" si="88"/>
        <v>Boque 3 - ARMAMENTO Y TERORÍA DEL TIRO I II</v>
      </c>
      <c r="F950" s="59" t="str">
        <f t="shared" si="89"/>
        <v xml:space="preserve">AMETRALLADORA LIGERA MG-4 ET. </v>
      </c>
      <c r="G950" s="59" t="str">
        <f t="shared" si="90"/>
        <v>INSTRUCCIÓN TÁCTICA Y TÉCNICA - Boque 3 - ARMAMENTO Y TERORÍA DEL TIRO I II. AMETRALLADORA LIGERA MG-4 ET.  (Ref: 949)</v>
      </c>
      <c r="H950" s="42" t="s">
        <v>145</v>
      </c>
      <c r="I950" s="42" t="s">
        <v>165</v>
      </c>
      <c r="J950" s="37" t="s">
        <v>168</v>
      </c>
      <c r="R950" s="49">
        <f t="shared" si="91"/>
        <v>5</v>
      </c>
    </row>
    <row r="951" spans="1:18" x14ac:dyDescent="0.25">
      <c r="A951" s="59">
        <f t="shared" si="87"/>
        <v>950</v>
      </c>
      <c r="B951" s="47">
        <v>3</v>
      </c>
      <c r="D951" s="46" t="s">
        <v>137</v>
      </c>
      <c r="E951" s="59" t="str">
        <f t="shared" si="88"/>
        <v>Boque 3 - ARMAMENTO Y TERORÍA DEL TIRO II II</v>
      </c>
      <c r="F951" s="59" t="str">
        <f t="shared" si="89"/>
        <v xml:space="preserve">GRANADA DE MANO ALHAMBRA. </v>
      </c>
      <c r="G951" s="59" t="str">
        <f t="shared" si="90"/>
        <v>INSTRUCCIÓN TÁCTICA Y TÉCNICA - Boque 3 - ARMAMENTO Y TERORÍA DEL TIRO II II. GRANADA DE MANO ALHAMBRA.  (Ref: 950)</v>
      </c>
      <c r="H951" s="42" t="s">
        <v>145</v>
      </c>
      <c r="I951" s="42" t="s">
        <v>169</v>
      </c>
      <c r="J951" s="37" t="s">
        <v>170</v>
      </c>
      <c r="R951" s="49">
        <f t="shared" si="91"/>
        <v>6</v>
      </c>
    </row>
    <row r="952" spans="1:18" x14ac:dyDescent="0.25">
      <c r="A952" s="59">
        <f t="shared" si="87"/>
        <v>951</v>
      </c>
      <c r="B952" s="47">
        <v>3</v>
      </c>
      <c r="D952" s="46" t="s">
        <v>137</v>
      </c>
      <c r="E952" s="59" t="str">
        <f t="shared" si="88"/>
        <v>Boque 3 - ARMAMENTO Y TERORÍA DEL TIRO II II</v>
      </c>
      <c r="F952" s="59" t="str">
        <f t="shared" si="89"/>
        <v xml:space="preserve">GRANADA DE MANO ALHAMBRA. </v>
      </c>
      <c r="G952" s="59" t="str">
        <f t="shared" si="90"/>
        <v>INSTRUCCIÓN TÁCTICA Y TÉCNICA - Boque 3 - ARMAMENTO Y TERORÍA DEL TIRO II II. GRANADA DE MANO ALHAMBRA.  (Ref: 951)</v>
      </c>
      <c r="H952" s="42" t="s">
        <v>145</v>
      </c>
      <c r="I952" s="42" t="s">
        <v>169</v>
      </c>
      <c r="J952" s="37" t="s">
        <v>170</v>
      </c>
      <c r="R952" s="49">
        <f t="shared" si="91"/>
        <v>7</v>
      </c>
    </row>
    <row r="953" spans="1:18" x14ac:dyDescent="0.25">
      <c r="A953" s="59">
        <f t="shared" si="87"/>
        <v>952</v>
      </c>
      <c r="B953" s="47">
        <v>3</v>
      </c>
      <c r="D953" s="46" t="s">
        <v>137</v>
      </c>
      <c r="E953" s="59" t="str">
        <f t="shared" si="88"/>
        <v>Boque 3 - ARMAMENTO Y TERORÍA DEL TIRO II II</v>
      </c>
      <c r="F953" s="59" t="str">
        <f t="shared" si="89"/>
        <v xml:space="preserve">GRANADA DE MANO ALHAMBRA. </v>
      </c>
      <c r="G953" s="59" t="str">
        <f t="shared" si="90"/>
        <v>INSTRUCCIÓN TÁCTICA Y TÉCNICA - Boque 3 - ARMAMENTO Y TERORÍA DEL TIRO II II. GRANADA DE MANO ALHAMBRA.  (Ref: 952)</v>
      </c>
      <c r="H953" s="42" t="s">
        <v>145</v>
      </c>
      <c r="I953" s="42" t="s">
        <v>169</v>
      </c>
      <c r="J953" s="37" t="s">
        <v>170</v>
      </c>
      <c r="R953" s="49">
        <f t="shared" si="91"/>
        <v>8</v>
      </c>
    </row>
    <row r="954" spans="1:18" x14ac:dyDescent="0.25">
      <c r="A954" s="59">
        <f t="shared" si="87"/>
        <v>953</v>
      </c>
      <c r="B954" s="47">
        <v>3</v>
      </c>
      <c r="D954" s="46" t="s">
        <v>137</v>
      </c>
      <c r="E954" s="59" t="str">
        <f t="shared" si="88"/>
        <v>Boque 3 - ARMAMENTO Y TERORÍA DEL TIRO II II</v>
      </c>
      <c r="F954" s="59" t="str">
        <f t="shared" si="89"/>
        <v xml:space="preserve">GRANADA DE MANO ALHAMBRA. </v>
      </c>
      <c r="G954" s="59" t="str">
        <f t="shared" si="90"/>
        <v>INSTRUCCIÓN TÁCTICA Y TÉCNICA - Boque 3 - ARMAMENTO Y TERORÍA DEL TIRO II II. GRANADA DE MANO ALHAMBRA.  (Ref: 953)</v>
      </c>
      <c r="H954" s="42" t="s">
        <v>145</v>
      </c>
      <c r="I954" s="42" t="s">
        <v>169</v>
      </c>
      <c r="J954" s="37" t="s">
        <v>170</v>
      </c>
      <c r="R954" s="49">
        <f t="shared" si="91"/>
        <v>9</v>
      </c>
    </row>
    <row r="955" spans="1:18" x14ac:dyDescent="0.25">
      <c r="A955" s="59">
        <f t="shared" si="87"/>
        <v>954</v>
      </c>
      <c r="B955" s="47">
        <v>3</v>
      </c>
      <c r="D955" s="46" t="s">
        <v>137</v>
      </c>
      <c r="E955" s="59" t="str">
        <f t="shared" si="88"/>
        <v>Boque 3 - ARMAMENTO Y TERORÍA DEL TIRO II II</v>
      </c>
      <c r="F955" s="59" t="str">
        <f t="shared" si="89"/>
        <v xml:space="preserve">GRANADA DE MANO ALHAMBRA. </v>
      </c>
      <c r="G955" s="59" t="str">
        <f t="shared" si="90"/>
        <v>INSTRUCCIÓN TÁCTICA Y TÉCNICA - Boque 3 - ARMAMENTO Y TERORÍA DEL TIRO II II. GRANADA DE MANO ALHAMBRA.  (Ref: 954)</v>
      </c>
      <c r="H955" s="42" t="s">
        <v>145</v>
      </c>
      <c r="I955" s="42" t="s">
        <v>169</v>
      </c>
      <c r="J955" s="37" t="s">
        <v>170</v>
      </c>
      <c r="R955" s="49">
        <f t="shared" si="91"/>
        <v>10</v>
      </c>
    </row>
    <row r="956" spans="1:18" x14ac:dyDescent="0.25">
      <c r="A956" s="59">
        <f t="shared" si="87"/>
        <v>955</v>
      </c>
      <c r="B956" s="47">
        <v>3</v>
      </c>
      <c r="D956" s="46" t="s">
        <v>137</v>
      </c>
      <c r="E956" s="59" t="str">
        <f t="shared" si="88"/>
        <v>Boque 3 - ARMAMENTO Y TERORÍA DEL TIRO II II</v>
      </c>
      <c r="F956" s="59" t="str">
        <f t="shared" si="89"/>
        <v xml:space="preserve">GRANADA DE MANO ALHAMBRA. </v>
      </c>
      <c r="G956" s="59" t="str">
        <f t="shared" si="90"/>
        <v>INSTRUCCIÓN TÁCTICA Y TÉCNICA - Boque 3 - ARMAMENTO Y TERORÍA DEL TIRO II II. GRANADA DE MANO ALHAMBRA.  (Ref: 955)</v>
      </c>
      <c r="H956" s="42" t="s">
        <v>145</v>
      </c>
      <c r="I956" s="42" t="s">
        <v>169</v>
      </c>
      <c r="J956" s="37" t="s">
        <v>170</v>
      </c>
      <c r="R956" s="49">
        <f t="shared" si="91"/>
        <v>11</v>
      </c>
    </row>
    <row r="957" spans="1:18" x14ac:dyDescent="0.25">
      <c r="A957" s="59">
        <f t="shared" si="87"/>
        <v>956</v>
      </c>
      <c r="B957" s="47">
        <v>3</v>
      </c>
      <c r="D957" s="46" t="s">
        <v>137</v>
      </c>
      <c r="E957" s="59" t="str">
        <f t="shared" si="88"/>
        <v>Boque 3 - ARMAMENTO Y TERORÍA DEL TIRO II II</v>
      </c>
      <c r="F957" s="59" t="str">
        <f t="shared" si="89"/>
        <v xml:space="preserve">GRANADA DE MANO ALHAMBRA. </v>
      </c>
      <c r="G957" s="59" t="str">
        <f t="shared" si="90"/>
        <v>INSTRUCCIÓN TÁCTICA Y TÉCNICA - Boque 3 - ARMAMENTO Y TERORÍA DEL TIRO II II. GRANADA DE MANO ALHAMBRA.  (Ref: 956)</v>
      </c>
      <c r="H957" s="42" t="s">
        <v>145</v>
      </c>
      <c r="I957" s="42" t="s">
        <v>169</v>
      </c>
      <c r="J957" s="37" t="s">
        <v>170</v>
      </c>
      <c r="R957" s="49">
        <f t="shared" si="91"/>
        <v>12</v>
      </c>
    </row>
    <row r="958" spans="1:18" x14ac:dyDescent="0.25">
      <c r="A958" s="59">
        <f t="shared" si="87"/>
        <v>957</v>
      </c>
      <c r="B958" s="47">
        <v>3</v>
      </c>
      <c r="D958" s="46" t="s">
        <v>137</v>
      </c>
      <c r="E958" s="59" t="str">
        <f t="shared" si="88"/>
        <v>Boque 3 - ARMAMENTO Y TERORÍA DEL TIRO II II</v>
      </c>
      <c r="F958" s="59" t="str">
        <f t="shared" si="89"/>
        <v xml:space="preserve">GRANADA DE MANO ALHAMBRA. </v>
      </c>
      <c r="G958" s="59" t="str">
        <f t="shared" si="90"/>
        <v>INSTRUCCIÓN TÁCTICA Y TÉCNICA - Boque 3 - ARMAMENTO Y TERORÍA DEL TIRO II II. GRANADA DE MANO ALHAMBRA.  (Ref: 957)</v>
      </c>
      <c r="H958" s="42" t="s">
        <v>145</v>
      </c>
      <c r="I958" s="42" t="s">
        <v>169</v>
      </c>
      <c r="J958" s="37" t="s">
        <v>170</v>
      </c>
      <c r="R958" s="49">
        <f t="shared" si="91"/>
        <v>13</v>
      </c>
    </row>
    <row r="959" spans="1:18" x14ac:dyDescent="0.25">
      <c r="A959" s="59">
        <f t="shared" si="87"/>
        <v>958</v>
      </c>
      <c r="B959" s="47">
        <v>3</v>
      </c>
      <c r="D959" s="46" t="s">
        <v>137</v>
      </c>
      <c r="E959" s="59" t="str">
        <f t="shared" si="88"/>
        <v>Boque 3 - ARMAMENTO Y TERORÍA DEL TIRO II II</v>
      </c>
      <c r="F959" s="59" t="str">
        <f t="shared" si="89"/>
        <v xml:space="preserve">GRANADA DE MANO ALHAMBRA. </v>
      </c>
      <c r="G959" s="59" t="str">
        <f t="shared" si="90"/>
        <v>INSTRUCCIÓN TÁCTICA Y TÉCNICA - Boque 3 - ARMAMENTO Y TERORÍA DEL TIRO II II. GRANADA DE MANO ALHAMBRA.  (Ref: 958)</v>
      </c>
      <c r="H959" s="42" t="s">
        <v>145</v>
      </c>
      <c r="I959" s="42" t="s">
        <v>169</v>
      </c>
      <c r="J959" s="37" t="s">
        <v>170</v>
      </c>
      <c r="R959" s="49">
        <f t="shared" si="91"/>
        <v>14</v>
      </c>
    </row>
    <row r="960" spans="1:18" x14ac:dyDescent="0.25">
      <c r="A960" s="59">
        <f t="shared" si="87"/>
        <v>959</v>
      </c>
      <c r="B960" s="47">
        <v>3</v>
      </c>
      <c r="D960" s="46" t="s">
        <v>137</v>
      </c>
      <c r="E960" s="59" t="str">
        <f t="shared" si="88"/>
        <v>Boque 3 - ARMAMENTO Y TERORÍA DEL TIRO II II</v>
      </c>
      <c r="F960" s="59" t="str">
        <f t="shared" si="89"/>
        <v xml:space="preserve">GRANADA DE MANO ALHAMBRA. </v>
      </c>
      <c r="G960" s="59" t="str">
        <f t="shared" si="90"/>
        <v>INSTRUCCIÓN TÁCTICA Y TÉCNICA - Boque 3 - ARMAMENTO Y TERORÍA DEL TIRO II II. GRANADA DE MANO ALHAMBRA.  (Ref: 959)</v>
      </c>
      <c r="H960" s="42" t="s">
        <v>145</v>
      </c>
      <c r="I960" s="42" t="s">
        <v>169</v>
      </c>
      <c r="J960" s="37" t="s">
        <v>170</v>
      </c>
      <c r="R960" s="49">
        <f t="shared" si="91"/>
        <v>15</v>
      </c>
    </row>
    <row r="961" spans="1:18" x14ac:dyDescent="0.25">
      <c r="A961" s="59">
        <f t="shared" si="87"/>
        <v>960</v>
      </c>
      <c r="B961" s="47">
        <v>3</v>
      </c>
      <c r="D961" s="46" t="s">
        <v>137</v>
      </c>
      <c r="E961" s="59" t="str">
        <f t="shared" si="88"/>
        <v>Boque 3 - ARMAMENTO Y TERORÍA DEL TIRO II II</v>
      </c>
      <c r="F961" s="59" t="str">
        <f t="shared" si="89"/>
        <v xml:space="preserve">GRANADA DE MANO ALHAMBRA. </v>
      </c>
      <c r="G961" s="59" t="str">
        <f t="shared" si="90"/>
        <v>INSTRUCCIÓN TÁCTICA Y TÉCNICA - Boque 3 - ARMAMENTO Y TERORÍA DEL TIRO II II. GRANADA DE MANO ALHAMBRA.  (Ref: 960)</v>
      </c>
      <c r="H961" s="42" t="s">
        <v>145</v>
      </c>
      <c r="I961" s="42" t="s">
        <v>169</v>
      </c>
      <c r="J961" s="37" t="s">
        <v>170</v>
      </c>
      <c r="R961" s="49">
        <f t="shared" si="91"/>
        <v>16</v>
      </c>
    </row>
    <row r="962" spans="1:18" x14ac:dyDescent="0.25">
      <c r="A962" s="59">
        <f t="shared" si="87"/>
        <v>961</v>
      </c>
      <c r="B962" s="47">
        <v>3</v>
      </c>
      <c r="D962" s="46" t="s">
        <v>137</v>
      </c>
      <c r="E962" s="59" t="str">
        <f t="shared" si="88"/>
        <v>Boque 3 - ARMAMENTO Y TERORÍA DEL TIRO II II</v>
      </c>
      <c r="F962" s="59" t="str">
        <f t="shared" si="89"/>
        <v xml:space="preserve">GRANADA DE MANO ALHAMBRA. </v>
      </c>
      <c r="G962" s="59" t="str">
        <f t="shared" si="90"/>
        <v>INSTRUCCIÓN TÁCTICA Y TÉCNICA - Boque 3 - ARMAMENTO Y TERORÍA DEL TIRO II II. GRANADA DE MANO ALHAMBRA.  (Ref: 961)</v>
      </c>
      <c r="H962" s="42" t="s">
        <v>145</v>
      </c>
      <c r="I962" s="42" t="s">
        <v>169</v>
      </c>
      <c r="J962" s="37" t="s">
        <v>170</v>
      </c>
      <c r="R962" s="49">
        <f t="shared" si="91"/>
        <v>17</v>
      </c>
    </row>
    <row r="963" spans="1:18" x14ac:dyDescent="0.25">
      <c r="A963" s="59">
        <f t="shared" si="87"/>
        <v>962</v>
      </c>
      <c r="B963" s="47">
        <v>3</v>
      </c>
      <c r="D963" s="46" t="s">
        <v>137</v>
      </c>
      <c r="E963" s="59" t="str">
        <f t="shared" si="88"/>
        <v>Boque 3 - ARMAMENTO Y TERORÍA DEL TIRO II II</v>
      </c>
      <c r="F963" s="59" t="str">
        <f t="shared" si="89"/>
        <v xml:space="preserve">GRANADA DE MANO ALHAMBRA. </v>
      </c>
      <c r="G963" s="59" t="str">
        <f t="shared" si="90"/>
        <v>INSTRUCCIÓN TÁCTICA Y TÉCNICA - Boque 3 - ARMAMENTO Y TERORÍA DEL TIRO II II. GRANADA DE MANO ALHAMBRA.  (Ref: 962)</v>
      </c>
      <c r="H963" s="42" t="s">
        <v>145</v>
      </c>
      <c r="I963" s="42" t="s">
        <v>169</v>
      </c>
      <c r="J963" s="37" t="s">
        <v>170</v>
      </c>
      <c r="R963" s="49">
        <f t="shared" si="91"/>
        <v>18</v>
      </c>
    </row>
    <row r="964" spans="1:18" x14ac:dyDescent="0.25">
      <c r="A964" s="59">
        <f t="shared" ref="A964:A1027" si="92">+A963+1</f>
        <v>963</v>
      </c>
      <c r="B964" s="47">
        <v>3</v>
      </c>
      <c r="D964" s="46" t="s">
        <v>137</v>
      </c>
      <c r="E964" s="59" t="str">
        <f t="shared" si="88"/>
        <v>Boque 3 - ARMAMENTO Y TERORÍA DEL TIRO II II</v>
      </c>
      <c r="F964" s="59" t="str">
        <f t="shared" si="89"/>
        <v xml:space="preserve">GRANADA DE MANO ALHAMBRA. </v>
      </c>
      <c r="G964" s="59" t="str">
        <f t="shared" si="90"/>
        <v>INSTRUCCIÓN TÁCTICA Y TÉCNICA - Boque 3 - ARMAMENTO Y TERORÍA DEL TIRO II II. GRANADA DE MANO ALHAMBRA.  (Ref: 963)</v>
      </c>
      <c r="H964" s="42" t="s">
        <v>145</v>
      </c>
      <c r="I964" s="42" t="s">
        <v>169</v>
      </c>
      <c r="J964" s="37" t="s">
        <v>170</v>
      </c>
      <c r="R964" s="49">
        <f t="shared" si="91"/>
        <v>19</v>
      </c>
    </row>
    <row r="965" spans="1:18" x14ac:dyDescent="0.25">
      <c r="A965" s="59">
        <f t="shared" si="92"/>
        <v>964</v>
      </c>
      <c r="B965" s="47">
        <v>3</v>
      </c>
      <c r="D965" s="46" t="s">
        <v>137</v>
      </c>
      <c r="E965" s="59" t="str">
        <f t="shared" si="88"/>
        <v>Boque 3 - ARMAMENTO Y TERORÍA DEL TIRO II II</v>
      </c>
      <c r="F965" s="59" t="str">
        <f t="shared" si="89"/>
        <v xml:space="preserve">GRANADA DE MANO ALHAMBRA. </v>
      </c>
      <c r="G965" s="59" t="str">
        <f t="shared" si="90"/>
        <v>INSTRUCCIÓN TÁCTICA Y TÉCNICA - Boque 3 - ARMAMENTO Y TERORÍA DEL TIRO II II. GRANADA DE MANO ALHAMBRA.  (Ref: 964)</v>
      </c>
      <c r="H965" s="42" t="s">
        <v>145</v>
      </c>
      <c r="I965" s="42" t="s">
        <v>169</v>
      </c>
      <c r="J965" s="37" t="s">
        <v>170</v>
      </c>
      <c r="R965" s="49">
        <f t="shared" si="91"/>
        <v>20</v>
      </c>
    </row>
    <row r="966" spans="1:18" x14ac:dyDescent="0.25">
      <c r="A966" s="59">
        <f t="shared" si="92"/>
        <v>965</v>
      </c>
      <c r="B966" s="47">
        <v>3</v>
      </c>
      <c r="D966" s="46" t="s">
        <v>137</v>
      </c>
      <c r="E966" s="59" t="str">
        <f t="shared" si="88"/>
        <v>Boque 3 - ARMAMENTO Y TERORÍA DEL TIRO II II</v>
      </c>
      <c r="F966" s="59" t="str">
        <f t="shared" si="89"/>
        <v xml:space="preserve">GRANADA DE MANO ALHAMBRA. </v>
      </c>
      <c r="G966" s="59" t="str">
        <f t="shared" si="90"/>
        <v>INSTRUCCIÓN TÁCTICA Y TÉCNICA - Boque 3 - ARMAMENTO Y TERORÍA DEL TIRO II II. GRANADA DE MANO ALHAMBRA.  (Ref: 965)</v>
      </c>
      <c r="H966" s="42" t="s">
        <v>145</v>
      </c>
      <c r="I966" s="42" t="s">
        <v>169</v>
      </c>
      <c r="J966" s="37" t="s">
        <v>170</v>
      </c>
      <c r="R966" s="49">
        <f t="shared" si="91"/>
        <v>21</v>
      </c>
    </row>
    <row r="967" spans="1:18" x14ac:dyDescent="0.25">
      <c r="A967" s="59">
        <f t="shared" si="92"/>
        <v>966</v>
      </c>
      <c r="B967" s="47">
        <v>3</v>
      </c>
      <c r="D967" s="46" t="s">
        <v>137</v>
      </c>
      <c r="E967" s="59" t="str">
        <f t="shared" si="88"/>
        <v>Boque 3 - ARMAMENTO Y TERORÍA DEL TIRO II II</v>
      </c>
      <c r="F967" s="59" t="str">
        <f t="shared" si="89"/>
        <v xml:space="preserve">GRANADA DE MANO ALHAMBRA. </v>
      </c>
      <c r="G967" s="59" t="str">
        <f t="shared" si="90"/>
        <v>INSTRUCCIÓN TÁCTICA Y TÉCNICA - Boque 3 - ARMAMENTO Y TERORÍA DEL TIRO II II. GRANADA DE MANO ALHAMBRA.  (Ref: 966)</v>
      </c>
      <c r="H967" s="42" t="s">
        <v>145</v>
      </c>
      <c r="I967" s="42" t="s">
        <v>169</v>
      </c>
      <c r="J967" s="37" t="s">
        <v>170</v>
      </c>
      <c r="R967" s="49">
        <f t="shared" si="91"/>
        <v>22</v>
      </c>
    </row>
    <row r="968" spans="1:18" x14ac:dyDescent="0.25">
      <c r="A968" s="59">
        <f t="shared" si="92"/>
        <v>967</v>
      </c>
      <c r="B968" s="47">
        <v>3</v>
      </c>
      <c r="D968" s="46" t="s">
        <v>137</v>
      </c>
      <c r="E968" s="59" t="str">
        <f t="shared" si="88"/>
        <v>Boque 3 - ARMAMENTO Y TERORÍA DEL TIRO II II</v>
      </c>
      <c r="F968" s="59" t="str">
        <f t="shared" si="89"/>
        <v xml:space="preserve">GRANADA DE MANO ALHAMBRA. </v>
      </c>
      <c r="G968" s="59" t="str">
        <f t="shared" si="90"/>
        <v>INSTRUCCIÓN TÁCTICA Y TÉCNICA - Boque 3 - ARMAMENTO Y TERORÍA DEL TIRO II II. GRANADA DE MANO ALHAMBRA.  (Ref: 967)</v>
      </c>
      <c r="H968" s="42" t="s">
        <v>145</v>
      </c>
      <c r="I968" s="42" t="s">
        <v>169</v>
      </c>
      <c r="J968" s="37" t="s">
        <v>170</v>
      </c>
      <c r="R968" s="49">
        <f t="shared" si="91"/>
        <v>23</v>
      </c>
    </row>
    <row r="969" spans="1:18" x14ac:dyDescent="0.25">
      <c r="A969" s="59">
        <f t="shared" si="92"/>
        <v>968</v>
      </c>
      <c r="B969" s="47">
        <v>3</v>
      </c>
      <c r="D969" s="46" t="s">
        <v>137</v>
      </c>
      <c r="E969" s="59" t="str">
        <f t="shared" si="88"/>
        <v>Boque 3 - ARMAMENTO Y TERORÍA DEL TIRO II II</v>
      </c>
      <c r="F969" s="59" t="str">
        <f t="shared" si="89"/>
        <v xml:space="preserve">GRANADA DE MANO ALHAMBRA. </v>
      </c>
      <c r="G969" s="59" t="str">
        <f t="shared" si="90"/>
        <v>INSTRUCCIÓN TÁCTICA Y TÉCNICA - Boque 3 - ARMAMENTO Y TERORÍA DEL TIRO II II. GRANADA DE MANO ALHAMBRA.  (Ref: 968)</v>
      </c>
      <c r="H969" s="42" t="s">
        <v>145</v>
      </c>
      <c r="I969" s="42" t="s">
        <v>169</v>
      </c>
      <c r="J969" s="37" t="s">
        <v>170</v>
      </c>
      <c r="R969" s="49">
        <f t="shared" si="91"/>
        <v>24</v>
      </c>
    </row>
    <row r="970" spans="1:18" x14ac:dyDescent="0.25">
      <c r="A970" s="59">
        <f t="shared" si="92"/>
        <v>969</v>
      </c>
      <c r="B970" s="47">
        <v>3</v>
      </c>
      <c r="D970" s="46" t="s">
        <v>137</v>
      </c>
      <c r="E970" s="59" t="str">
        <f t="shared" si="88"/>
        <v>Boque 3 - ARMAMENTO Y TERORÍA DEL TIRO II II</v>
      </c>
      <c r="F970" s="59" t="str">
        <f t="shared" si="89"/>
        <v xml:space="preserve">Pistola USP COMPACT. </v>
      </c>
      <c r="G970" s="59" t="str">
        <f t="shared" si="90"/>
        <v>INSTRUCCIÓN TÁCTICA Y TÉCNICA - Boque 3 - ARMAMENTO Y TERORÍA DEL TIRO II II. Pistola USP COMPACT.  (Ref: 969)</v>
      </c>
      <c r="H970" s="42" t="s">
        <v>145</v>
      </c>
      <c r="I970" s="42" t="s">
        <v>169</v>
      </c>
      <c r="J970" s="37" t="s">
        <v>171</v>
      </c>
      <c r="R970" s="49">
        <f t="shared" si="91"/>
        <v>25</v>
      </c>
    </row>
    <row r="971" spans="1:18" x14ac:dyDescent="0.25">
      <c r="A971" s="59">
        <f t="shared" si="92"/>
        <v>970</v>
      </c>
      <c r="B971" s="47">
        <v>3</v>
      </c>
      <c r="D971" s="46" t="s">
        <v>137</v>
      </c>
      <c r="E971" s="59" t="str">
        <f t="shared" si="88"/>
        <v>Boque 3 - ARMAMENTO Y TERORÍA DEL TIRO II II</v>
      </c>
      <c r="F971" s="59" t="str">
        <f t="shared" si="89"/>
        <v xml:space="preserve">Pistola USP COMPACT. </v>
      </c>
      <c r="G971" s="59" t="str">
        <f t="shared" si="90"/>
        <v>INSTRUCCIÓN TÁCTICA Y TÉCNICA - Boque 3 - ARMAMENTO Y TERORÍA DEL TIRO II II. Pistola USP COMPACT.  (Ref: 970)</v>
      </c>
      <c r="H971" s="42" t="s">
        <v>145</v>
      </c>
      <c r="I971" s="42" t="s">
        <v>169</v>
      </c>
      <c r="J971" s="37" t="s">
        <v>171</v>
      </c>
      <c r="R971" s="49">
        <f t="shared" si="91"/>
        <v>26</v>
      </c>
    </row>
    <row r="972" spans="1:18" x14ac:dyDescent="0.25">
      <c r="A972" s="59">
        <f t="shared" si="92"/>
        <v>971</v>
      </c>
      <c r="B972" s="47">
        <v>3</v>
      </c>
      <c r="D972" s="46" t="s">
        <v>137</v>
      </c>
      <c r="E972" s="59" t="str">
        <f t="shared" si="88"/>
        <v>Boque 3 - ARMAMENTO Y TERORÍA DEL TIRO II II</v>
      </c>
      <c r="F972" s="59" t="str">
        <f t="shared" si="89"/>
        <v xml:space="preserve">Pistola USP COMPACT. </v>
      </c>
      <c r="G972" s="59" t="str">
        <f t="shared" si="90"/>
        <v>INSTRUCCIÓN TÁCTICA Y TÉCNICA - Boque 3 - ARMAMENTO Y TERORÍA DEL TIRO II II. Pistola USP COMPACT.  (Ref: 971)</v>
      </c>
      <c r="H972" s="42" t="s">
        <v>145</v>
      </c>
      <c r="I972" s="42" t="s">
        <v>169</v>
      </c>
      <c r="J972" s="37" t="s">
        <v>171</v>
      </c>
      <c r="R972" s="49">
        <f t="shared" si="91"/>
        <v>27</v>
      </c>
    </row>
    <row r="973" spans="1:18" x14ac:dyDescent="0.25">
      <c r="A973" s="59">
        <f t="shared" si="92"/>
        <v>972</v>
      </c>
      <c r="B973" s="47">
        <v>3</v>
      </c>
      <c r="D973" s="46" t="s">
        <v>137</v>
      </c>
      <c r="E973" s="59" t="str">
        <f t="shared" si="88"/>
        <v>Boque 3 - ARMAMENTO Y TERORÍA DEL TIRO II II</v>
      </c>
      <c r="F973" s="59" t="str">
        <f t="shared" si="89"/>
        <v xml:space="preserve">Pistola USP COMPACT. </v>
      </c>
      <c r="G973" s="59" t="str">
        <f t="shared" si="90"/>
        <v>INSTRUCCIÓN TÁCTICA Y TÉCNICA - Boque 3 - ARMAMENTO Y TERORÍA DEL TIRO II II. Pistola USP COMPACT.  (Ref: 972)</v>
      </c>
      <c r="H973" s="42" t="s">
        <v>145</v>
      </c>
      <c r="I973" s="42" t="s">
        <v>169</v>
      </c>
      <c r="J973" s="37" t="s">
        <v>171</v>
      </c>
      <c r="R973" s="49">
        <f t="shared" si="91"/>
        <v>28</v>
      </c>
    </row>
    <row r="974" spans="1:18" x14ac:dyDescent="0.25">
      <c r="A974" s="59">
        <f t="shared" si="92"/>
        <v>973</v>
      </c>
      <c r="B974" s="47">
        <v>3</v>
      </c>
      <c r="D974" s="46" t="s">
        <v>137</v>
      </c>
      <c r="E974" s="59" t="str">
        <f t="shared" si="88"/>
        <v>Boque 3 - ARMAMENTO Y TERORÍA DEL TIRO II II</v>
      </c>
      <c r="F974" s="59" t="str">
        <f t="shared" si="89"/>
        <v xml:space="preserve">Pistola USP COMPACT. </v>
      </c>
      <c r="G974" s="59" t="str">
        <f t="shared" si="90"/>
        <v>INSTRUCCIÓN TÁCTICA Y TÉCNICA - Boque 3 - ARMAMENTO Y TERORÍA DEL TIRO II II. Pistola USP COMPACT.  (Ref: 973)</v>
      </c>
      <c r="H974" s="42" t="s">
        <v>145</v>
      </c>
      <c r="I974" s="42" t="s">
        <v>169</v>
      </c>
      <c r="J974" s="37" t="s">
        <v>171</v>
      </c>
      <c r="R974" s="49">
        <f t="shared" si="91"/>
        <v>29</v>
      </c>
    </row>
    <row r="975" spans="1:18" x14ac:dyDescent="0.25">
      <c r="A975" s="59">
        <f t="shared" si="92"/>
        <v>974</v>
      </c>
      <c r="B975" s="47">
        <v>3</v>
      </c>
      <c r="D975" s="46" t="s">
        <v>137</v>
      </c>
      <c r="E975" s="59" t="str">
        <f t="shared" si="88"/>
        <v>Boque 3 - ARMAMENTO Y TERORÍA DEL TIRO II II</v>
      </c>
      <c r="F975" s="59" t="str">
        <f t="shared" si="89"/>
        <v xml:space="preserve">Pistola USP COMPACT. </v>
      </c>
      <c r="G975" s="59" t="str">
        <f t="shared" si="90"/>
        <v>INSTRUCCIÓN TÁCTICA Y TÉCNICA - Boque 3 - ARMAMENTO Y TERORÍA DEL TIRO II II. Pistola USP COMPACT.  (Ref: 974)</v>
      </c>
      <c r="H975" s="42" t="s">
        <v>145</v>
      </c>
      <c r="I975" s="42" t="s">
        <v>169</v>
      </c>
      <c r="J975" s="37" t="s">
        <v>171</v>
      </c>
      <c r="R975" s="49">
        <f t="shared" si="91"/>
        <v>30</v>
      </c>
    </row>
    <row r="976" spans="1:18" x14ac:dyDescent="0.25">
      <c r="A976" s="59">
        <f t="shared" si="92"/>
        <v>975</v>
      </c>
      <c r="B976" s="47">
        <v>3</v>
      </c>
      <c r="D976" s="46" t="s">
        <v>137</v>
      </c>
      <c r="E976" s="59" t="str">
        <f t="shared" si="88"/>
        <v>Boque 3 - ARMAMENTO Y TERORÍA DEL TIRO II II</v>
      </c>
      <c r="F976" s="59" t="str">
        <f t="shared" si="89"/>
        <v xml:space="preserve">Pistola USP COMPACT. </v>
      </c>
      <c r="G976" s="59" t="str">
        <f t="shared" si="90"/>
        <v>INSTRUCCIÓN TÁCTICA Y TÉCNICA - Boque 3 - ARMAMENTO Y TERORÍA DEL TIRO II II. Pistola USP COMPACT.  (Ref: 975)</v>
      </c>
      <c r="H976" s="42" t="s">
        <v>145</v>
      </c>
      <c r="I976" s="42" t="s">
        <v>169</v>
      </c>
      <c r="J976" s="37" t="s">
        <v>171</v>
      </c>
      <c r="R976" s="49">
        <f t="shared" si="91"/>
        <v>31</v>
      </c>
    </row>
    <row r="977" spans="1:18" x14ac:dyDescent="0.25">
      <c r="A977" s="59">
        <f t="shared" si="92"/>
        <v>976</v>
      </c>
      <c r="B977" s="47">
        <v>3</v>
      </c>
      <c r="D977" s="46" t="s">
        <v>137</v>
      </c>
      <c r="E977" s="59" t="str">
        <f t="shared" si="88"/>
        <v>Boque 3 - ARMAMENTO Y TERORÍA DEL TIRO II II</v>
      </c>
      <c r="F977" s="59" t="str">
        <f t="shared" si="89"/>
        <v xml:space="preserve">Pistola USP COMPACT. </v>
      </c>
      <c r="G977" s="59" t="str">
        <f t="shared" si="90"/>
        <v>INSTRUCCIÓN TÁCTICA Y TÉCNICA - Boque 3 - ARMAMENTO Y TERORÍA DEL TIRO II II. Pistola USP COMPACT.  (Ref: 976)</v>
      </c>
      <c r="H977" s="42" t="s">
        <v>145</v>
      </c>
      <c r="I977" s="42" t="s">
        <v>169</v>
      </c>
      <c r="J977" s="37" t="s">
        <v>171</v>
      </c>
      <c r="R977" s="49">
        <f t="shared" si="91"/>
        <v>32</v>
      </c>
    </row>
    <row r="978" spans="1:18" x14ac:dyDescent="0.25">
      <c r="A978" s="59">
        <f t="shared" si="92"/>
        <v>977</v>
      </c>
      <c r="B978" s="47">
        <v>3</v>
      </c>
      <c r="D978" s="46" t="s">
        <v>137</v>
      </c>
      <c r="E978" s="59" t="str">
        <f t="shared" si="88"/>
        <v>Boque 3 - ARMAMENTO Y TERORÍA DEL TIRO II II</v>
      </c>
      <c r="F978" s="59" t="str">
        <f t="shared" si="89"/>
        <v xml:space="preserve">Pistola USP COMPACT. </v>
      </c>
      <c r="G978" s="59" t="str">
        <f t="shared" si="90"/>
        <v>INSTRUCCIÓN TÁCTICA Y TÉCNICA - Boque 3 - ARMAMENTO Y TERORÍA DEL TIRO II II. Pistola USP COMPACT.  (Ref: 977)</v>
      </c>
      <c r="H978" s="42" t="s">
        <v>145</v>
      </c>
      <c r="I978" s="42" t="s">
        <v>169</v>
      </c>
      <c r="J978" s="37" t="s">
        <v>171</v>
      </c>
      <c r="R978" s="49">
        <f t="shared" si="91"/>
        <v>33</v>
      </c>
    </row>
    <row r="979" spans="1:18" x14ac:dyDescent="0.25">
      <c r="A979" s="59">
        <f t="shared" si="92"/>
        <v>978</v>
      </c>
      <c r="B979" s="47">
        <v>3</v>
      </c>
      <c r="D979" s="46" t="s">
        <v>137</v>
      </c>
      <c r="E979" s="59" t="str">
        <f t="shared" si="88"/>
        <v>Boque 3 - ARMAMENTO Y TERORÍA DEL TIRO II II</v>
      </c>
      <c r="F979" s="59" t="str">
        <f t="shared" si="89"/>
        <v xml:space="preserve">Pistola USP COMPACT. </v>
      </c>
      <c r="G979" s="59" t="str">
        <f t="shared" si="90"/>
        <v>INSTRUCCIÓN TÁCTICA Y TÉCNICA - Boque 3 - ARMAMENTO Y TERORÍA DEL TIRO II II. Pistola USP COMPACT.  (Ref: 978)</v>
      </c>
      <c r="H979" s="42" t="s">
        <v>145</v>
      </c>
      <c r="I979" s="42" t="s">
        <v>169</v>
      </c>
      <c r="J979" s="37" t="s">
        <v>171</v>
      </c>
      <c r="R979" s="49">
        <f t="shared" si="91"/>
        <v>34</v>
      </c>
    </row>
    <row r="980" spans="1:18" x14ac:dyDescent="0.25">
      <c r="A980" s="59">
        <f t="shared" si="92"/>
        <v>979</v>
      </c>
      <c r="B980" s="47">
        <v>3</v>
      </c>
      <c r="D980" s="46" t="s">
        <v>137</v>
      </c>
      <c r="E980" s="59" t="str">
        <f t="shared" si="88"/>
        <v>Boque 3 - ARMAMENTO Y TERORÍA DEL TIRO II II</v>
      </c>
      <c r="F980" s="59" t="str">
        <f t="shared" si="89"/>
        <v xml:space="preserve">Pistola USP COMPACT. </v>
      </c>
      <c r="G980" s="59" t="str">
        <f t="shared" si="90"/>
        <v>INSTRUCCIÓN TÁCTICA Y TÉCNICA - Boque 3 - ARMAMENTO Y TERORÍA DEL TIRO II II. Pistola USP COMPACT.  (Ref: 979)</v>
      </c>
      <c r="H980" s="42" t="s">
        <v>145</v>
      </c>
      <c r="I980" s="42" t="s">
        <v>169</v>
      </c>
      <c r="J980" s="37" t="s">
        <v>171</v>
      </c>
      <c r="R980" s="49">
        <f t="shared" si="91"/>
        <v>35</v>
      </c>
    </row>
    <row r="981" spans="1:18" x14ac:dyDescent="0.25">
      <c r="A981" s="59">
        <f t="shared" si="92"/>
        <v>980</v>
      </c>
      <c r="B981" s="47">
        <v>3</v>
      </c>
      <c r="D981" s="46" t="s">
        <v>137</v>
      </c>
      <c r="E981" s="59" t="str">
        <f t="shared" si="88"/>
        <v>Boque 3 - ARMAMENTO Y TERORÍA DEL TIRO II II</v>
      </c>
      <c r="F981" s="59" t="str">
        <f t="shared" si="89"/>
        <v xml:space="preserve">Pistola USP COMPACT. </v>
      </c>
      <c r="G981" s="59" t="str">
        <f t="shared" si="90"/>
        <v>INSTRUCCIÓN TÁCTICA Y TÉCNICA - Boque 3 - ARMAMENTO Y TERORÍA DEL TIRO II II. Pistola USP COMPACT.  (Ref: 980)</v>
      </c>
      <c r="H981" s="42" t="s">
        <v>145</v>
      </c>
      <c r="I981" s="42" t="s">
        <v>169</v>
      </c>
      <c r="J981" s="37" t="s">
        <v>171</v>
      </c>
      <c r="R981" s="49">
        <f t="shared" si="91"/>
        <v>36</v>
      </c>
    </row>
    <row r="982" spans="1:18" x14ac:dyDescent="0.25">
      <c r="A982" s="59">
        <f t="shared" si="92"/>
        <v>981</v>
      </c>
      <c r="B982" s="47">
        <v>3</v>
      </c>
      <c r="D982" s="46" t="s">
        <v>137</v>
      </c>
      <c r="E982" s="59" t="str">
        <f t="shared" si="88"/>
        <v>Boque 3 - ARMAMENTO Y TERORÍA DEL TIRO II II</v>
      </c>
      <c r="F982" s="59" t="str">
        <f t="shared" si="89"/>
        <v xml:space="preserve">Pistola USP COMPACT. </v>
      </c>
      <c r="G982" s="59" t="str">
        <f t="shared" si="90"/>
        <v>INSTRUCCIÓN TÁCTICA Y TÉCNICA - Boque 3 - ARMAMENTO Y TERORÍA DEL TIRO II II. Pistola USP COMPACT.  (Ref: 981)</v>
      </c>
      <c r="H982" s="42" t="s">
        <v>145</v>
      </c>
      <c r="I982" s="42" t="s">
        <v>169</v>
      </c>
      <c r="J982" s="37" t="s">
        <v>171</v>
      </c>
      <c r="R982" s="49">
        <f t="shared" si="91"/>
        <v>37</v>
      </c>
    </row>
    <row r="983" spans="1:18" x14ac:dyDescent="0.25">
      <c r="A983" s="59">
        <f t="shared" si="92"/>
        <v>982</v>
      </c>
      <c r="B983" s="47">
        <v>3</v>
      </c>
      <c r="D983" s="46" t="s">
        <v>137</v>
      </c>
      <c r="E983" s="59" t="str">
        <f t="shared" si="88"/>
        <v>Boque 3 - ARMAMENTO Y TERORÍA DEL TIRO II II</v>
      </c>
      <c r="F983" s="59" t="str">
        <f t="shared" si="89"/>
        <v xml:space="preserve">Pistola USP COMPACT. </v>
      </c>
      <c r="G983" s="59" t="str">
        <f t="shared" si="90"/>
        <v>INSTRUCCIÓN TÁCTICA Y TÉCNICA - Boque 3 - ARMAMENTO Y TERORÍA DEL TIRO II II. Pistola USP COMPACT.  (Ref: 982)</v>
      </c>
      <c r="H983" s="42" t="s">
        <v>145</v>
      </c>
      <c r="I983" s="42" t="s">
        <v>169</v>
      </c>
      <c r="J983" s="37" t="s">
        <v>171</v>
      </c>
      <c r="R983" s="49">
        <f t="shared" si="91"/>
        <v>38</v>
      </c>
    </row>
    <row r="984" spans="1:18" x14ac:dyDescent="0.25">
      <c r="A984" s="59">
        <f t="shared" si="92"/>
        <v>983</v>
      </c>
      <c r="B984" s="47">
        <v>3</v>
      </c>
      <c r="D984" s="46" t="s">
        <v>137</v>
      </c>
      <c r="E984" s="59" t="str">
        <f t="shared" si="88"/>
        <v>Boque 3 - ARMAMENTO Y TERORÍA DEL TIRO II II</v>
      </c>
      <c r="F984" s="59" t="str">
        <f t="shared" si="89"/>
        <v xml:space="preserve">TEORÍA DEL TIRO. </v>
      </c>
      <c r="G984" s="59" t="str">
        <f t="shared" si="90"/>
        <v>INSTRUCCIÓN TÁCTICA Y TÉCNICA - Boque 3 - ARMAMENTO Y TERORÍA DEL TIRO II II. TEORÍA DEL TIRO.  (Ref: 983)</v>
      </c>
      <c r="H984" s="42" t="s">
        <v>145</v>
      </c>
      <c r="I984" s="42" t="s">
        <v>169</v>
      </c>
      <c r="J984" s="37" t="s">
        <v>172</v>
      </c>
      <c r="R984" s="49">
        <f t="shared" si="91"/>
        <v>39</v>
      </c>
    </row>
    <row r="985" spans="1:18" x14ac:dyDescent="0.25">
      <c r="A985" s="59">
        <f t="shared" si="92"/>
        <v>984</v>
      </c>
      <c r="B985" s="47">
        <v>3</v>
      </c>
      <c r="D985" s="46" t="s">
        <v>137</v>
      </c>
      <c r="E985" s="59" t="str">
        <f t="shared" si="88"/>
        <v>Boque 3 - ARMAMENTO Y TERORÍA DEL TIRO II II</v>
      </c>
      <c r="F985" s="59" t="str">
        <f t="shared" si="89"/>
        <v xml:space="preserve">TEORÍA DEL TIRO. </v>
      </c>
      <c r="G985" s="59" t="str">
        <f t="shared" si="90"/>
        <v>INSTRUCCIÓN TÁCTICA Y TÉCNICA - Boque 3 - ARMAMENTO Y TERORÍA DEL TIRO II II. TEORÍA DEL TIRO.  (Ref: 984)</v>
      </c>
      <c r="H985" s="42" t="s">
        <v>145</v>
      </c>
      <c r="I985" s="42" t="s">
        <v>169</v>
      </c>
      <c r="J985" s="37" t="s">
        <v>172</v>
      </c>
      <c r="R985" s="49">
        <f t="shared" si="91"/>
        <v>40</v>
      </c>
    </row>
    <row r="986" spans="1:18" x14ac:dyDescent="0.25">
      <c r="A986" s="59">
        <f t="shared" si="92"/>
        <v>985</v>
      </c>
      <c r="B986" s="47">
        <v>3</v>
      </c>
      <c r="D986" s="46" t="s">
        <v>137</v>
      </c>
      <c r="E986" s="59" t="str">
        <f t="shared" si="88"/>
        <v>Boque 3 - ARMAMENTO Y TERORÍA DEL TIRO II II</v>
      </c>
      <c r="F986" s="59" t="str">
        <f t="shared" si="89"/>
        <v xml:space="preserve">TEORÍA DEL TIRO. </v>
      </c>
      <c r="G986" s="59" t="str">
        <f t="shared" si="90"/>
        <v>INSTRUCCIÓN TÁCTICA Y TÉCNICA - Boque 3 - ARMAMENTO Y TERORÍA DEL TIRO II II. TEORÍA DEL TIRO.  (Ref: 985)</v>
      </c>
      <c r="H986" s="42" t="s">
        <v>145</v>
      </c>
      <c r="I986" s="42" t="s">
        <v>169</v>
      </c>
      <c r="J986" s="37" t="s">
        <v>172</v>
      </c>
      <c r="R986" s="49">
        <f t="shared" si="91"/>
        <v>41</v>
      </c>
    </row>
    <row r="987" spans="1:18" x14ac:dyDescent="0.25">
      <c r="A987" s="59">
        <f t="shared" si="92"/>
        <v>986</v>
      </c>
      <c r="B987" s="47">
        <v>3</v>
      </c>
      <c r="D987" s="46" t="s">
        <v>137</v>
      </c>
      <c r="E987" s="59" t="str">
        <f t="shared" ref="E987:E1085" si="93">CONCATENATE("Boque ",B987," - ",I987," ",D987)</f>
        <v>Boque 3 - ARMAMENTO Y TERORÍA DEL TIRO II II</v>
      </c>
      <c r="F987" s="59" t="str">
        <f t="shared" si="89"/>
        <v xml:space="preserve">TEORÍA DEL TIRO. </v>
      </c>
      <c r="G987" s="59" t="str">
        <f t="shared" si="90"/>
        <v>INSTRUCCIÓN TÁCTICA Y TÉCNICA - Boque 3 - ARMAMENTO Y TERORÍA DEL TIRO II II. TEORÍA DEL TIRO.  (Ref: 986)</v>
      </c>
      <c r="H987" s="42" t="s">
        <v>145</v>
      </c>
      <c r="I987" s="42" t="s">
        <v>169</v>
      </c>
      <c r="J987" s="37" t="s">
        <v>172</v>
      </c>
      <c r="R987" s="49">
        <f t="shared" si="91"/>
        <v>42</v>
      </c>
    </row>
    <row r="988" spans="1:18" x14ac:dyDescent="0.25">
      <c r="A988" s="59">
        <f t="shared" si="92"/>
        <v>987</v>
      </c>
      <c r="B988" s="47">
        <v>3</v>
      </c>
      <c r="D988" s="46" t="s">
        <v>137</v>
      </c>
      <c r="E988" s="59" t="str">
        <f t="shared" si="93"/>
        <v>Boque 3 - ARMAMENTO Y TERORÍA DEL TIRO II II</v>
      </c>
      <c r="F988" s="59" t="str">
        <f t="shared" ref="F988:F1086" si="94">IF(J988&gt;0,CONCATENATE(J988,". ",K988),K988)</f>
        <v xml:space="preserve">TEORÍA DEL TIRO. </v>
      </c>
      <c r="G988" s="59" t="str">
        <f t="shared" ref="G988:G1086" si="95">IF(H988=0,CONCATENATE(E988,". ",F988," (Ref: ",A988,")"),CONCATENATE(H988," - ",E988,". ",F988," (Ref: ",A988,")"))</f>
        <v>INSTRUCCIÓN TÁCTICA Y TÉCNICA - Boque 3 - ARMAMENTO Y TERORÍA DEL TIRO II II. TEORÍA DEL TIRO.  (Ref: 987)</v>
      </c>
      <c r="H988" s="42" t="s">
        <v>145</v>
      </c>
      <c r="I988" s="42" t="s">
        <v>169</v>
      </c>
      <c r="J988" s="37" t="s">
        <v>172</v>
      </c>
      <c r="R988" s="49">
        <f t="shared" ref="R988:R1086" si="96">IF(C988=0,R987+1,1)</f>
        <v>43</v>
      </c>
    </row>
    <row r="989" spans="1:18" x14ac:dyDescent="0.25">
      <c r="A989" s="59">
        <f t="shared" si="92"/>
        <v>988</v>
      </c>
      <c r="B989" s="47">
        <v>3</v>
      </c>
      <c r="D989" s="46" t="s">
        <v>137</v>
      </c>
      <c r="E989" s="59" t="str">
        <f t="shared" si="93"/>
        <v>Boque 3 - ARMAMENTO Y TERORÍA DEL TIRO II II</v>
      </c>
      <c r="F989" s="59" t="str">
        <f t="shared" si="94"/>
        <v xml:space="preserve">TEORÍA DEL TIRO. </v>
      </c>
      <c r="G989" s="59" t="str">
        <f t="shared" si="95"/>
        <v>INSTRUCCIÓN TÁCTICA Y TÉCNICA - Boque 3 - ARMAMENTO Y TERORÍA DEL TIRO II II. TEORÍA DEL TIRO.  (Ref: 988)</v>
      </c>
      <c r="H989" s="42" t="s">
        <v>145</v>
      </c>
      <c r="I989" s="42" t="s">
        <v>169</v>
      </c>
      <c r="J989" s="37" t="s">
        <v>172</v>
      </c>
      <c r="R989" s="49">
        <f t="shared" si="96"/>
        <v>44</v>
      </c>
    </row>
    <row r="990" spans="1:18" x14ac:dyDescent="0.25">
      <c r="A990" s="59">
        <f t="shared" si="92"/>
        <v>989</v>
      </c>
      <c r="B990" s="47">
        <v>3</v>
      </c>
      <c r="D990" s="46" t="s">
        <v>137</v>
      </c>
      <c r="E990" s="59" t="str">
        <f t="shared" si="93"/>
        <v>Boque 3 - ARMAMENTO Y TERORÍA DEL TIRO II II</v>
      </c>
      <c r="F990" s="59" t="str">
        <f t="shared" si="94"/>
        <v xml:space="preserve">TEORÍA DEL TIRO. </v>
      </c>
      <c r="G990" s="59" t="str">
        <f t="shared" si="95"/>
        <v>INSTRUCCIÓN TÁCTICA Y TÉCNICA - Boque 3 - ARMAMENTO Y TERORÍA DEL TIRO II II. TEORÍA DEL TIRO.  (Ref: 989)</v>
      </c>
      <c r="H990" s="42" t="s">
        <v>145</v>
      </c>
      <c r="I990" s="42" t="s">
        <v>169</v>
      </c>
      <c r="J990" s="37" t="s">
        <v>172</v>
      </c>
      <c r="R990" s="49">
        <f t="shared" si="96"/>
        <v>45</v>
      </c>
    </row>
    <row r="991" spans="1:18" x14ac:dyDescent="0.25">
      <c r="A991" s="59">
        <f t="shared" si="92"/>
        <v>990</v>
      </c>
      <c r="B991" s="47">
        <v>3</v>
      </c>
      <c r="D991" s="46" t="s">
        <v>137</v>
      </c>
      <c r="E991" s="59" t="str">
        <f t="shared" si="93"/>
        <v>Boque 3 - ARMAMENTO Y TERORÍA DEL TIRO II II</v>
      </c>
      <c r="F991" s="59" t="str">
        <f t="shared" si="94"/>
        <v xml:space="preserve">TEORÍA DEL TIRO. </v>
      </c>
      <c r="G991" s="59" t="str">
        <f t="shared" si="95"/>
        <v>INSTRUCCIÓN TÁCTICA Y TÉCNICA - Boque 3 - ARMAMENTO Y TERORÍA DEL TIRO II II. TEORÍA DEL TIRO.  (Ref: 990)</v>
      </c>
      <c r="H991" s="42" t="s">
        <v>145</v>
      </c>
      <c r="I991" s="42" t="s">
        <v>169</v>
      </c>
      <c r="J991" s="37" t="s">
        <v>172</v>
      </c>
      <c r="R991" s="49">
        <f t="shared" si="96"/>
        <v>46</v>
      </c>
    </row>
    <row r="992" spans="1:18" x14ac:dyDescent="0.25">
      <c r="A992" s="59">
        <f t="shared" si="92"/>
        <v>991</v>
      </c>
      <c r="B992" s="47">
        <v>3</v>
      </c>
      <c r="D992" s="46" t="s">
        <v>137</v>
      </c>
      <c r="E992" s="59" t="str">
        <f t="shared" si="93"/>
        <v>Boque 3 - ARMAMENTO Y TERORÍA DEL TIRO II II</v>
      </c>
      <c r="F992" s="59" t="str">
        <f t="shared" si="94"/>
        <v xml:space="preserve">TEORÍA DEL TIRO. </v>
      </c>
      <c r="G992" s="59" t="str">
        <f t="shared" si="95"/>
        <v>INSTRUCCIÓN TÁCTICA Y TÉCNICA - Boque 3 - ARMAMENTO Y TERORÍA DEL TIRO II II. TEORÍA DEL TIRO.  (Ref: 991)</v>
      </c>
      <c r="H992" s="42" t="s">
        <v>145</v>
      </c>
      <c r="I992" s="42" t="s">
        <v>169</v>
      </c>
      <c r="J992" s="37" t="s">
        <v>172</v>
      </c>
      <c r="R992" s="49">
        <f t="shared" si="96"/>
        <v>47</v>
      </c>
    </row>
    <row r="993" spans="1:18" x14ac:dyDescent="0.25">
      <c r="A993" s="59">
        <f t="shared" si="92"/>
        <v>992</v>
      </c>
      <c r="B993" s="47">
        <v>3</v>
      </c>
      <c r="D993" s="46" t="s">
        <v>137</v>
      </c>
      <c r="E993" s="59" t="str">
        <f t="shared" si="93"/>
        <v>Boque 3 - ARMAMENTO Y TERORÍA DEL TIRO II II</v>
      </c>
      <c r="F993" s="59" t="str">
        <f t="shared" si="94"/>
        <v xml:space="preserve">TEORÍA DEL TIRO. </v>
      </c>
      <c r="G993" s="59" t="str">
        <f t="shared" si="95"/>
        <v>INSTRUCCIÓN TÁCTICA Y TÉCNICA - Boque 3 - ARMAMENTO Y TERORÍA DEL TIRO II II. TEORÍA DEL TIRO.  (Ref: 992)</v>
      </c>
      <c r="H993" s="42" t="s">
        <v>145</v>
      </c>
      <c r="I993" s="42" t="s">
        <v>169</v>
      </c>
      <c r="J993" s="37" t="s">
        <v>172</v>
      </c>
      <c r="R993" s="49">
        <f t="shared" si="96"/>
        <v>48</v>
      </c>
    </row>
    <row r="994" spans="1:18" x14ac:dyDescent="0.25">
      <c r="A994" s="59">
        <f t="shared" si="92"/>
        <v>993</v>
      </c>
      <c r="B994" s="47">
        <v>3</v>
      </c>
      <c r="D994" s="46" t="s">
        <v>137</v>
      </c>
      <c r="E994" s="59" t="str">
        <f t="shared" si="93"/>
        <v>Boque 3 - ARMAMENTO Y TERORÍA DEL TIRO II II</v>
      </c>
      <c r="F994" s="59" t="str">
        <f t="shared" si="94"/>
        <v xml:space="preserve">TEORÍA DEL TIRO. </v>
      </c>
      <c r="G994" s="59" t="str">
        <f t="shared" si="95"/>
        <v>INSTRUCCIÓN TÁCTICA Y TÉCNICA - Boque 3 - ARMAMENTO Y TERORÍA DEL TIRO II II. TEORÍA DEL TIRO.  (Ref: 993)</v>
      </c>
      <c r="H994" s="42" t="s">
        <v>145</v>
      </c>
      <c r="I994" s="42" t="s">
        <v>169</v>
      </c>
      <c r="J994" s="37" t="s">
        <v>172</v>
      </c>
      <c r="R994" s="49">
        <f t="shared" si="96"/>
        <v>49</v>
      </c>
    </row>
    <row r="995" spans="1:18" x14ac:dyDescent="0.25">
      <c r="A995" s="59">
        <f t="shared" si="92"/>
        <v>994</v>
      </c>
      <c r="B995" s="47">
        <v>3</v>
      </c>
      <c r="D995" s="46" t="s">
        <v>137</v>
      </c>
      <c r="E995" s="59" t="str">
        <f t="shared" si="93"/>
        <v>Boque 3 - ARMAMENTO Y TERORÍA DEL TIRO II II</v>
      </c>
      <c r="F995" s="59" t="str">
        <f t="shared" si="94"/>
        <v xml:space="preserve">TEORÍA DEL TIRO. </v>
      </c>
      <c r="G995" s="59" t="str">
        <f t="shared" si="95"/>
        <v>INSTRUCCIÓN TÁCTICA Y TÉCNICA - Boque 3 - ARMAMENTO Y TERORÍA DEL TIRO II II. TEORÍA DEL TIRO.  (Ref: 994)</v>
      </c>
      <c r="H995" s="42" t="s">
        <v>145</v>
      </c>
      <c r="I995" s="42" t="s">
        <v>169</v>
      </c>
      <c r="J995" s="37" t="s">
        <v>172</v>
      </c>
      <c r="R995" s="49">
        <f t="shared" si="96"/>
        <v>50</v>
      </c>
    </row>
    <row r="996" spans="1:18" x14ac:dyDescent="0.25">
      <c r="A996" s="59">
        <f t="shared" si="92"/>
        <v>995</v>
      </c>
      <c r="B996" s="47">
        <v>3</v>
      </c>
      <c r="D996" s="46" t="s">
        <v>137</v>
      </c>
      <c r="E996" s="59" t="str">
        <f t="shared" si="93"/>
        <v>Boque 3 - ARMAMENTO Y TERORÍA DEL TIRO II II</v>
      </c>
      <c r="F996" s="59" t="str">
        <f t="shared" si="94"/>
        <v xml:space="preserve">TEORÍA DEL TIRO. </v>
      </c>
      <c r="G996" s="59" t="str">
        <f t="shared" si="95"/>
        <v>INSTRUCCIÓN TÁCTICA Y TÉCNICA - Boque 3 - ARMAMENTO Y TERORÍA DEL TIRO II II. TEORÍA DEL TIRO.  (Ref: 995)</v>
      </c>
      <c r="H996" s="42" t="s">
        <v>145</v>
      </c>
      <c r="I996" s="42" t="s">
        <v>169</v>
      </c>
      <c r="J996" s="37" t="s">
        <v>172</v>
      </c>
      <c r="R996" s="49">
        <f t="shared" si="96"/>
        <v>51</v>
      </c>
    </row>
    <row r="997" spans="1:18" x14ac:dyDescent="0.25">
      <c r="A997" s="59">
        <f t="shared" si="92"/>
        <v>996</v>
      </c>
      <c r="B997" s="47">
        <v>3</v>
      </c>
      <c r="D997" s="46" t="s">
        <v>137</v>
      </c>
      <c r="E997" s="59" t="str">
        <f t="shared" si="93"/>
        <v>Boque 3 - ARMAMENTO Y TERORÍA DEL TIRO II II</v>
      </c>
      <c r="F997" s="59" t="str">
        <f t="shared" si="94"/>
        <v xml:space="preserve">TEORÍA DEL TIRO. </v>
      </c>
      <c r="G997" s="59" t="str">
        <f t="shared" si="95"/>
        <v>INSTRUCCIÓN TÁCTICA Y TÉCNICA - Boque 3 - ARMAMENTO Y TERORÍA DEL TIRO II II. TEORÍA DEL TIRO.  (Ref: 996)</v>
      </c>
      <c r="H997" s="42" t="s">
        <v>145</v>
      </c>
      <c r="I997" s="42" t="s">
        <v>169</v>
      </c>
      <c r="J997" s="37" t="s">
        <v>172</v>
      </c>
      <c r="R997" s="49">
        <f t="shared" si="96"/>
        <v>52</v>
      </c>
    </row>
    <row r="998" spans="1:18" x14ac:dyDescent="0.25">
      <c r="A998" s="59">
        <f t="shared" si="92"/>
        <v>997</v>
      </c>
      <c r="B998" s="47">
        <v>3</v>
      </c>
      <c r="D998" s="46" t="s">
        <v>137</v>
      </c>
      <c r="E998" s="59" t="str">
        <f t="shared" si="93"/>
        <v>Boque 3 - ARMAMENTO Y TERORÍA DEL TIRO II II</v>
      </c>
      <c r="F998" s="59" t="str">
        <f t="shared" si="94"/>
        <v xml:space="preserve">TEORÍA DEL TIRO. </v>
      </c>
      <c r="G998" s="59" t="str">
        <f t="shared" si="95"/>
        <v>INSTRUCCIÓN TÁCTICA Y TÉCNICA - Boque 3 - ARMAMENTO Y TERORÍA DEL TIRO II II. TEORÍA DEL TIRO.  (Ref: 997)</v>
      </c>
      <c r="H998" s="42" t="s">
        <v>145</v>
      </c>
      <c r="I998" s="42" t="s">
        <v>169</v>
      </c>
      <c r="J998" s="37" t="s">
        <v>172</v>
      </c>
      <c r="R998" s="49">
        <f t="shared" si="96"/>
        <v>53</v>
      </c>
    </row>
    <row r="999" spans="1:18" x14ac:dyDescent="0.25">
      <c r="A999" s="59">
        <f t="shared" si="92"/>
        <v>998</v>
      </c>
      <c r="B999" s="47">
        <v>3</v>
      </c>
      <c r="D999" s="46" t="s">
        <v>137</v>
      </c>
      <c r="E999" s="59" t="str">
        <f t="shared" si="93"/>
        <v>Boque 3 - ARMAMENTO Y TERORÍA DEL TIRO II II</v>
      </c>
      <c r="F999" s="59" t="str">
        <f t="shared" si="94"/>
        <v xml:space="preserve">TEORÍA DEL TIRO. </v>
      </c>
      <c r="G999" s="59" t="str">
        <f t="shared" si="95"/>
        <v>INSTRUCCIÓN TÁCTICA Y TÉCNICA - Boque 3 - ARMAMENTO Y TERORÍA DEL TIRO II II. TEORÍA DEL TIRO.  (Ref: 998)</v>
      </c>
      <c r="H999" s="42" t="s">
        <v>145</v>
      </c>
      <c r="I999" s="42" t="s">
        <v>169</v>
      </c>
      <c r="J999" s="37" t="s">
        <v>172</v>
      </c>
      <c r="R999" s="49">
        <f t="shared" si="96"/>
        <v>54</v>
      </c>
    </row>
    <row r="1000" spans="1:18" x14ac:dyDescent="0.25">
      <c r="A1000" s="59">
        <f t="shared" si="92"/>
        <v>999</v>
      </c>
      <c r="B1000" s="47">
        <v>3</v>
      </c>
      <c r="D1000" s="46" t="s">
        <v>137</v>
      </c>
      <c r="E1000" s="59" t="str">
        <f t="shared" si="93"/>
        <v>Boque 3 - ARMAMENTO Y TERORÍA DEL TIRO II II</v>
      </c>
      <c r="F1000" s="59" t="str">
        <f t="shared" si="94"/>
        <v xml:space="preserve">TEORÍA DEL TIRO. </v>
      </c>
      <c r="G1000" s="59" t="str">
        <f t="shared" si="95"/>
        <v>INSTRUCCIÓN TÁCTICA Y TÉCNICA - Boque 3 - ARMAMENTO Y TERORÍA DEL TIRO II II. TEORÍA DEL TIRO.  (Ref: 999)</v>
      </c>
      <c r="H1000" s="42" t="s">
        <v>145</v>
      </c>
      <c r="I1000" s="42" t="s">
        <v>169</v>
      </c>
      <c r="J1000" s="37" t="s">
        <v>172</v>
      </c>
      <c r="R1000" s="49">
        <f t="shared" si="96"/>
        <v>55</v>
      </c>
    </row>
    <row r="1001" spans="1:18" x14ac:dyDescent="0.25">
      <c r="A1001" s="59">
        <f t="shared" si="92"/>
        <v>1000</v>
      </c>
      <c r="B1001" s="47">
        <v>3</v>
      </c>
      <c r="D1001" s="46" t="s">
        <v>137</v>
      </c>
      <c r="E1001" s="59" t="str">
        <f t="shared" si="93"/>
        <v>Boque 3 - ARMAMENTO Y TERORÍA DEL TIRO II II</v>
      </c>
      <c r="F1001" s="59" t="str">
        <f t="shared" si="94"/>
        <v xml:space="preserve">TEORÍA DEL TIRO. </v>
      </c>
      <c r="G1001" s="59" t="str">
        <f t="shared" si="95"/>
        <v>INSTRUCCIÓN TÁCTICA Y TÉCNICA - Boque 3 - ARMAMENTO Y TERORÍA DEL TIRO II II. TEORÍA DEL TIRO.  (Ref: 1000)</v>
      </c>
      <c r="H1001" s="42" t="s">
        <v>145</v>
      </c>
      <c r="I1001" s="42" t="s">
        <v>169</v>
      </c>
      <c r="J1001" s="37" t="s">
        <v>172</v>
      </c>
      <c r="R1001" s="49">
        <f t="shared" si="96"/>
        <v>56</v>
      </c>
    </row>
    <row r="1002" spans="1:18" x14ac:dyDescent="0.25">
      <c r="A1002" s="59">
        <f t="shared" si="92"/>
        <v>1001</v>
      </c>
      <c r="B1002" s="47">
        <v>3</v>
      </c>
      <c r="D1002" s="46" t="s">
        <v>137</v>
      </c>
      <c r="E1002" s="59" t="str">
        <f t="shared" si="93"/>
        <v>Boque 3 - ARMAMENTO Y TERORÍA DEL TIRO II II</v>
      </c>
      <c r="F1002" s="59" t="str">
        <f t="shared" si="94"/>
        <v xml:space="preserve">TEORÍA DEL TIRO. </v>
      </c>
      <c r="G1002" s="59" t="str">
        <f t="shared" si="95"/>
        <v>INSTRUCCIÓN TÁCTICA Y TÉCNICA - Boque 3 - ARMAMENTO Y TERORÍA DEL TIRO II II. TEORÍA DEL TIRO.  (Ref: 1001)</v>
      </c>
      <c r="H1002" s="42" t="s">
        <v>145</v>
      </c>
      <c r="I1002" s="42" t="s">
        <v>169</v>
      </c>
      <c r="J1002" s="37" t="s">
        <v>172</v>
      </c>
      <c r="R1002" s="49">
        <f t="shared" si="96"/>
        <v>57</v>
      </c>
    </row>
    <row r="1003" spans="1:18" x14ac:dyDescent="0.25">
      <c r="A1003" s="59">
        <f t="shared" si="92"/>
        <v>1002</v>
      </c>
      <c r="B1003" s="47">
        <v>3</v>
      </c>
      <c r="D1003" s="46" t="s">
        <v>137</v>
      </c>
      <c r="E1003" s="59" t="str">
        <f t="shared" si="93"/>
        <v>Boque 3 - ARMAMENTO Y TERORÍA DEL TIRO II II</v>
      </c>
      <c r="F1003" s="59" t="str">
        <f t="shared" si="94"/>
        <v xml:space="preserve">TEORÍA DEL TIRO. </v>
      </c>
      <c r="G1003" s="59" t="str">
        <f t="shared" si="95"/>
        <v>INSTRUCCIÓN TÁCTICA Y TÉCNICA - Boque 3 - ARMAMENTO Y TERORÍA DEL TIRO II II. TEORÍA DEL TIRO.  (Ref: 1002)</v>
      </c>
      <c r="H1003" s="42" t="s">
        <v>145</v>
      </c>
      <c r="I1003" s="42" t="s">
        <v>169</v>
      </c>
      <c r="J1003" s="37" t="s">
        <v>172</v>
      </c>
      <c r="R1003" s="49">
        <f t="shared" si="96"/>
        <v>58</v>
      </c>
    </row>
    <row r="1004" spans="1:18" x14ac:dyDescent="0.25">
      <c r="A1004" s="59">
        <f t="shared" si="92"/>
        <v>1003</v>
      </c>
      <c r="B1004" s="47">
        <v>3</v>
      </c>
      <c r="D1004" s="46" t="s">
        <v>137</v>
      </c>
      <c r="E1004" s="59" t="str">
        <f t="shared" si="93"/>
        <v>Boque 3 - ARMAMENTO Y TERORÍA DEL TIRO II II</v>
      </c>
      <c r="F1004" s="59" t="str">
        <f t="shared" si="94"/>
        <v xml:space="preserve">TEORÍA DEL TIRO. </v>
      </c>
      <c r="G1004" s="59" t="str">
        <f t="shared" si="95"/>
        <v>INSTRUCCIÓN TÁCTICA Y TÉCNICA - Boque 3 - ARMAMENTO Y TERORÍA DEL TIRO II II. TEORÍA DEL TIRO.  (Ref: 1003)</v>
      </c>
      <c r="H1004" s="42" t="s">
        <v>145</v>
      </c>
      <c r="I1004" s="42" t="s">
        <v>169</v>
      </c>
      <c r="J1004" s="37" t="s">
        <v>172</v>
      </c>
      <c r="R1004" s="49">
        <f t="shared" si="96"/>
        <v>59</v>
      </c>
    </row>
    <row r="1005" spans="1:18" x14ac:dyDescent="0.25">
      <c r="A1005" s="59">
        <f t="shared" si="92"/>
        <v>1004</v>
      </c>
      <c r="B1005" s="47">
        <v>3</v>
      </c>
      <c r="D1005" s="46" t="s">
        <v>137</v>
      </c>
      <c r="E1005" s="59" t="str">
        <f t="shared" si="93"/>
        <v>Boque 3 - ARMAMENTO Y TERORÍA DEL TIRO II II</v>
      </c>
      <c r="F1005" s="59" t="str">
        <f t="shared" si="94"/>
        <v xml:space="preserve">TEORÍA DEL TIRO. </v>
      </c>
      <c r="G1005" s="59" t="str">
        <f t="shared" si="95"/>
        <v>INSTRUCCIÓN TÁCTICA Y TÉCNICA - Boque 3 - ARMAMENTO Y TERORÍA DEL TIRO II II. TEORÍA DEL TIRO.  (Ref: 1004)</v>
      </c>
      <c r="H1005" s="42" t="s">
        <v>145</v>
      </c>
      <c r="I1005" s="42" t="s">
        <v>169</v>
      </c>
      <c r="J1005" s="37" t="s">
        <v>172</v>
      </c>
      <c r="R1005" s="49">
        <f t="shared" si="96"/>
        <v>60</v>
      </c>
    </row>
    <row r="1006" spans="1:18" x14ac:dyDescent="0.25">
      <c r="A1006" s="59">
        <f t="shared" si="92"/>
        <v>1005</v>
      </c>
      <c r="B1006" s="47">
        <v>3</v>
      </c>
      <c r="D1006" s="46" t="s">
        <v>137</v>
      </c>
      <c r="E1006" s="59" t="str">
        <f t="shared" si="93"/>
        <v>Boque 3 - ARMAMENTO Y TERORÍA DEL TIRO II II</v>
      </c>
      <c r="F1006" s="59" t="str">
        <f t="shared" si="94"/>
        <v xml:space="preserve">TEORÍA DEL TIRO. </v>
      </c>
      <c r="G1006" s="59" t="str">
        <f t="shared" si="95"/>
        <v>INSTRUCCIÓN TÁCTICA Y TÉCNICA - Boque 3 - ARMAMENTO Y TERORÍA DEL TIRO II II. TEORÍA DEL TIRO.  (Ref: 1005)</v>
      </c>
      <c r="H1006" s="42" t="s">
        <v>145</v>
      </c>
      <c r="I1006" s="42" t="s">
        <v>169</v>
      </c>
      <c r="J1006" s="37" t="s">
        <v>172</v>
      </c>
      <c r="R1006" s="49">
        <f t="shared" si="96"/>
        <v>61</v>
      </c>
    </row>
    <row r="1007" spans="1:18" x14ac:dyDescent="0.25">
      <c r="A1007" s="59">
        <f t="shared" si="92"/>
        <v>1006</v>
      </c>
      <c r="B1007" s="47">
        <v>3</v>
      </c>
      <c r="D1007" s="46" t="s">
        <v>137</v>
      </c>
      <c r="E1007" s="59" t="str">
        <f t="shared" si="93"/>
        <v>Boque 3 - ARMAMENTO Y TERORÍA DEL TIRO II II</v>
      </c>
      <c r="F1007" s="59" t="str">
        <f t="shared" si="94"/>
        <v xml:space="preserve">TEORÍA DEL TIRO. </v>
      </c>
      <c r="G1007" s="59" t="str">
        <f t="shared" si="95"/>
        <v>INSTRUCCIÓN TÁCTICA Y TÉCNICA - Boque 3 - ARMAMENTO Y TERORÍA DEL TIRO II II. TEORÍA DEL TIRO.  (Ref: 1006)</v>
      </c>
      <c r="H1007" s="42" t="s">
        <v>145</v>
      </c>
      <c r="I1007" s="42" t="s">
        <v>169</v>
      </c>
      <c r="J1007" s="37" t="s">
        <v>172</v>
      </c>
      <c r="R1007" s="49">
        <f t="shared" si="96"/>
        <v>62</v>
      </c>
    </row>
    <row r="1008" spans="1:18" x14ac:dyDescent="0.25">
      <c r="A1008" s="59">
        <f t="shared" si="92"/>
        <v>1007</v>
      </c>
      <c r="B1008" s="47">
        <v>3</v>
      </c>
      <c r="D1008" s="46" t="s">
        <v>137</v>
      </c>
      <c r="E1008" s="59" t="str">
        <f t="shared" si="93"/>
        <v>Boque 3 - ARMAMENTO Y TERORÍA DEL TIRO II II</v>
      </c>
      <c r="F1008" s="59" t="str">
        <f t="shared" si="94"/>
        <v xml:space="preserve">TEORÍA DEL TIRO. </v>
      </c>
      <c r="G1008" s="59" t="str">
        <f t="shared" si="95"/>
        <v>INSTRUCCIÓN TÁCTICA Y TÉCNICA - Boque 3 - ARMAMENTO Y TERORÍA DEL TIRO II II. TEORÍA DEL TIRO.  (Ref: 1007)</v>
      </c>
      <c r="H1008" s="42" t="s">
        <v>145</v>
      </c>
      <c r="I1008" s="42" t="s">
        <v>169</v>
      </c>
      <c r="J1008" s="37" t="s">
        <v>172</v>
      </c>
      <c r="R1008" s="49">
        <f t="shared" si="96"/>
        <v>63</v>
      </c>
    </row>
    <row r="1009" spans="1:18" x14ac:dyDescent="0.25">
      <c r="A1009" s="59">
        <f t="shared" si="92"/>
        <v>1008</v>
      </c>
      <c r="B1009" s="47">
        <v>3</v>
      </c>
      <c r="D1009" s="46" t="s">
        <v>137</v>
      </c>
      <c r="E1009" s="59" t="str">
        <f t="shared" si="93"/>
        <v>Boque 3 - ARMAMENTO Y TERORÍA DEL TIRO II II</v>
      </c>
      <c r="F1009" s="59" t="str">
        <f t="shared" si="94"/>
        <v xml:space="preserve">TEORÍA DEL TIRO. </v>
      </c>
      <c r="G1009" s="59" t="str">
        <f t="shared" si="95"/>
        <v>INSTRUCCIÓN TÁCTICA Y TÉCNICA - Boque 3 - ARMAMENTO Y TERORÍA DEL TIRO II II. TEORÍA DEL TIRO.  (Ref: 1008)</v>
      </c>
      <c r="H1009" s="42" t="s">
        <v>145</v>
      </c>
      <c r="I1009" s="42" t="s">
        <v>169</v>
      </c>
      <c r="J1009" s="37" t="s">
        <v>172</v>
      </c>
      <c r="R1009" s="49">
        <f t="shared" si="96"/>
        <v>64</v>
      </c>
    </row>
    <row r="1010" spans="1:18" x14ac:dyDescent="0.25">
      <c r="A1010" s="59">
        <f t="shared" si="92"/>
        <v>1009</v>
      </c>
      <c r="B1010" s="47">
        <v>3</v>
      </c>
      <c r="D1010" s="46" t="s">
        <v>137</v>
      </c>
      <c r="E1010" s="59" t="str">
        <f t="shared" si="93"/>
        <v>Boque 3 - ARMAMENTO Y TERORÍA DEL TIRO II II</v>
      </c>
      <c r="F1010" s="59" t="str">
        <f t="shared" si="94"/>
        <v xml:space="preserve">TEORÍA DEL TIRO. </v>
      </c>
      <c r="G1010" s="59" t="str">
        <f t="shared" si="95"/>
        <v>INSTRUCCIÓN TÁCTICA Y TÉCNICA - Boque 3 - ARMAMENTO Y TERORÍA DEL TIRO II II. TEORÍA DEL TIRO.  (Ref: 1009)</v>
      </c>
      <c r="H1010" s="42" t="s">
        <v>145</v>
      </c>
      <c r="I1010" s="42" t="s">
        <v>169</v>
      </c>
      <c r="J1010" s="37" t="s">
        <v>172</v>
      </c>
      <c r="R1010" s="49">
        <f t="shared" si="96"/>
        <v>65</v>
      </c>
    </row>
    <row r="1011" spans="1:18" x14ac:dyDescent="0.25">
      <c r="A1011" s="59">
        <f t="shared" si="92"/>
        <v>1010</v>
      </c>
      <c r="B1011" s="47">
        <v>3</v>
      </c>
      <c r="D1011" s="46" t="s">
        <v>137</v>
      </c>
      <c r="E1011" s="59" t="str">
        <f t="shared" si="93"/>
        <v>Boque 3 - ARMAMENTO Y TERORÍA DEL TIRO II II</v>
      </c>
      <c r="F1011" s="59" t="str">
        <f t="shared" si="94"/>
        <v xml:space="preserve">TEORÍA DEL TIRO. </v>
      </c>
      <c r="G1011" s="59" t="str">
        <f t="shared" si="95"/>
        <v>INSTRUCCIÓN TÁCTICA Y TÉCNICA - Boque 3 - ARMAMENTO Y TERORÍA DEL TIRO II II. TEORÍA DEL TIRO.  (Ref: 1010)</v>
      </c>
      <c r="H1011" s="42" t="s">
        <v>145</v>
      </c>
      <c r="I1011" s="42" t="s">
        <v>169</v>
      </c>
      <c r="J1011" s="37" t="s">
        <v>172</v>
      </c>
      <c r="R1011" s="49">
        <f t="shared" si="96"/>
        <v>66</v>
      </c>
    </row>
    <row r="1012" spans="1:18" x14ac:dyDescent="0.25">
      <c r="A1012" s="59">
        <f t="shared" si="92"/>
        <v>1011</v>
      </c>
      <c r="B1012" s="47">
        <v>3</v>
      </c>
      <c r="D1012" s="46" t="s">
        <v>137</v>
      </c>
      <c r="E1012" s="59" t="str">
        <f t="shared" si="93"/>
        <v>Boque 3 - ARMAMENTO Y TERORÍA DEL TIRO II II</v>
      </c>
      <c r="F1012" s="59" t="str">
        <f t="shared" si="94"/>
        <v xml:space="preserve">TEORÍA DEL TIRO. </v>
      </c>
      <c r="G1012" s="59" t="str">
        <f t="shared" si="95"/>
        <v>INSTRUCCIÓN TÁCTICA Y TÉCNICA - Boque 3 - ARMAMENTO Y TERORÍA DEL TIRO II II. TEORÍA DEL TIRO.  (Ref: 1011)</v>
      </c>
      <c r="H1012" s="42" t="s">
        <v>145</v>
      </c>
      <c r="I1012" s="42" t="s">
        <v>169</v>
      </c>
      <c r="J1012" s="37" t="s">
        <v>172</v>
      </c>
      <c r="R1012" s="49">
        <f t="shared" si="96"/>
        <v>67</v>
      </c>
    </row>
    <row r="1013" spans="1:18" x14ac:dyDescent="0.25">
      <c r="A1013" s="59">
        <f t="shared" si="92"/>
        <v>1012</v>
      </c>
      <c r="B1013" s="47">
        <v>3</v>
      </c>
      <c r="D1013" s="46" t="s">
        <v>137</v>
      </c>
      <c r="E1013" s="59" t="str">
        <f t="shared" si="93"/>
        <v>Boque 3 - ARMAMENTO Y TERORÍA DEL TIRO II II</v>
      </c>
      <c r="F1013" s="59" t="str">
        <f t="shared" si="94"/>
        <v xml:space="preserve">TEORÍA DEL TIRO. </v>
      </c>
      <c r="G1013" s="59" t="str">
        <f t="shared" si="95"/>
        <v>INSTRUCCIÓN TÁCTICA Y TÉCNICA - Boque 3 - ARMAMENTO Y TERORÍA DEL TIRO II II. TEORÍA DEL TIRO.  (Ref: 1012)</v>
      </c>
      <c r="H1013" s="42" t="s">
        <v>145</v>
      </c>
      <c r="I1013" s="42" t="s">
        <v>169</v>
      </c>
      <c r="J1013" s="37" t="s">
        <v>172</v>
      </c>
      <c r="R1013" s="49">
        <f t="shared" si="96"/>
        <v>68</v>
      </c>
    </row>
    <row r="1014" spans="1:18" x14ac:dyDescent="0.25">
      <c r="A1014" s="59">
        <f t="shared" si="92"/>
        <v>1013</v>
      </c>
      <c r="B1014" s="47">
        <v>3</v>
      </c>
      <c r="D1014" s="46" t="s">
        <v>137</v>
      </c>
      <c r="E1014" s="59" t="str">
        <f t="shared" si="93"/>
        <v>Boque 3 - ARMAMENTO Y TERORÍA DEL TIRO II II</v>
      </c>
      <c r="F1014" s="59" t="str">
        <f t="shared" si="94"/>
        <v xml:space="preserve">TEORÍA DEL TIRO. </v>
      </c>
      <c r="G1014" s="59" t="str">
        <f t="shared" si="95"/>
        <v>INSTRUCCIÓN TÁCTICA Y TÉCNICA - Boque 3 - ARMAMENTO Y TERORÍA DEL TIRO II II. TEORÍA DEL TIRO.  (Ref: 1013)</v>
      </c>
      <c r="H1014" s="42" t="s">
        <v>145</v>
      </c>
      <c r="I1014" s="42" t="s">
        <v>169</v>
      </c>
      <c r="J1014" s="37" t="s">
        <v>172</v>
      </c>
      <c r="R1014" s="49">
        <f t="shared" si="96"/>
        <v>69</v>
      </c>
    </row>
    <row r="1015" spans="1:18" x14ac:dyDescent="0.25">
      <c r="A1015" s="59">
        <f t="shared" si="92"/>
        <v>1014</v>
      </c>
      <c r="B1015" s="47">
        <v>3</v>
      </c>
      <c r="D1015" s="46" t="s">
        <v>137</v>
      </c>
      <c r="E1015" s="59" t="str">
        <f t="shared" si="93"/>
        <v>Boque 3 - ARMAMENTO Y TERORÍA DEL TIRO II II</v>
      </c>
      <c r="F1015" s="59" t="str">
        <f t="shared" si="94"/>
        <v xml:space="preserve">TEORÍA DEL TIRO. </v>
      </c>
      <c r="G1015" s="59" t="str">
        <f t="shared" si="95"/>
        <v>INSTRUCCIÓN TÁCTICA Y TÉCNICA - Boque 3 - ARMAMENTO Y TERORÍA DEL TIRO II II. TEORÍA DEL TIRO.  (Ref: 1014)</v>
      </c>
      <c r="H1015" s="42" t="s">
        <v>145</v>
      </c>
      <c r="I1015" s="42" t="s">
        <v>169</v>
      </c>
      <c r="J1015" s="37" t="s">
        <v>172</v>
      </c>
      <c r="R1015" s="49">
        <f t="shared" si="96"/>
        <v>70</v>
      </c>
    </row>
    <row r="1016" spans="1:18" x14ac:dyDescent="0.25">
      <c r="A1016" s="59">
        <f t="shared" si="92"/>
        <v>1015</v>
      </c>
      <c r="B1016" s="47">
        <v>4</v>
      </c>
      <c r="C1016" s="46">
        <v>17</v>
      </c>
      <c r="D1016" s="46" t="s">
        <v>138</v>
      </c>
      <c r="E1016" s="59" t="str">
        <f t="shared" si="93"/>
        <v>Boque 4 - TRANSMISIONES I</v>
      </c>
      <c r="F1016" s="59" t="str">
        <f t="shared" si="94"/>
        <v xml:space="preserve">CONCEPTOS BÁSICOS PARA TRANSMITIR. </v>
      </c>
      <c r="G1016" s="59" t="str">
        <f t="shared" si="95"/>
        <v>INSTRUCCIÓN TÁCTICA Y TÉCNICA - Boque 4 - TRANSMISIONES I. CONCEPTOS BÁSICOS PARA TRANSMITIR.  (Ref: 1015)</v>
      </c>
      <c r="H1016" s="42" t="s">
        <v>145</v>
      </c>
      <c r="I1016" s="42" t="s">
        <v>173</v>
      </c>
      <c r="J1016" s="37" t="s">
        <v>174</v>
      </c>
      <c r="R1016" s="49">
        <f t="shared" si="96"/>
        <v>1</v>
      </c>
    </row>
    <row r="1017" spans="1:18" x14ac:dyDescent="0.25">
      <c r="A1017" s="59">
        <f t="shared" si="92"/>
        <v>1016</v>
      </c>
      <c r="B1017" s="47">
        <v>4</v>
      </c>
      <c r="D1017" s="46" t="s">
        <v>138</v>
      </c>
      <c r="E1017" s="59" t="str">
        <f t="shared" si="93"/>
        <v>Boque 4 - TRANSMISIONES I</v>
      </c>
      <c r="F1017" s="59" t="str">
        <f t="shared" si="94"/>
        <v xml:space="preserve">CONCEPTOS BÁSICOS PARA TRANSMITIR. </v>
      </c>
      <c r="G1017" s="59" t="str">
        <f t="shared" si="95"/>
        <v>INSTRUCCIÓN TÁCTICA Y TÉCNICA - Boque 4 - TRANSMISIONES I. CONCEPTOS BÁSICOS PARA TRANSMITIR.  (Ref: 1016)</v>
      </c>
      <c r="H1017" s="42" t="s">
        <v>145</v>
      </c>
      <c r="I1017" s="42" t="s">
        <v>173</v>
      </c>
      <c r="J1017" s="37" t="s">
        <v>174</v>
      </c>
      <c r="R1017" s="49">
        <f t="shared" si="96"/>
        <v>2</v>
      </c>
    </row>
    <row r="1018" spans="1:18" x14ac:dyDescent="0.25">
      <c r="A1018" s="59">
        <f t="shared" si="92"/>
        <v>1017</v>
      </c>
      <c r="B1018" s="47">
        <v>4</v>
      </c>
      <c r="D1018" s="46" t="s">
        <v>138</v>
      </c>
      <c r="E1018" s="59" t="str">
        <f t="shared" si="93"/>
        <v>Boque 4 - TRANSMISIONES I</v>
      </c>
      <c r="F1018" s="59" t="str">
        <f t="shared" si="94"/>
        <v xml:space="preserve">CONCEPTOS BÁSICOS PARA TRANSMITIR. </v>
      </c>
      <c r="G1018" s="59" t="str">
        <f t="shared" si="95"/>
        <v>INSTRUCCIÓN TÁCTICA Y TÉCNICA - Boque 4 - TRANSMISIONES I. CONCEPTOS BÁSICOS PARA TRANSMITIR.  (Ref: 1017)</v>
      </c>
      <c r="H1018" s="42" t="s">
        <v>145</v>
      </c>
      <c r="I1018" s="42" t="s">
        <v>173</v>
      </c>
      <c r="J1018" s="37" t="s">
        <v>174</v>
      </c>
      <c r="R1018" s="49">
        <f t="shared" si="96"/>
        <v>3</v>
      </c>
    </row>
    <row r="1019" spans="1:18" x14ac:dyDescent="0.25">
      <c r="A1019" s="59">
        <f t="shared" si="92"/>
        <v>1018</v>
      </c>
      <c r="B1019" s="47">
        <v>4</v>
      </c>
      <c r="D1019" s="46" t="s">
        <v>138</v>
      </c>
      <c r="E1019" s="59" t="str">
        <f t="shared" si="93"/>
        <v>Boque 4 - TRANSMISIONES I</v>
      </c>
      <c r="F1019" s="59" t="str">
        <f t="shared" si="94"/>
        <v xml:space="preserve">CONCEPTOS BÁSICOS PARA TRANSMITIR. </v>
      </c>
      <c r="G1019" s="59" t="str">
        <f t="shared" si="95"/>
        <v>INSTRUCCIÓN TÁCTICA Y TÉCNICA - Boque 4 - TRANSMISIONES I. CONCEPTOS BÁSICOS PARA TRANSMITIR.  (Ref: 1018)</v>
      </c>
      <c r="H1019" s="42" t="s">
        <v>145</v>
      </c>
      <c r="I1019" s="42" t="s">
        <v>173</v>
      </c>
      <c r="J1019" s="37" t="s">
        <v>174</v>
      </c>
      <c r="R1019" s="49">
        <f t="shared" si="96"/>
        <v>4</v>
      </c>
    </row>
    <row r="1020" spans="1:18" x14ac:dyDescent="0.25">
      <c r="A1020" s="59">
        <f t="shared" si="92"/>
        <v>1019</v>
      </c>
      <c r="B1020" s="47">
        <v>4</v>
      </c>
      <c r="D1020" s="46" t="s">
        <v>138</v>
      </c>
      <c r="E1020" s="59" t="str">
        <f t="shared" si="93"/>
        <v>Boque 4 - TRANSMISIONES I</v>
      </c>
      <c r="F1020" s="59" t="str">
        <f t="shared" si="94"/>
        <v xml:space="preserve">CONCEPTOS BÁSICOS PARA TRANSMITIR. </v>
      </c>
      <c r="G1020" s="59" t="str">
        <f t="shared" si="95"/>
        <v>INSTRUCCIÓN TÁCTICA Y TÉCNICA - Boque 4 - TRANSMISIONES I. CONCEPTOS BÁSICOS PARA TRANSMITIR.  (Ref: 1019)</v>
      </c>
      <c r="H1020" s="42" t="s">
        <v>145</v>
      </c>
      <c r="I1020" s="42" t="s">
        <v>173</v>
      </c>
      <c r="J1020" s="37" t="s">
        <v>174</v>
      </c>
      <c r="R1020" s="49">
        <f t="shared" si="96"/>
        <v>5</v>
      </c>
    </row>
    <row r="1021" spans="1:18" x14ac:dyDescent="0.25">
      <c r="A1021" s="59">
        <f t="shared" si="92"/>
        <v>1020</v>
      </c>
      <c r="B1021" s="47">
        <v>4</v>
      </c>
      <c r="D1021" s="46" t="s">
        <v>138</v>
      </c>
      <c r="E1021" s="59" t="str">
        <f t="shared" si="93"/>
        <v>Boque 4 - TRANSMISIONES I</v>
      </c>
      <c r="F1021" s="59" t="str">
        <f t="shared" si="94"/>
        <v xml:space="preserve">CONCEPTOS BÁSICOS PARA TRANSMITIR. </v>
      </c>
      <c r="G1021" s="59" t="str">
        <f t="shared" si="95"/>
        <v>INSTRUCCIÓN TÁCTICA Y TÉCNICA - Boque 4 - TRANSMISIONES I. CONCEPTOS BÁSICOS PARA TRANSMITIR.  (Ref: 1020)</v>
      </c>
      <c r="H1021" s="42" t="s">
        <v>145</v>
      </c>
      <c r="I1021" s="42" t="s">
        <v>173</v>
      </c>
      <c r="J1021" s="37" t="s">
        <v>174</v>
      </c>
      <c r="R1021" s="49">
        <f t="shared" si="96"/>
        <v>6</v>
      </c>
    </row>
    <row r="1022" spans="1:18" x14ac:dyDescent="0.25">
      <c r="A1022" s="59">
        <f t="shared" si="92"/>
        <v>1021</v>
      </c>
      <c r="B1022" s="47">
        <v>4</v>
      </c>
      <c r="D1022" s="46" t="s">
        <v>138</v>
      </c>
      <c r="E1022" s="59" t="str">
        <f t="shared" si="93"/>
        <v>Boque 4 - TRANSMISIONES I</v>
      </c>
      <c r="F1022" s="59" t="str">
        <f t="shared" si="94"/>
        <v xml:space="preserve">CONCEPTOS BÁSICOS PARA TRANSMITIR. </v>
      </c>
      <c r="G1022" s="59" t="str">
        <f t="shared" si="95"/>
        <v>INSTRUCCIÓN TÁCTICA Y TÉCNICA - Boque 4 - TRANSMISIONES I. CONCEPTOS BÁSICOS PARA TRANSMITIR.  (Ref: 1021)</v>
      </c>
      <c r="H1022" s="42" t="s">
        <v>145</v>
      </c>
      <c r="I1022" s="42" t="s">
        <v>173</v>
      </c>
      <c r="J1022" s="37" t="s">
        <v>174</v>
      </c>
      <c r="R1022" s="49">
        <f t="shared" si="96"/>
        <v>7</v>
      </c>
    </row>
    <row r="1023" spans="1:18" x14ac:dyDescent="0.25">
      <c r="A1023" s="59">
        <f t="shared" si="92"/>
        <v>1022</v>
      </c>
      <c r="B1023" s="47">
        <v>4</v>
      </c>
      <c r="D1023" s="46" t="s">
        <v>138</v>
      </c>
      <c r="E1023" s="59" t="str">
        <f t="shared" si="93"/>
        <v>Boque 4 - TRANSMISIONES I</v>
      </c>
      <c r="F1023" s="59" t="str">
        <f t="shared" si="94"/>
        <v xml:space="preserve">CONCEPTOS BÁSICOS PARA TRANSMITIR. </v>
      </c>
      <c r="G1023" s="59" t="str">
        <f t="shared" si="95"/>
        <v>INSTRUCCIÓN TÁCTICA Y TÉCNICA - Boque 4 - TRANSMISIONES I. CONCEPTOS BÁSICOS PARA TRANSMITIR.  (Ref: 1022)</v>
      </c>
      <c r="H1023" s="42" t="s">
        <v>145</v>
      </c>
      <c r="I1023" s="42" t="s">
        <v>173</v>
      </c>
      <c r="J1023" s="37" t="s">
        <v>174</v>
      </c>
      <c r="R1023" s="49">
        <f t="shared" si="96"/>
        <v>8</v>
      </c>
    </row>
    <row r="1024" spans="1:18" x14ac:dyDescent="0.25">
      <c r="A1024" s="59">
        <f t="shared" si="92"/>
        <v>1023</v>
      </c>
      <c r="B1024" s="47">
        <v>4</v>
      </c>
      <c r="D1024" s="46" t="s">
        <v>138</v>
      </c>
      <c r="E1024" s="59" t="str">
        <f t="shared" si="93"/>
        <v>Boque 4 - TRANSMISIONES I</v>
      </c>
      <c r="F1024" s="59" t="str">
        <f t="shared" si="94"/>
        <v xml:space="preserve">CONCEPTOS BÁSICOS PARA TRANSMITIR. </v>
      </c>
      <c r="G1024" s="59" t="str">
        <f t="shared" si="95"/>
        <v>INSTRUCCIÓN TÁCTICA Y TÉCNICA - Boque 4 - TRANSMISIONES I. CONCEPTOS BÁSICOS PARA TRANSMITIR.  (Ref: 1023)</v>
      </c>
      <c r="H1024" s="42" t="s">
        <v>145</v>
      </c>
      <c r="I1024" s="42" t="s">
        <v>173</v>
      </c>
      <c r="J1024" s="37" t="s">
        <v>174</v>
      </c>
      <c r="R1024" s="49">
        <f t="shared" si="96"/>
        <v>9</v>
      </c>
    </row>
    <row r="1025" spans="1:18" x14ac:dyDescent="0.25">
      <c r="A1025" s="59">
        <f t="shared" si="92"/>
        <v>1024</v>
      </c>
      <c r="B1025" s="47">
        <v>4</v>
      </c>
      <c r="D1025" s="46" t="s">
        <v>138</v>
      </c>
      <c r="E1025" s="59" t="str">
        <f t="shared" si="93"/>
        <v>Boque 4 - TRANSMISIONES I</v>
      </c>
      <c r="F1025" s="59" t="str">
        <f t="shared" si="94"/>
        <v xml:space="preserve">CONCEPTOS BÁSICOS PARA TRANSMITIR. </v>
      </c>
      <c r="G1025" s="59" t="str">
        <f t="shared" si="95"/>
        <v>INSTRUCCIÓN TÁCTICA Y TÉCNICA - Boque 4 - TRANSMISIONES I. CONCEPTOS BÁSICOS PARA TRANSMITIR.  (Ref: 1024)</v>
      </c>
      <c r="H1025" s="42" t="s">
        <v>145</v>
      </c>
      <c r="I1025" s="42" t="s">
        <v>173</v>
      </c>
      <c r="J1025" s="37" t="s">
        <v>174</v>
      </c>
      <c r="R1025" s="49">
        <f t="shared" si="96"/>
        <v>10</v>
      </c>
    </row>
    <row r="1026" spans="1:18" x14ac:dyDescent="0.25">
      <c r="A1026" s="59">
        <f t="shared" si="92"/>
        <v>1025</v>
      </c>
      <c r="B1026" s="47">
        <v>4</v>
      </c>
      <c r="D1026" s="46" t="s">
        <v>138</v>
      </c>
      <c r="E1026" s="59" t="str">
        <f t="shared" si="93"/>
        <v>Boque 4 - TRANSMISIONES I</v>
      </c>
      <c r="F1026" s="59" t="str">
        <f t="shared" si="94"/>
        <v xml:space="preserve">CONCEPTOS BÁSICOS PARA TRANSMITIR. </v>
      </c>
      <c r="G1026" s="59" t="str">
        <f t="shared" si="95"/>
        <v>INSTRUCCIÓN TÁCTICA Y TÉCNICA - Boque 4 - TRANSMISIONES I. CONCEPTOS BÁSICOS PARA TRANSMITIR.  (Ref: 1025)</v>
      </c>
      <c r="H1026" s="42" t="s">
        <v>145</v>
      </c>
      <c r="I1026" s="42" t="s">
        <v>173</v>
      </c>
      <c r="J1026" s="37" t="s">
        <v>174</v>
      </c>
      <c r="R1026" s="49">
        <f t="shared" si="96"/>
        <v>11</v>
      </c>
    </row>
    <row r="1027" spans="1:18" x14ac:dyDescent="0.25">
      <c r="A1027" s="59">
        <f t="shared" si="92"/>
        <v>1026</v>
      </c>
      <c r="B1027" s="47">
        <v>4</v>
      </c>
      <c r="D1027" s="46" t="s">
        <v>138</v>
      </c>
      <c r="E1027" s="59" t="str">
        <f t="shared" si="93"/>
        <v>Boque 4 - TRANSMISIONES I</v>
      </c>
      <c r="F1027" s="59" t="str">
        <f t="shared" si="94"/>
        <v xml:space="preserve">CONCEPTOS BÁSICOS PARA TRANSMITIR. </v>
      </c>
      <c r="G1027" s="59" t="str">
        <f t="shared" si="95"/>
        <v>INSTRUCCIÓN TÁCTICA Y TÉCNICA - Boque 4 - TRANSMISIONES I. CONCEPTOS BÁSICOS PARA TRANSMITIR.  (Ref: 1026)</v>
      </c>
      <c r="H1027" s="42" t="s">
        <v>145</v>
      </c>
      <c r="I1027" s="42" t="s">
        <v>173</v>
      </c>
      <c r="J1027" s="37" t="s">
        <v>174</v>
      </c>
      <c r="Q1027" s="37" t="s">
        <v>207</v>
      </c>
      <c r="R1027" s="49">
        <f t="shared" si="96"/>
        <v>12</v>
      </c>
    </row>
    <row r="1028" spans="1:18" x14ac:dyDescent="0.25">
      <c r="A1028" s="59">
        <f t="shared" ref="A1028:A1106" si="97">+A1027+1</f>
        <v>1027</v>
      </c>
      <c r="B1028" s="47">
        <v>4</v>
      </c>
      <c r="D1028" s="46" t="s">
        <v>138</v>
      </c>
      <c r="E1028" s="59" t="str">
        <f t="shared" si="93"/>
        <v>Boque 4 - TRANSMISIONES I</v>
      </c>
      <c r="F1028" s="59" t="str">
        <f t="shared" si="94"/>
        <v xml:space="preserve">CONCEPTOS BÁSICOS PARA TRANSMITIR. </v>
      </c>
      <c r="G1028" s="59" t="str">
        <f t="shared" si="95"/>
        <v>INSTRUCCIÓN TÁCTICA Y TÉCNICA - Boque 4 - TRANSMISIONES I. CONCEPTOS BÁSICOS PARA TRANSMITIR.  (Ref: 1027)</v>
      </c>
      <c r="H1028" s="42" t="s">
        <v>145</v>
      </c>
      <c r="I1028" s="42" t="s">
        <v>173</v>
      </c>
      <c r="J1028" s="37" t="s">
        <v>174</v>
      </c>
      <c r="R1028" s="49">
        <f t="shared" si="96"/>
        <v>13</v>
      </c>
    </row>
    <row r="1029" spans="1:18" x14ac:dyDescent="0.25">
      <c r="A1029" s="59">
        <f t="shared" si="97"/>
        <v>1028</v>
      </c>
      <c r="B1029" s="47">
        <v>4</v>
      </c>
      <c r="D1029" s="46" t="s">
        <v>138</v>
      </c>
      <c r="E1029" s="59" t="str">
        <f t="shared" si="93"/>
        <v>Boque 4 - TRANSMISIONES I</v>
      </c>
      <c r="F1029" s="59" t="str">
        <f t="shared" si="94"/>
        <v xml:space="preserve">CONCEPTOS BÁSICOS PARA TRANSMITIR. </v>
      </c>
      <c r="G1029" s="59" t="str">
        <f t="shared" si="95"/>
        <v>INSTRUCCIÓN TÁCTICA Y TÉCNICA - Boque 4 - TRANSMISIONES I. CONCEPTOS BÁSICOS PARA TRANSMITIR.  (Ref: 1028)</v>
      </c>
      <c r="H1029" s="42" t="s">
        <v>145</v>
      </c>
      <c r="I1029" s="42" t="s">
        <v>173</v>
      </c>
      <c r="J1029" s="37" t="s">
        <v>174</v>
      </c>
      <c r="Q1029" s="37" t="s">
        <v>208</v>
      </c>
      <c r="R1029" s="49">
        <f t="shared" si="96"/>
        <v>14</v>
      </c>
    </row>
    <row r="1030" spans="1:18" x14ac:dyDescent="0.25">
      <c r="A1030" s="59">
        <f t="shared" si="97"/>
        <v>1029</v>
      </c>
      <c r="B1030" s="47">
        <v>4</v>
      </c>
      <c r="D1030" s="46" t="s">
        <v>138</v>
      </c>
      <c r="E1030" s="59" t="str">
        <f t="shared" ref="E1030:E1046" si="98">CONCATENATE("Boque ",B1030," - ",I1030," ",D1030)</f>
        <v>Boque 4 - TRANSMISIONES I</v>
      </c>
      <c r="F1030" s="59" t="str">
        <f t="shared" ref="F1030:F1046" si="99">IF(J1030&gt;0,CONCATENATE(J1030,". ",K1030),K1030)</f>
        <v xml:space="preserve">CONCEPTOS BÁSICOS PARA TRANSMITIR. </v>
      </c>
      <c r="G1030" s="59" t="str">
        <f t="shared" ref="G1030:G1046" si="100">IF(H1030=0,CONCATENATE(E1030,". ",F1030," (Ref: ",A1030,")"),CONCATENATE(H1030," - ",E1030,". ",F1030," (Ref: ",A1030,")"))</f>
        <v>INSTRUCCIÓN TÁCTICA Y TÉCNICA - Boque 4 - TRANSMISIONES I. CONCEPTOS BÁSICOS PARA TRANSMITIR.  (Ref: 1029)</v>
      </c>
      <c r="H1030" s="42" t="s">
        <v>145</v>
      </c>
      <c r="I1030" s="42" t="s">
        <v>173</v>
      </c>
      <c r="J1030" s="37" t="s">
        <v>174</v>
      </c>
      <c r="R1030" s="49">
        <f t="shared" si="96"/>
        <v>15</v>
      </c>
    </row>
    <row r="1031" spans="1:18" x14ac:dyDescent="0.25">
      <c r="A1031" s="59">
        <f t="shared" si="97"/>
        <v>1030</v>
      </c>
      <c r="B1031" s="47">
        <v>4</v>
      </c>
      <c r="D1031" s="46" t="s">
        <v>138</v>
      </c>
      <c r="E1031" s="59" t="str">
        <f t="shared" si="98"/>
        <v>Boque 4 - TRANSMISIONES I</v>
      </c>
      <c r="F1031" s="59" t="str">
        <f t="shared" si="99"/>
        <v xml:space="preserve">CONCEPTOS BÁSICOS PARA TRANSMITIR. </v>
      </c>
      <c r="G1031" s="59" t="str">
        <f t="shared" si="100"/>
        <v>INSTRUCCIÓN TÁCTICA Y TÉCNICA - Boque 4 - TRANSMISIONES I. CONCEPTOS BÁSICOS PARA TRANSMITIR.  (Ref: 1030)</v>
      </c>
      <c r="H1031" s="42" t="s">
        <v>145</v>
      </c>
      <c r="I1031" s="42" t="s">
        <v>173</v>
      </c>
      <c r="J1031" s="37" t="s">
        <v>174</v>
      </c>
      <c r="R1031" s="49">
        <f t="shared" si="96"/>
        <v>16</v>
      </c>
    </row>
    <row r="1032" spans="1:18" x14ac:dyDescent="0.25">
      <c r="A1032" s="59">
        <f t="shared" si="97"/>
        <v>1031</v>
      </c>
      <c r="B1032" s="47">
        <v>4</v>
      </c>
      <c r="D1032" s="46" t="s">
        <v>138</v>
      </c>
      <c r="E1032" s="59" t="str">
        <f t="shared" si="98"/>
        <v>Boque 4 - TRANSMISIONES I</v>
      </c>
      <c r="F1032" s="59" t="str">
        <f t="shared" si="99"/>
        <v xml:space="preserve">CONCEPTOS BÁSICOS PARA TRANSMITIR. </v>
      </c>
      <c r="G1032" s="59" t="str">
        <f t="shared" si="100"/>
        <v>INSTRUCCIÓN TÁCTICA Y TÉCNICA - Boque 4 - TRANSMISIONES I. CONCEPTOS BÁSICOS PARA TRANSMITIR.  (Ref: 1031)</v>
      </c>
      <c r="H1032" s="42" t="s">
        <v>145</v>
      </c>
      <c r="I1032" s="42" t="s">
        <v>173</v>
      </c>
      <c r="J1032" s="37" t="s">
        <v>174</v>
      </c>
      <c r="R1032" s="49">
        <f t="shared" si="96"/>
        <v>17</v>
      </c>
    </row>
    <row r="1033" spans="1:18" x14ac:dyDescent="0.25">
      <c r="A1033" s="59">
        <f t="shared" si="97"/>
        <v>1032</v>
      </c>
      <c r="B1033" s="47">
        <v>4</v>
      </c>
      <c r="D1033" s="46" t="s">
        <v>138</v>
      </c>
      <c r="E1033" s="59" t="str">
        <f t="shared" si="98"/>
        <v>Boque 4 - TRANSMISIONES I</v>
      </c>
      <c r="F1033" s="59" t="str">
        <f t="shared" si="99"/>
        <v xml:space="preserve">CONCEPTOS BÁSICOS PARA TRANSMITIR. </v>
      </c>
      <c r="G1033" s="59" t="str">
        <f t="shared" si="100"/>
        <v>INSTRUCCIÓN TÁCTICA Y TÉCNICA - Boque 4 - TRANSMISIONES I. CONCEPTOS BÁSICOS PARA TRANSMITIR.  (Ref: 1032)</v>
      </c>
      <c r="H1033" s="42" t="s">
        <v>145</v>
      </c>
      <c r="I1033" s="42" t="s">
        <v>173</v>
      </c>
      <c r="J1033" s="37" t="s">
        <v>174</v>
      </c>
      <c r="R1033" s="49">
        <f t="shared" si="96"/>
        <v>18</v>
      </c>
    </row>
    <row r="1034" spans="1:18" x14ac:dyDescent="0.25">
      <c r="A1034" s="59">
        <f t="shared" si="97"/>
        <v>1033</v>
      </c>
      <c r="B1034" s="47">
        <v>4</v>
      </c>
      <c r="D1034" s="46" t="s">
        <v>138</v>
      </c>
      <c r="E1034" s="59" t="str">
        <f t="shared" si="98"/>
        <v>Boque 4 - TRANSMISIONES I</v>
      </c>
      <c r="F1034" s="59" t="str">
        <f t="shared" si="99"/>
        <v xml:space="preserve">CONCEPTOS BÁSICOS PARA TRANSMITIR. </v>
      </c>
      <c r="G1034" s="59" t="str">
        <f t="shared" si="100"/>
        <v>INSTRUCCIÓN TÁCTICA Y TÉCNICA - Boque 4 - TRANSMISIONES I. CONCEPTOS BÁSICOS PARA TRANSMITIR.  (Ref: 1033)</v>
      </c>
      <c r="H1034" s="42" t="s">
        <v>145</v>
      </c>
      <c r="I1034" s="42" t="s">
        <v>173</v>
      </c>
      <c r="J1034" s="37" t="s">
        <v>174</v>
      </c>
      <c r="R1034" s="49">
        <f t="shared" si="96"/>
        <v>19</v>
      </c>
    </row>
    <row r="1035" spans="1:18" x14ac:dyDescent="0.25">
      <c r="A1035" s="59">
        <f t="shared" si="97"/>
        <v>1034</v>
      </c>
      <c r="B1035" s="47">
        <v>4</v>
      </c>
      <c r="D1035" s="46" t="s">
        <v>138</v>
      </c>
      <c r="E1035" s="59" t="str">
        <f t="shared" si="98"/>
        <v>Boque 4 - TRANSMISIONES I</v>
      </c>
      <c r="F1035" s="59" t="str">
        <f t="shared" si="99"/>
        <v xml:space="preserve">CONCEPTOS BÁSICOS PARA TRANSMITIR. </v>
      </c>
      <c r="G1035" s="59" t="str">
        <f t="shared" si="100"/>
        <v>INSTRUCCIÓN TÁCTICA Y TÉCNICA - Boque 4 - TRANSMISIONES I. CONCEPTOS BÁSICOS PARA TRANSMITIR.  (Ref: 1034)</v>
      </c>
      <c r="H1035" s="42" t="s">
        <v>145</v>
      </c>
      <c r="I1035" s="42" t="s">
        <v>173</v>
      </c>
      <c r="J1035" s="37" t="s">
        <v>174</v>
      </c>
      <c r="R1035" s="49">
        <f t="shared" si="96"/>
        <v>20</v>
      </c>
    </row>
    <row r="1036" spans="1:18" x14ac:dyDescent="0.25">
      <c r="A1036" s="59">
        <f t="shared" si="97"/>
        <v>1035</v>
      </c>
      <c r="B1036" s="47">
        <v>4</v>
      </c>
      <c r="D1036" s="46" t="s">
        <v>138</v>
      </c>
      <c r="E1036" s="59" t="str">
        <f t="shared" si="98"/>
        <v>Boque 4 - TRANSMISIONES I</v>
      </c>
      <c r="F1036" s="59" t="str">
        <f t="shared" si="99"/>
        <v xml:space="preserve">CONCEPTOS BÁSICOS PARA TRANSMITIR. </v>
      </c>
      <c r="G1036" s="59" t="str">
        <f t="shared" si="100"/>
        <v>INSTRUCCIÓN TÁCTICA Y TÉCNICA - Boque 4 - TRANSMISIONES I. CONCEPTOS BÁSICOS PARA TRANSMITIR.  (Ref: 1035)</v>
      </c>
      <c r="H1036" s="42" t="s">
        <v>145</v>
      </c>
      <c r="I1036" s="42" t="s">
        <v>173</v>
      </c>
      <c r="J1036" s="37" t="s">
        <v>174</v>
      </c>
      <c r="R1036" s="49">
        <f t="shared" si="96"/>
        <v>21</v>
      </c>
    </row>
    <row r="1037" spans="1:18" x14ac:dyDescent="0.25">
      <c r="A1037" s="59">
        <f t="shared" si="97"/>
        <v>1036</v>
      </c>
      <c r="B1037" s="47">
        <v>4</v>
      </c>
      <c r="D1037" s="46" t="s">
        <v>138</v>
      </c>
      <c r="E1037" s="59" t="str">
        <f t="shared" si="98"/>
        <v>Boque 4 - TRANSMISIONES I</v>
      </c>
      <c r="F1037" s="59" t="str">
        <f t="shared" si="99"/>
        <v xml:space="preserve">CONCEPTOS BÁSICOS PARA TRANSMITIR. </v>
      </c>
      <c r="G1037" s="59" t="str">
        <f t="shared" si="100"/>
        <v>INSTRUCCIÓN TÁCTICA Y TÉCNICA - Boque 4 - TRANSMISIONES I. CONCEPTOS BÁSICOS PARA TRANSMITIR.  (Ref: 1036)</v>
      </c>
      <c r="H1037" s="42" t="s">
        <v>145</v>
      </c>
      <c r="I1037" s="42" t="s">
        <v>173</v>
      </c>
      <c r="J1037" s="37" t="s">
        <v>174</v>
      </c>
      <c r="R1037" s="49">
        <f t="shared" si="96"/>
        <v>22</v>
      </c>
    </row>
    <row r="1038" spans="1:18" x14ac:dyDescent="0.25">
      <c r="A1038" s="59">
        <f t="shared" si="97"/>
        <v>1037</v>
      </c>
      <c r="B1038" s="47">
        <v>4</v>
      </c>
      <c r="D1038" s="46" t="s">
        <v>138</v>
      </c>
      <c r="E1038" s="59" t="str">
        <f t="shared" si="98"/>
        <v>Boque 4 - TRANSMISIONES I</v>
      </c>
      <c r="F1038" s="59" t="str">
        <f t="shared" si="99"/>
        <v xml:space="preserve">CONCEPTOS BÁSICOS PARA TRANSMITIR. </v>
      </c>
      <c r="G1038" s="59" t="str">
        <f t="shared" si="100"/>
        <v>INSTRUCCIÓN TÁCTICA Y TÉCNICA - Boque 4 - TRANSMISIONES I. CONCEPTOS BÁSICOS PARA TRANSMITIR.  (Ref: 1037)</v>
      </c>
      <c r="H1038" s="42" t="s">
        <v>145</v>
      </c>
      <c r="I1038" s="42" t="s">
        <v>173</v>
      </c>
      <c r="J1038" s="37" t="s">
        <v>174</v>
      </c>
      <c r="R1038" s="49">
        <f t="shared" si="96"/>
        <v>23</v>
      </c>
    </row>
    <row r="1039" spans="1:18" x14ac:dyDescent="0.25">
      <c r="A1039" s="59">
        <f t="shared" si="97"/>
        <v>1038</v>
      </c>
      <c r="B1039" s="47">
        <v>4</v>
      </c>
      <c r="D1039" s="46" t="s">
        <v>138</v>
      </c>
      <c r="E1039" s="59" t="str">
        <f t="shared" si="98"/>
        <v>Boque 4 - TRANSMISIONES I</v>
      </c>
      <c r="F1039" s="59" t="str">
        <f t="shared" si="99"/>
        <v xml:space="preserve">CONCEPTOS BÁSICOS PARA TRANSMITIR. </v>
      </c>
      <c r="G1039" s="59" t="str">
        <f t="shared" si="100"/>
        <v>INSTRUCCIÓN TÁCTICA Y TÉCNICA - Boque 4 - TRANSMISIONES I. CONCEPTOS BÁSICOS PARA TRANSMITIR.  (Ref: 1038)</v>
      </c>
      <c r="H1039" s="42" t="s">
        <v>145</v>
      </c>
      <c r="I1039" s="42" t="s">
        <v>173</v>
      </c>
      <c r="J1039" s="37" t="s">
        <v>174</v>
      </c>
      <c r="R1039" s="49">
        <f t="shared" si="96"/>
        <v>24</v>
      </c>
    </row>
    <row r="1040" spans="1:18" x14ac:dyDescent="0.25">
      <c r="A1040" s="59">
        <f t="shared" si="97"/>
        <v>1039</v>
      </c>
      <c r="B1040" s="47">
        <v>4</v>
      </c>
      <c r="D1040" s="46" t="s">
        <v>138</v>
      </c>
      <c r="E1040" s="59" t="str">
        <f t="shared" si="98"/>
        <v>Boque 4 - TRANSMISIONES I</v>
      </c>
      <c r="F1040" s="59" t="str">
        <f t="shared" si="99"/>
        <v xml:space="preserve">CONCEPTOS BÁSICOS PARA TRANSMITIR. </v>
      </c>
      <c r="G1040" s="59" t="str">
        <f t="shared" si="100"/>
        <v>INSTRUCCIÓN TÁCTICA Y TÉCNICA - Boque 4 - TRANSMISIONES I. CONCEPTOS BÁSICOS PARA TRANSMITIR.  (Ref: 1039)</v>
      </c>
      <c r="H1040" s="42" t="s">
        <v>145</v>
      </c>
      <c r="I1040" s="42" t="s">
        <v>173</v>
      </c>
      <c r="J1040" s="37" t="s">
        <v>174</v>
      </c>
      <c r="R1040" s="49">
        <f t="shared" si="96"/>
        <v>25</v>
      </c>
    </row>
    <row r="1041" spans="1:18" x14ac:dyDescent="0.25">
      <c r="A1041" s="59">
        <f t="shared" si="97"/>
        <v>1040</v>
      </c>
      <c r="B1041" s="47">
        <v>4</v>
      </c>
      <c r="D1041" s="46" t="s">
        <v>138</v>
      </c>
      <c r="E1041" s="59" t="str">
        <f t="shared" si="98"/>
        <v>Boque 4 - TRANSMISIONES I</v>
      </c>
      <c r="F1041" s="59" t="str">
        <f t="shared" si="99"/>
        <v xml:space="preserve">CONCEPTOS BÁSICOS PARA TRANSMITIR. </v>
      </c>
      <c r="G1041" s="59" t="str">
        <f t="shared" si="100"/>
        <v>INSTRUCCIÓN TÁCTICA Y TÉCNICA - Boque 4 - TRANSMISIONES I. CONCEPTOS BÁSICOS PARA TRANSMITIR.  (Ref: 1040)</v>
      </c>
      <c r="H1041" s="42" t="s">
        <v>145</v>
      </c>
      <c r="I1041" s="42" t="s">
        <v>173</v>
      </c>
      <c r="J1041" s="37" t="s">
        <v>174</v>
      </c>
      <c r="R1041" s="49">
        <f t="shared" si="96"/>
        <v>26</v>
      </c>
    </row>
    <row r="1042" spans="1:18" x14ac:dyDescent="0.25">
      <c r="A1042" s="59">
        <f t="shared" si="97"/>
        <v>1041</v>
      </c>
      <c r="B1042" s="47">
        <v>4</v>
      </c>
      <c r="D1042" s="46" t="s">
        <v>138</v>
      </c>
      <c r="E1042" s="59" t="str">
        <f t="shared" si="98"/>
        <v>Boque 4 - TRANSMISIONES I</v>
      </c>
      <c r="F1042" s="59" t="str">
        <f t="shared" si="99"/>
        <v xml:space="preserve">CONCEPTOS BÁSICOS PARA TRANSMITIR. </v>
      </c>
      <c r="G1042" s="59" t="str">
        <f t="shared" si="100"/>
        <v>INSTRUCCIÓN TÁCTICA Y TÉCNICA - Boque 4 - TRANSMISIONES I. CONCEPTOS BÁSICOS PARA TRANSMITIR.  (Ref: 1041)</v>
      </c>
      <c r="H1042" s="42" t="s">
        <v>145</v>
      </c>
      <c r="I1042" s="42" t="s">
        <v>173</v>
      </c>
      <c r="J1042" s="37" t="s">
        <v>174</v>
      </c>
      <c r="R1042" s="49">
        <f t="shared" si="96"/>
        <v>27</v>
      </c>
    </row>
    <row r="1043" spans="1:18" x14ac:dyDescent="0.25">
      <c r="A1043" s="59">
        <f t="shared" si="97"/>
        <v>1042</v>
      </c>
      <c r="B1043" s="47">
        <v>4</v>
      </c>
      <c r="D1043" s="46" t="s">
        <v>138</v>
      </c>
      <c r="E1043" s="59" t="str">
        <f t="shared" si="98"/>
        <v>Boque 4 - TRANSMISIONES I</v>
      </c>
      <c r="F1043" s="59" t="str">
        <f t="shared" si="99"/>
        <v xml:space="preserve">CONCEPTOS BÁSICOS PARA TRANSMITIR. </v>
      </c>
      <c r="G1043" s="59" t="str">
        <f t="shared" si="100"/>
        <v>INSTRUCCIÓN TÁCTICA Y TÉCNICA - Boque 4 - TRANSMISIONES I. CONCEPTOS BÁSICOS PARA TRANSMITIR.  (Ref: 1042)</v>
      </c>
      <c r="H1043" s="42" t="s">
        <v>145</v>
      </c>
      <c r="I1043" s="42" t="s">
        <v>173</v>
      </c>
      <c r="J1043" s="37" t="s">
        <v>174</v>
      </c>
      <c r="R1043" s="49">
        <f t="shared" si="96"/>
        <v>28</v>
      </c>
    </row>
    <row r="1044" spans="1:18" x14ac:dyDescent="0.25">
      <c r="A1044" s="59">
        <f t="shared" si="97"/>
        <v>1043</v>
      </c>
      <c r="B1044" s="47">
        <v>4</v>
      </c>
      <c r="D1044" s="46" t="s">
        <v>138</v>
      </c>
      <c r="E1044" s="59" t="str">
        <f t="shared" si="98"/>
        <v>Boque 4 - TRANSMISIONES I</v>
      </c>
      <c r="F1044" s="59" t="str">
        <f t="shared" si="99"/>
        <v xml:space="preserve">CONCEPTOS BÁSICOS PARA TRANSMITIR. </v>
      </c>
      <c r="G1044" s="59" t="str">
        <f t="shared" si="100"/>
        <v>INSTRUCCIÓN TÁCTICA Y TÉCNICA - Boque 4 - TRANSMISIONES I. CONCEPTOS BÁSICOS PARA TRANSMITIR.  (Ref: 1043)</v>
      </c>
      <c r="H1044" s="42" t="s">
        <v>145</v>
      </c>
      <c r="I1044" s="42" t="s">
        <v>173</v>
      </c>
      <c r="J1044" s="37" t="s">
        <v>174</v>
      </c>
      <c r="R1044" s="49">
        <f t="shared" si="96"/>
        <v>29</v>
      </c>
    </row>
    <row r="1045" spans="1:18" x14ac:dyDescent="0.25">
      <c r="A1045" s="59">
        <f t="shared" si="97"/>
        <v>1044</v>
      </c>
      <c r="B1045" s="47">
        <v>4</v>
      </c>
      <c r="D1045" s="46" t="s">
        <v>138</v>
      </c>
      <c r="E1045" s="59" t="str">
        <f t="shared" si="98"/>
        <v>Boque 4 - TRANSMISIONES I</v>
      </c>
      <c r="F1045" s="59" t="str">
        <f t="shared" si="99"/>
        <v xml:space="preserve">CONCEPTOS BÁSICOS PARA TRANSMITIR. </v>
      </c>
      <c r="G1045" s="59" t="str">
        <f t="shared" si="100"/>
        <v>INSTRUCCIÓN TÁCTICA Y TÉCNICA - Boque 4 - TRANSMISIONES I. CONCEPTOS BÁSICOS PARA TRANSMITIR.  (Ref: 1044)</v>
      </c>
      <c r="H1045" s="42" t="s">
        <v>145</v>
      </c>
      <c r="I1045" s="42" t="s">
        <v>173</v>
      </c>
      <c r="J1045" s="37" t="s">
        <v>174</v>
      </c>
      <c r="R1045" s="49">
        <f t="shared" si="96"/>
        <v>30</v>
      </c>
    </row>
    <row r="1046" spans="1:18" x14ac:dyDescent="0.25">
      <c r="A1046" s="59">
        <f t="shared" si="97"/>
        <v>1045</v>
      </c>
      <c r="B1046" s="47">
        <v>4</v>
      </c>
      <c r="D1046" s="46" t="s">
        <v>138</v>
      </c>
      <c r="E1046" s="59" t="str">
        <f t="shared" si="98"/>
        <v>Boque 4 - TRANSMISIONES I</v>
      </c>
      <c r="F1046" s="59" t="str">
        <f t="shared" si="99"/>
        <v xml:space="preserve">PR4G. </v>
      </c>
      <c r="G1046" s="59" t="str">
        <f t="shared" si="100"/>
        <v>INSTRUCCIÓN TÁCTICA Y TÉCNICA - Boque 4 - TRANSMISIONES I. PR4G.  (Ref: 1045)</v>
      </c>
      <c r="H1046" s="42" t="s">
        <v>145</v>
      </c>
      <c r="I1046" s="42" t="s">
        <v>173</v>
      </c>
      <c r="J1046" s="37" t="s">
        <v>175</v>
      </c>
      <c r="R1046" s="49">
        <f t="shared" si="96"/>
        <v>31</v>
      </c>
    </row>
    <row r="1047" spans="1:18" x14ac:dyDescent="0.25">
      <c r="A1047" s="59">
        <f t="shared" si="97"/>
        <v>1046</v>
      </c>
      <c r="B1047" s="47">
        <v>4</v>
      </c>
      <c r="D1047" s="46" t="s">
        <v>138</v>
      </c>
      <c r="E1047" s="59" t="str">
        <f t="shared" si="93"/>
        <v>Boque 4 - TRANSMISIONES I</v>
      </c>
      <c r="F1047" s="59" t="str">
        <f t="shared" si="94"/>
        <v xml:space="preserve">PR4G. </v>
      </c>
      <c r="G1047" s="59" t="str">
        <f t="shared" si="95"/>
        <v>INSTRUCCIÓN TÁCTICA Y TÉCNICA - Boque 4 - TRANSMISIONES I. PR4G.  (Ref: 1046)</v>
      </c>
      <c r="H1047" s="42" t="s">
        <v>145</v>
      </c>
      <c r="I1047" s="42" t="s">
        <v>173</v>
      </c>
      <c r="J1047" s="37" t="s">
        <v>175</v>
      </c>
      <c r="R1047" s="49">
        <f t="shared" si="96"/>
        <v>32</v>
      </c>
    </row>
    <row r="1048" spans="1:18" x14ac:dyDescent="0.25">
      <c r="A1048" s="59">
        <f t="shared" si="97"/>
        <v>1047</v>
      </c>
      <c r="B1048" s="47">
        <v>4</v>
      </c>
      <c r="D1048" s="46" t="s">
        <v>138</v>
      </c>
      <c r="E1048" s="59" t="str">
        <f t="shared" si="93"/>
        <v>Boque 4 - TRANSMISIONES I</v>
      </c>
      <c r="F1048" s="59" t="str">
        <f t="shared" si="94"/>
        <v xml:space="preserve">PR4G. </v>
      </c>
      <c r="G1048" s="59" t="str">
        <f t="shared" si="95"/>
        <v>INSTRUCCIÓN TÁCTICA Y TÉCNICA - Boque 4 - TRANSMISIONES I. PR4G.  (Ref: 1047)</v>
      </c>
      <c r="H1048" s="42" t="s">
        <v>145</v>
      </c>
      <c r="I1048" s="42" t="s">
        <v>173</v>
      </c>
      <c r="J1048" s="37" t="s">
        <v>175</v>
      </c>
      <c r="R1048" s="49">
        <f t="shared" si="96"/>
        <v>33</v>
      </c>
    </row>
    <row r="1049" spans="1:18" x14ac:dyDescent="0.25">
      <c r="A1049" s="59">
        <f t="shared" si="97"/>
        <v>1048</v>
      </c>
      <c r="B1049" s="47">
        <v>4</v>
      </c>
      <c r="D1049" s="46" t="s">
        <v>138</v>
      </c>
      <c r="E1049" s="59" t="str">
        <f t="shared" si="93"/>
        <v>Boque 4 - TRANSMISIONES I</v>
      </c>
      <c r="F1049" s="59" t="str">
        <f t="shared" si="94"/>
        <v xml:space="preserve">PR4G. </v>
      </c>
      <c r="G1049" s="59" t="str">
        <f t="shared" si="95"/>
        <v>INSTRUCCIÓN TÁCTICA Y TÉCNICA - Boque 4 - TRANSMISIONES I. PR4G.  (Ref: 1048)</v>
      </c>
      <c r="H1049" s="42" t="s">
        <v>145</v>
      </c>
      <c r="I1049" s="42" t="s">
        <v>173</v>
      </c>
      <c r="J1049" s="37" t="s">
        <v>175</v>
      </c>
      <c r="Q1049" s="69"/>
      <c r="R1049" s="49">
        <f t="shared" si="96"/>
        <v>34</v>
      </c>
    </row>
    <row r="1050" spans="1:18" x14ac:dyDescent="0.25">
      <c r="A1050" s="59">
        <f t="shared" si="97"/>
        <v>1049</v>
      </c>
      <c r="B1050" s="47">
        <v>4</v>
      </c>
      <c r="D1050" s="46" t="s">
        <v>138</v>
      </c>
      <c r="E1050" s="59" t="str">
        <f t="shared" ref="E1050:E1064" si="101">CONCATENATE("Boque ",B1050," - ",I1050," ",D1050)</f>
        <v>Boque 4 - TRANSMISIONES I</v>
      </c>
      <c r="F1050" s="59" t="str">
        <f t="shared" ref="F1050:F1064" si="102">IF(J1050&gt;0,CONCATENATE(J1050,". ",K1050),K1050)</f>
        <v xml:space="preserve">PR4G. </v>
      </c>
      <c r="G1050" s="59" t="str">
        <f t="shared" ref="G1050:G1064" si="103">IF(H1050=0,CONCATENATE(E1050,". ",F1050," (Ref: ",A1050,")"),CONCATENATE(H1050," - ",E1050,". ",F1050," (Ref: ",A1050,")"))</f>
        <v>INSTRUCCIÓN TÁCTICA Y TÉCNICA - Boque 4 - TRANSMISIONES I. PR4G.  (Ref: 1049)</v>
      </c>
      <c r="H1050" s="42" t="s">
        <v>145</v>
      </c>
      <c r="I1050" s="42" t="s">
        <v>173</v>
      </c>
      <c r="J1050" s="37" t="s">
        <v>175</v>
      </c>
      <c r="Q1050" s="73"/>
      <c r="R1050" s="49">
        <f t="shared" si="96"/>
        <v>35</v>
      </c>
    </row>
    <row r="1051" spans="1:18" x14ac:dyDescent="0.25">
      <c r="A1051" s="59">
        <f t="shared" si="97"/>
        <v>1050</v>
      </c>
      <c r="B1051" s="47">
        <v>4</v>
      </c>
      <c r="D1051" s="46" t="s">
        <v>138</v>
      </c>
      <c r="E1051" s="59" t="str">
        <f t="shared" si="101"/>
        <v>Boque 4 - TRANSMISIONES I</v>
      </c>
      <c r="F1051" s="59" t="str">
        <f t="shared" si="102"/>
        <v xml:space="preserve">PR4G. </v>
      </c>
      <c r="G1051" s="59" t="str">
        <f t="shared" si="103"/>
        <v>INSTRUCCIÓN TÁCTICA Y TÉCNICA - Boque 4 - TRANSMISIONES I. PR4G.  (Ref: 1050)</v>
      </c>
      <c r="H1051" s="42" t="s">
        <v>145</v>
      </c>
      <c r="I1051" s="42" t="s">
        <v>173</v>
      </c>
      <c r="J1051" s="37" t="s">
        <v>175</v>
      </c>
      <c r="Q1051" s="73"/>
      <c r="R1051" s="49">
        <f t="shared" si="96"/>
        <v>36</v>
      </c>
    </row>
    <row r="1052" spans="1:18" x14ac:dyDescent="0.25">
      <c r="A1052" s="59">
        <f t="shared" si="97"/>
        <v>1051</v>
      </c>
      <c r="B1052" s="47">
        <v>4</v>
      </c>
      <c r="D1052" s="46" t="s">
        <v>138</v>
      </c>
      <c r="E1052" s="59" t="str">
        <f t="shared" si="101"/>
        <v>Boque 4 - TRANSMISIONES I</v>
      </c>
      <c r="F1052" s="59" t="str">
        <f t="shared" si="102"/>
        <v xml:space="preserve">PR4G. </v>
      </c>
      <c r="G1052" s="59" t="str">
        <f t="shared" si="103"/>
        <v>INSTRUCCIÓN TÁCTICA Y TÉCNICA - Boque 4 - TRANSMISIONES I. PR4G.  (Ref: 1051)</v>
      </c>
      <c r="H1052" s="42" t="s">
        <v>145</v>
      </c>
      <c r="I1052" s="42" t="s">
        <v>173</v>
      </c>
      <c r="J1052" s="37" t="s">
        <v>175</v>
      </c>
      <c r="Q1052" s="73"/>
      <c r="R1052" s="49">
        <f t="shared" si="96"/>
        <v>37</v>
      </c>
    </row>
    <row r="1053" spans="1:18" x14ac:dyDescent="0.25">
      <c r="A1053" s="59">
        <f t="shared" si="97"/>
        <v>1052</v>
      </c>
      <c r="B1053" s="47">
        <v>4</v>
      </c>
      <c r="D1053" s="46" t="s">
        <v>138</v>
      </c>
      <c r="E1053" s="59" t="str">
        <f t="shared" si="101"/>
        <v>Boque 4 - TRANSMISIONES I</v>
      </c>
      <c r="F1053" s="59" t="str">
        <f t="shared" si="102"/>
        <v xml:space="preserve">PR4G. </v>
      </c>
      <c r="G1053" s="59" t="str">
        <f t="shared" si="103"/>
        <v>INSTRUCCIÓN TÁCTICA Y TÉCNICA - Boque 4 - TRANSMISIONES I. PR4G.  (Ref: 1052)</v>
      </c>
      <c r="H1053" s="42" t="s">
        <v>145</v>
      </c>
      <c r="I1053" s="42" t="s">
        <v>173</v>
      </c>
      <c r="J1053" s="37" t="s">
        <v>175</v>
      </c>
      <c r="Q1053" s="73"/>
      <c r="R1053" s="49">
        <f t="shared" si="96"/>
        <v>38</v>
      </c>
    </row>
    <row r="1054" spans="1:18" x14ac:dyDescent="0.25">
      <c r="A1054" s="59">
        <f t="shared" si="97"/>
        <v>1053</v>
      </c>
      <c r="B1054" s="47">
        <v>4</v>
      </c>
      <c r="D1054" s="46" t="s">
        <v>138</v>
      </c>
      <c r="E1054" s="59" t="str">
        <f t="shared" si="101"/>
        <v>Boque 4 - TRANSMISIONES I</v>
      </c>
      <c r="F1054" s="59" t="str">
        <f t="shared" si="102"/>
        <v xml:space="preserve">PR4G. </v>
      </c>
      <c r="G1054" s="59" t="str">
        <f t="shared" si="103"/>
        <v>INSTRUCCIÓN TÁCTICA Y TÉCNICA - Boque 4 - TRANSMISIONES I. PR4G.  (Ref: 1053)</v>
      </c>
      <c r="H1054" s="42" t="s">
        <v>145</v>
      </c>
      <c r="I1054" s="42" t="s">
        <v>173</v>
      </c>
      <c r="J1054" s="37" t="s">
        <v>175</v>
      </c>
      <c r="Q1054" s="73"/>
      <c r="R1054" s="49">
        <f t="shared" si="96"/>
        <v>39</v>
      </c>
    </row>
    <row r="1055" spans="1:18" x14ac:dyDescent="0.25">
      <c r="A1055" s="59">
        <f t="shared" si="97"/>
        <v>1054</v>
      </c>
      <c r="B1055" s="47">
        <v>4</v>
      </c>
      <c r="D1055" s="46" t="s">
        <v>138</v>
      </c>
      <c r="E1055" s="59" t="str">
        <f t="shared" si="101"/>
        <v>Boque 4 - TRANSMISIONES I</v>
      </c>
      <c r="F1055" s="59" t="str">
        <f t="shared" si="102"/>
        <v xml:space="preserve">PR4G. </v>
      </c>
      <c r="G1055" s="59" t="str">
        <f t="shared" si="103"/>
        <v>INSTRUCCIÓN TÁCTICA Y TÉCNICA - Boque 4 - TRANSMISIONES I. PR4G.  (Ref: 1054)</v>
      </c>
      <c r="H1055" s="42" t="s">
        <v>145</v>
      </c>
      <c r="I1055" s="42" t="s">
        <v>173</v>
      </c>
      <c r="J1055" s="37" t="s">
        <v>175</v>
      </c>
      <c r="Q1055" s="73"/>
      <c r="R1055" s="49">
        <f t="shared" si="96"/>
        <v>40</v>
      </c>
    </row>
    <row r="1056" spans="1:18" x14ac:dyDescent="0.25">
      <c r="A1056" s="59">
        <f t="shared" si="97"/>
        <v>1055</v>
      </c>
      <c r="B1056" s="47">
        <v>4</v>
      </c>
      <c r="D1056" s="46" t="s">
        <v>138</v>
      </c>
      <c r="E1056" s="59" t="str">
        <f t="shared" si="101"/>
        <v>Boque 4 - TRANSMISIONES I</v>
      </c>
      <c r="F1056" s="59" t="str">
        <f t="shared" si="102"/>
        <v xml:space="preserve">PR4G. </v>
      </c>
      <c r="G1056" s="59" t="str">
        <f t="shared" si="103"/>
        <v>INSTRUCCIÓN TÁCTICA Y TÉCNICA - Boque 4 - TRANSMISIONES I. PR4G.  (Ref: 1055)</v>
      </c>
      <c r="H1056" s="42" t="s">
        <v>145</v>
      </c>
      <c r="I1056" s="42" t="s">
        <v>173</v>
      </c>
      <c r="J1056" s="37" t="s">
        <v>175</v>
      </c>
      <c r="Q1056" s="73"/>
      <c r="R1056" s="49">
        <f t="shared" si="96"/>
        <v>41</v>
      </c>
    </row>
    <row r="1057" spans="1:18" x14ac:dyDescent="0.25">
      <c r="A1057" s="59">
        <f t="shared" si="97"/>
        <v>1056</v>
      </c>
      <c r="B1057" s="47">
        <v>4</v>
      </c>
      <c r="D1057" s="46" t="s">
        <v>138</v>
      </c>
      <c r="E1057" s="59" t="str">
        <f t="shared" si="101"/>
        <v>Boque 4 - TRANSMISIONES I</v>
      </c>
      <c r="F1057" s="59" t="str">
        <f t="shared" si="102"/>
        <v xml:space="preserve">PR4G. </v>
      </c>
      <c r="G1057" s="59" t="str">
        <f t="shared" si="103"/>
        <v>INSTRUCCIÓN TÁCTICA Y TÉCNICA - Boque 4 - TRANSMISIONES I. PR4G.  (Ref: 1056)</v>
      </c>
      <c r="H1057" s="42" t="s">
        <v>145</v>
      </c>
      <c r="I1057" s="42" t="s">
        <v>173</v>
      </c>
      <c r="J1057" s="37" t="s">
        <v>175</v>
      </c>
      <c r="Q1057" s="73"/>
      <c r="R1057" s="49">
        <f t="shared" si="96"/>
        <v>42</v>
      </c>
    </row>
    <row r="1058" spans="1:18" x14ac:dyDescent="0.25">
      <c r="A1058" s="59">
        <f t="shared" si="97"/>
        <v>1057</v>
      </c>
      <c r="B1058" s="47">
        <v>4</v>
      </c>
      <c r="D1058" s="46" t="s">
        <v>138</v>
      </c>
      <c r="E1058" s="59" t="str">
        <f t="shared" si="101"/>
        <v>Boque 4 - TRANSMISIONES I</v>
      </c>
      <c r="F1058" s="59" t="str">
        <f t="shared" si="102"/>
        <v xml:space="preserve">PR4G. </v>
      </c>
      <c r="G1058" s="59" t="str">
        <f t="shared" si="103"/>
        <v>INSTRUCCIÓN TÁCTICA Y TÉCNICA - Boque 4 - TRANSMISIONES I. PR4G.  (Ref: 1057)</v>
      </c>
      <c r="H1058" s="42" t="s">
        <v>145</v>
      </c>
      <c r="I1058" s="42" t="s">
        <v>173</v>
      </c>
      <c r="J1058" s="37" t="s">
        <v>175</v>
      </c>
      <c r="Q1058" s="73"/>
      <c r="R1058" s="49">
        <f t="shared" si="96"/>
        <v>43</v>
      </c>
    </row>
    <row r="1059" spans="1:18" x14ac:dyDescent="0.25">
      <c r="A1059" s="59">
        <f t="shared" si="97"/>
        <v>1058</v>
      </c>
      <c r="B1059" s="47">
        <v>4</v>
      </c>
      <c r="D1059" s="46" t="s">
        <v>138</v>
      </c>
      <c r="E1059" s="59" t="str">
        <f t="shared" si="101"/>
        <v>Boque 4 - TRANSMISIONES I</v>
      </c>
      <c r="F1059" s="59" t="str">
        <f t="shared" si="102"/>
        <v xml:space="preserve">PR4G. </v>
      </c>
      <c r="G1059" s="59" t="str">
        <f t="shared" si="103"/>
        <v>INSTRUCCIÓN TÁCTICA Y TÉCNICA - Boque 4 - TRANSMISIONES I. PR4G.  (Ref: 1058)</v>
      </c>
      <c r="H1059" s="42" t="s">
        <v>145</v>
      </c>
      <c r="I1059" s="42" t="s">
        <v>173</v>
      </c>
      <c r="J1059" s="37" t="s">
        <v>175</v>
      </c>
      <c r="Q1059" s="73"/>
      <c r="R1059" s="49">
        <f t="shared" si="96"/>
        <v>44</v>
      </c>
    </row>
    <row r="1060" spans="1:18" x14ac:dyDescent="0.25">
      <c r="A1060" s="59">
        <f t="shared" si="97"/>
        <v>1059</v>
      </c>
      <c r="B1060" s="47">
        <v>4</v>
      </c>
      <c r="D1060" s="46" t="s">
        <v>138</v>
      </c>
      <c r="E1060" s="59" t="str">
        <f t="shared" si="101"/>
        <v>Boque 4 - TRANSMISIONES I</v>
      </c>
      <c r="F1060" s="59" t="str">
        <f t="shared" si="102"/>
        <v xml:space="preserve">PR4G. </v>
      </c>
      <c r="G1060" s="59" t="str">
        <f t="shared" si="103"/>
        <v>INSTRUCCIÓN TÁCTICA Y TÉCNICA - Boque 4 - TRANSMISIONES I. PR4G.  (Ref: 1059)</v>
      </c>
      <c r="H1060" s="42" t="s">
        <v>145</v>
      </c>
      <c r="I1060" s="42" t="s">
        <v>173</v>
      </c>
      <c r="J1060" s="37" t="s">
        <v>175</v>
      </c>
      <c r="Q1060" s="73"/>
      <c r="R1060" s="49">
        <f t="shared" si="96"/>
        <v>45</v>
      </c>
    </row>
    <row r="1061" spans="1:18" x14ac:dyDescent="0.25">
      <c r="A1061" s="59">
        <f t="shared" si="97"/>
        <v>1060</v>
      </c>
      <c r="B1061" s="47">
        <v>4</v>
      </c>
      <c r="D1061" s="46" t="s">
        <v>138</v>
      </c>
      <c r="E1061" s="59" t="str">
        <f t="shared" si="101"/>
        <v>Boque 4 - TRANSMISIONES I</v>
      </c>
      <c r="F1061" s="59" t="str">
        <f t="shared" si="102"/>
        <v xml:space="preserve">PR4G. </v>
      </c>
      <c r="G1061" s="59" t="str">
        <f t="shared" si="103"/>
        <v>INSTRUCCIÓN TÁCTICA Y TÉCNICA - Boque 4 - TRANSMISIONES I. PR4G.  (Ref: 1060)</v>
      </c>
      <c r="H1061" s="42" t="s">
        <v>145</v>
      </c>
      <c r="I1061" s="42" t="s">
        <v>173</v>
      </c>
      <c r="J1061" s="37" t="s">
        <v>175</v>
      </c>
      <c r="Q1061" s="73"/>
      <c r="R1061" s="49">
        <f t="shared" si="96"/>
        <v>46</v>
      </c>
    </row>
    <row r="1062" spans="1:18" x14ac:dyDescent="0.25">
      <c r="A1062" s="59">
        <f t="shared" si="97"/>
        <v>1061</v>
      </c>
      <c r="B1062" s="47">
        <v>4</v>
      </c>
      <c r="D1062" s="46" t="s">
        <v>138</v>
      </c>
      <c r="E1062" s="59" t="str">
        <f t="shared" si="101"/>
        <v>Boque 4 - TRANSMISIONES I</v>
      </c>
      <c r="F1062" s="59" t="str">
        <f t="shared" si="102"/>
        <v xml:space="preserve">PR4G. </v>
      </c>
      <c r="G1062" s="59" t="str">
        <f t="shared" si="103"/>
        <v>INSTRUCCIÓN TÁCTICA Y TÉCNICA - Boque 4 - TRANSMISIONES I. PR4G.  (Ref: 1061)</v>
      </c>
      <c r="H1062" s="42" t="s">
        <v>145</v>
      </c>
      <c r="I1062" s="42" t="s">
        <v>173</v>
      </c>
      <c r="J1062" s="37" t="s">
        <v>175</v>
      </c>
      <c r="Q1062" s="73"/>
      <c r="R1062" s="49">
        <f t="shared" si="96"/>
        <v>47</v>
      </c>
    </row>
    <row r="1063" spans="1:18" x14ac:dyDescent="0.25">
      <c r="A1063" s="59">
        <f t="shared" si="97"/>
        <v>1062</v>
      </c>
      <c r="B1063" s="47">
        <v>4</v>
      </c>
      <c r="D1063" s="46" t="s">
        <v>138</v>
      </c>
      <c r="E1063" s="59" t="str">
        <f t="shared" si="101"/>
        <v>Boque 4 - TRANSMISIONES I</v>
      </c>
      <c r="F1063" s="59" t="str">
        <f t="shared" si="102"/>
        <v xml:space="preserve">PR4G. </v>
      </c>
      <c r="G1063" s="59" t="str">
        <f t="shared" si="103"/>
        <v>INSTRUCCIÓN TÁCTICA Y TÉCNICA - Boque 4 - TRANSMISIONES I. PR4G.  (Ref: 1062)</v>
      </c>
      <c r="H1063" s="42" t="s">
        <v>145</v>
      </c>
      <c r="I1063" s="42" t="s">
        <v>173</v>
      </c>
      <c r="J1063" s="37" t="s">
        <v>175</v>
      </c>
      <c r="Q1063" s="73"/>
      <c r="R1063" s="49">
        <f t="shared" si="96"/>
        <v>48</v>
      </c>
    </row>
    <row r="1064" spans="1:18" x14ac:dyDescent="0.25">
      <c r="A1064" s="59">
        <f t="shared" si="97"/>
        <v>1063</v>
      </c>
      <c r="B1064" s="47">
        <v>4</v>
      </c>
      <c r="D1064" s="46" t="s">
        <v>138</v>
      </c>
      <c r="E1064" s="59" t="str">
        <f t="shared" si="101"/>
        <v>Boque 4 - TRANSMISIONES I</v>
      </c>
      <c r="F1064" s="59" t="str">
        <f t="shared" si="102"/>
        <v xml:space="preserve">PR4G. </v>
      </c>
      <c r="G1064" s="59" t="str">
        <f t="shared" si="103"/>
        <v>INSTRUCCIÓN TÁCTICA Y TÉCNICA - Boque 4 - TRANSMISIONES I. PR4G.  (Ref: 1063)</v>
      </c>
      <c r="H1064" s="42" t="s">
        <v>145</v>
      </c>
      <c r="I1064" s="42" t="s">
        <v>173</v>
      </c>
      <c r="J1064" s="37" t="s">
        <v>175</v>
      </c>
      <c r="R1064" s="49">
        <f t="shared" si="96"/>
        <v>49</v>
      </c>
    </row>
    <row r="1065" spans="1:18" x14ac:dyDescent="0.25">
      <c r="A1065" s="59">
        <f t="shared" si="97"/>
        <v>1064</v>
      </c>
      <c r="B1065" s="47">
        <v>4</v>
      </c>
      <c r="D1065" s="46" t="s">
        <v>138</v>
      </c>
      <c r="E1065" s="59" t="str">
        <f t="shared" si="93"/>
        <v>Boque 4 - TRANSMISIONES I</v>
      </c>
      <c r="F1065" s="59" t="str">
        <f t="shared" si="94"/>
        <v xml:space="preserve">PR4G. </v>
      </c>
      <c r="G1065" s="59" t="str">
        <f t="shared" si="95"/>
        <v>INSTRUCCIÓN TÁCTICA Y TÉCNICA - Boque 4 - TRANSMISIONES I. PR4G.  (Ref: 1064)</v>
      </c>
      <c r="H1065" s="42" t="s">
        <v>145</v>
      </c>
      <c r="I1065" s="42" t="s">
        <v>173</v>
      </c>
      <c r="J1065" s="37" t="s">
        <v>175</v>
      </c>
      <c r="R1065" s="49">
        <f t="shared" si="96"/>
        <v>50</v>
      </c>
    </row>
    <row r="1066" spans="1:18" x14ac:dyDescent="0.25">
      <c r="A1066" s="59">
        <f t="shared" si="97"/>
        <v>1065</v>
      </c>
      <c r="B1066" s="47">
        <v>4</v>
      </c>
      <c r="D1066" s="46" t="s">
        <v>138</v>
      </c>
      <c r="E1066" s="59" t="str">
        <f t="shared" si="93"/>
        <v>Boque 4 - TRANSMISIONES I</v>
      </c>
      <c r="F1066" s="59" t="str">
        <f t="shared" si="94"/>
        <v xml:space="preserve">PR4G. </v>
      </c>
      <c r="G1066" s="59" t="str">
        <f t="shared" si="95"/>
        <v>INSTRUCCIÓN TÁCTICA Y TÉCNICA - Boque 4 - TRANSMISIONES I. PR4G.  (Ref: 1065)</v>
      </c>
      <c r="H1066" s="42" t="s">
        <v>145</v>
      </c>
      <c r="I1066" s="42" t="s">
        <v>173</v>
      </c>
      <c r="J1066" s="37" t="s">
        <v>175</v>
      </c>
      <c r="R1066" s="49">
        <f t="shared" si="96"/>
        <v>51</v>
      </c>
    </row>
    <row r="1067" spans="1:18" x14ac:dyDescent="0.25">
      <c r="A1067" s="59">
        <f t="shared" si="97"/>
        <v>1066</v>
      </c>
      <c r="B1067" s="47">
        <v>4</v>
      </c>
      <c r="D1067" s="46" t="s">
        <v>138</v>
      </c>
      <c r="E1067" s="59" t="str">
        <f t="shared" si="93"/>
        <v>Boque 4 - TRANSMISIONES I</v>
      </c>
      <c r="F1067" s="59" t="str">
        <f t="shared" si="94"/>
        <v xml:space="preserve">PR4G. </v>
      </c>
      <c r="G1067" s="59" t="str">
        <f t="shared" si="95"/>
        <v>INSTRUCCIÓN TÁCTICA Y TÉCNICA - Boque 4 - TRANSMISIONES I. PR4G.  (Ref: 1066)</v>
      </c>
      <c r="H1067" s="42" t="s">
        <v>145</v>
      </c>
      <c r="I1067" s="42" t="s">
        <v>173</v>
      </c>
      <c r="J1067" s="37" t="s">
        <v>175</v>
      </c>
      <c r="R1067" s="49">
        <f t="shared" si="96"/>
        <v>52</v>
      </c>
    </row>
    <row r="1068" spans="1:18" x14ac:dyDescent="0.25">
      <c r="A1068" s="59">
        <f t="shared" si="97"/>
        <v>1067</v>
      </c>
      <c r="B1068" s="47">
        <v>4</v>
      </c>
      <c r="D1068" s="46" t="s">
        <v>138</v>
      </c>
      <c r="E1068" s="59" t="str">
        <f t="shared" si="93"/>
        <v>Boque 4 - TRANSMISIONES I</v>
      </c>
      <c r="F1068" s="59" t="str">
        <f t="shared" si="94"/>
        <v xml:space="preserve">PR4G. </v>
      </c>
      <c r="G1068" s="59" t="str">
        <f t="shared" si="95"/>
        <v>INSTRUCCIÓN TÁCTICA Y TÉCNICA - Boque 4 - TRANSMISIONES I. PR4G.  (Ref: 1067)</v>
      </c>
      <c r="H1068" s="42" t="s">
        <v>145</v>
      </c>
      <c r="I1068" s="42" t="s">
        <v>173</v>
      </c>
      <c r="J1068" s="37" t="s">
        <v>175</v>
      </c>
      <c r="R1068" s="49">
        <f t="shared" si="96"/>
        <v>53</v>
      </c>
    </row>
    <row r="1069" spans="1:18" x14ac:dyDescent="0.25">
      <c r="A1069" s="59">
        <f t="shared" si="97"/>
        <v>1068</v>
      </c>
      <c r="B1069" s="47">
        <v>4</v>
      </c>
      <c r="D1069" s="46" t="s">
        <v>138</v>
      </c>
      <c r="E1069" s="59" t="str">
        <f t="shared" si="93"/>
        <v>Boque 4 - TRANSMISIONES I</v>
      </c>
      <c r="F1069" s="59" t="str">
        <f t="shared" si="94"/>
        <v xml:space="preserve">PR4G. </v>
      </c>
      <c r="G1069" s="59" t="str">
        <f t="shared" si="95"/>
        <v>INSTRUCCIÓN TÁCTICA Y TÉCNICA - Boque 4 - TRANSMISIONES I. PR4G.  (Ref: 1068)</v>
      </c>
      <c r="H1069" s="42" t="s">
        <v>145</v>
      </c>
      <c r="I1069" s="42" t="s">
        <v>173</v>
      </c>
      <c r="J1069" s="37" t="s">
        <v>175</v>
      </c>
      <c r="R1069" s="49">
        <f t="shared" si="96"/>
        <v>54</v>
      </c>
    </row>
    <row r="1070" spans="1:18" x14ac:dyDescent="0.25">
      <c r="A1070" s="59">
        <f t="shared" si="97"/>
        <v>1069</v>
      </c>
      <c r="B1070" s="47">
        <v>4</v>
      </c>
      <c r="D1070" s="46" t="s">
        <v>138</v>
      </c>
      <c r="E1070" s="59" t="str">
        <f t="shared" si="93"/>
        <v>Boque 4 - TRANSMISIONES I</v>
      </c>
      <c r="F1070" s="59" t="str">
        <f t="shared" si="94"/>
        <v xml:space="preserve">PR4G. </v>
      </c>
      <c r="G1070" s="59" t="str">
        <f t="shared" si="95"/>
        <v>INSTRUCCIÓN TÁCTICA Y TÉCNICA - Boque 4 - TRANSMISIONES I. PR4G.  (Ref: 1069)</v>
      </c>
      <c r="H1070" s="42" t="s">
        <v>145</v>
      </c>
      <c r="I1070" s="42" t="s">
        <v>173</v>
      </c>
      <c r="J1070" s="37" t="s">
        <v>175</v>
      </c>
      <c r="R1070" s="49">
        <f t="shared" si="96"/>
        <v>55</v>
      </c>
    </row>
    <row r="1071" spans="1:18" x14ac:dyDescent="0.25">
      <c r="A1071" s="59">
        <f t="shared" si="97"/>
        <v>1070</v>
      </c>
      <c r="B1071" s="47">
        <v>4</v>
      </c>
      <c r="D1071" s="46" t="s">
        <v>138</v>
      </c>
      <c r="E1071" s="59" t="str">
        <f t="shared" si="93"/>
        <v>Boque 4 - TRANSMISIONES I</v>
      </c>
      <c r="F1071" s="59" t="str">
        <f t="shared" si="94"/>
        <v xml:space="preserve">PR4G. </v>
      </c>
      <c r="G1071" s="59" t="str">
        <f t="shared" si="95"/>
        <v>INSTRUCCIÓN TÁCTICA Y TÉCNICA - Boque 4 - TRANSMISIONES I. PR4G.  (Ref: 1070)</v>
      </c>
      <c r="H1071" s="42" t="s">
        <v>145</v>
      </c>
      <c r="I1071" s="42" t="s">
        <v>173</v>
      </c>
      <c r="J1071" s="37" t="s">
        <v>175</v>
      </c>
      <c r="R1071" s="49">
        <f t="shared" si="96"/>
        <v>56</v>
      </c>
    </row>
    <row r="1072" spans="1:18" x14ac:dyDescent="0.25">
      <c r="A1072" s="59">
        <f t="shared" si="97"/>
        <v>1071</v>
      </c>
      <c r="B1072" s="47">
        <v>4</v>
      </c>
      <c r="D1072" s="46" t="s">
        <v>138</v>
      </c>
      <c r="E1072" s="59" t="str">
        <f t="shared" si="93"/>
        <v>Boque 4 - TRANSMISIONES I</v>
      </c>
      <c r="F1072" s="59" t="str">
        <f t="shared" si="94"/>
        <v xml:space="preserve">PR4G. </v>
      </c>
      <c r="G1072" s="59" t="str">
        <f t="shared" si="95"/>
        <v>INSTRUCCIÓN TÁCTICA Y TÉCNICA - Boque 4 - TRANSMISIONES I. PR4G.  (Ref: 1071)</v>
      </c>
      <c r="H1072" s="42" t="s">
        <v>145</v>
      </c>
      <c r="I1072" s="42" t="s">
        <v>173</v>
      </c>
      <c r="J1072" s="37" t="s">
        <v>175</v>
      </c>
      <c r="R1072" s="49">
        <f t="shared" si="96"/>
        <v>57</v>
      </c>
    </row>
    <row r="1073" spans="1:18" x14ac:dyDescent="0.25">
      <c r="A1073" s="59">
        <f t="shared" si="97"/>
        <v>1072</v>
      </c>
      <c r="B1073" s="47">
        <v>4</v>
      </c>
      <c r="C1073" s="46">
        <v>18</v>
      </c>
      <c r="D1073" s="46" t="s">
        <v>137</v>
      </c>
      <c r="E1073" s="59" t="str">
        <f t="shared" si="93"/>
        <v>Boque 4 - TRANSMISIONES II</v>
      </c>
      <c r="F1073" s="59" t="str">
        <f t="shared" si="94"/>
        <v xml:space="preserve">TP-6N. </v>
      </c>
      <c r="G1073" s="59" t="str">
        <f t="shared" si="95"/>
        <v>INSTRUCCIÓN TÁCTICA Y TÉCNICA - Boque 4 - TRANSMISIONES II. TP-6N.  (Ref: 1072)</v>
      </c>
      <c r="H1073" s="42" t="s">
        <v>145</v>
      </c>
      <c r="I1073" s="42" t="s">
        <v>173</v>
      </c>
      <c r="J1073" s="37" t="s">
        <v>176</v>
      </c>
      <c r="R1073" s="49">
        <f t="shared" si="96"/>
        <v>1</v>
      </c>
    </row>
    <row r="1074" spans="1:18" x14ac:dyDescent="0.25">
      <c r="A1074" s="59">
        <f t="shared" si="97"/>
        <v>1073</v>
      </c>
      <c r="B1074" s="47">
        <v>4</v>
      </c>
      <c r="D1074" s="46" t="s">
        <v>137</v>
      </c>
      <c r="E1074" s="59" t="str">
        <f t="shared" si="93"/>
        <v>Boque 4 - TRANSMISIONES II</v>
      </c>
      <c r="F1074" s="59" t="str">
        <f t="shared" si="94"/>
        <v xml:space="preserve">TP-6N. </v>
      </c>
      <c r="G1074" s="59" t="str">
        <f t="shared" si="95"/>
        <v>INSTRUCCIÓN TÁCTICA Y TÉCNICA - Boque 4 - TRANSMISIONES II. TP-6N.  (Ref: 1073)</v>
      </c>
      <c r="H1074" s="42" t="s">
        <v>145</v>
      </c>
      <c r="I1074" s="42" t="s">
        <v>173</v>
      </c>
      <c r="J1074" s="37" t="s">
        <v>176</v>
      </c>
      <c r="Q1074" s="69" t="s">
        <v>212</v>
      </c>
      <c r="R1074" s="49">
        <f t="shared" si="96"/>
        <v>2</v>
      </c>
    </row>
    <row r="1075" spans="1:18" x14ac:dyDescent="0.25">
      <c r="A1075" s="59">
        <f t="shared" si="97"/>
        <v>1074</v>
      </c>
      <c r="B1075" s="47">
        <v>4</v>
      </c>
      <c r="D1075" s="46" t="s">
        <v>137</v>
      </c>
      <c r="E1075" s="59" t="str">
        <f t="shared" ref="E1075:E1079" si="104">CONCATENATE("Boque ",B1075," - ",I1075," ",D1075)</f>
        <v>Boque 4 - TRANSMISIONES II</v>
      </c>
      <c r="F1075" s="59" t="str">
        <f t="shared" ref="F1075:F1079" si="105">IF(J1075&gt;0,CONCATENATE(J1075,". ",K1075),K1075)</f>
        <v xml:space="preserve">TP-6N. </v>
      </c>
      <c r="G1075" s="59" t="str">
        <f t="shared" ref="G1075:G1079" si="106">IF(H1075=0,CONCATENATE(E1075,". ",F1075," (Ref: ",A1075,")"),CONCATENATE(H1075," - ",E1075,". ",F1075," (Ref: ",A1075,")"))</f>
        <v>INSTRUCCIÓN TÁCTICA Y TÉCNICA - Boque 4 - TRANSMISIONES II. TP-6N.  (Ref: 1074)</v>
      </c>
      <c r="H1075" s="42" t="s">
        <v>145</v>
      </c>
      <c r="I1075" s="42" t="s">
        <v>173</v>
      </c>
      <c r="J1075" s="37" t="s">
        <v>176</v>
      </c>
      <c r="Q1075" s="37" t="s">
        <v>215</v>
      </c>
      <c r="R1075" s="49">
        <f t="shared" si="96"/>
        <v>3</v>
      </c>
    </row>
    <row r="1076" spans="1:18" x14ac:dyDescent="0.25">
      <c r="A1076" s="59">
        <f t="shared" si="97"/>
        <v>1075</v>
      </c>
      <c r="B1076" s="47">
        <v>4</v>
      </c>
      <c r="D1076" s="46" t="s">
        <v>137</v>
      </c>
      <c r="E1076" s="59" t="str">
        <f t="shared" si="104"/>
        <v>Boque 4 - TRANSMISIONES II</v>
      </c>
      <c r="F1076" s="59" t="str">
        <f t="shared" si="105"/>
        <v xml:space="preserve">TP-6N. </v>
      </c>
      <c r="G1076" s="59" t="str">
        <f t="shared" si="106"/>
        <v>INSTRUCCIÓN TÁCTICA Y TÉCNICA - Boque 4 - TRANSMISIONES II. TP-6N.  (Ref: 1075)</v>
      </c>
      <c r="H1076" s="42" t="s">
        <v>145</v>
      </c>
      <c r="I1076" s="42" t="s">
        <v>173</v>
      </c>
      <c r="J1076" s="37" t="s">
        <v>176</v>
      </c>
      <c r="Q1076" s="37" t="s">
        <v>215</v>
      </c>
      <c r="R1076" s="49">
        <f t="shared" si="96"/>
        <v>4</v>
      </c>
    </row>
    <row r="1077" spans="1:18" x14ac:dyDescent="0.25">
      <c r="A1077" s="59">
        <f t="shared" si="97"/>
        <v>1076</v>
      </c>
      <c r="B1077" s="47">
        <v>4</v>
      </c>
      <c r="D1077" s="46" t="s">
        <v>137</v>
      </c>
      <c r="E1077" s="59" t="str">
        <f t="shared" si="104"/>
        <v>Boque 4 - TRANSMISIONES II</v>
      </c>
      <c r="F1077" s="59" t="str">
        <f t="shared" si="105"/>
        <v xml:space="preserve">TP-6N. </v>
      </c>
      <c r="G1077" s="59" t="str">
        <f t="shared" si="106"/>
        <v>INSTRUCCIÓN TÁCTICA Y TÉCNICA - Boque 4 - TRANSMISIONES II. TP-6N.  (Ref: 1076)</v>
      </c>
      <c r="H1077" s="42" t="s">
        <v>145</v>
      </c>
      <c r="I1077" s="42" t="s">
        <v>173</v>
      </c>
      <c r="J1077" s="37" t="s">
        <v>176</v>
      </c>
      <c r="Q1077" s="37" t="s">
        <v>215</v>
      </c>
      <c r="R1077" s="49">
        <f t="shared" si="96"/>
        <v>5</v>
      </c>
    </row>
    <row r="1078" spans="1:18" x14ac:dyDescent="0.25">
      <c r="A1078" s="59">
        <f t="shared" si="97"/>
        <v>1077</v>
      </c>
      <c r="B1078" s="47">
        <v>4</v>
      </c>
      <c r="D1078" s="46" t="s">
        <v>137</v>
      </c>
      <c r="E1078" s="59" t="str">
        <f t="shared" si="104"/>
        <v>Boque 4 - TRANSMISIONES II</v>
      </c>
      <c r="F1078" s="59" t="str">
        <f t="shared" si="105"/>
        <v xml:space="preserve">TP-6N. </v>
      </c>
      <c r="G1078" s="59" t="str">
        <f t="shared" si="106"/>
        <v>INSTRUCCIÓN TÁCTICA Y TÉCNICA - Boque 4 - TRANSMISIONES II. TP-6N.  (Ref: 1077)</v>
      </c>
      <c r="H1078" s="42" t="s">
        <v>145</v>
      </c>
      <c r="I1078" s="42" t="s">
        <v>173</v>
      </c>
      <c r="J1078" s="37" t="s">
        <v>176</v>
      </c>
      <c r="Q1078" s="37" t="s">
        <v>215</v>
      </c>
      <c r="R1078" s="49">
        <f t="shared" si="96"/>
        <v>6</v>
      </c>
    </row>
    <row r="1079" spans="1:18" x14ac:dyDescent="0.25">
      <c r="A1079" s="59">
        <f t="shared" si="97"/>
        <v>1078</v>
      </c>
      <c r="B1079" s="47">
        <v>4</v>
      </c>
      <c r="D1079" s="46" t="s">
        <v>137</v>
      </c>
      <c r="E1079" s="59" t="str">
        <f t="shared" si="104"/>
        <v>Boque 4 - TRANSMISIONES II</v>
      </c>
      <c r="F1079" s="59" t="str">
        <f t="shared" si="105"/>
        <v xml:space="preserve">TP-6N. </v>
      </c>
      <c r="G1079" s="59" t="str">
        <f t="shared" si="106"/>
        <v>INSTRUCCIÓN TÁCTICA Y TÉCNICA - Boque 4 - TRANSMISIONES II. TP-6N.  (Ref: 1078)</v>
      </c>
      <c r="H1079" s="42" t="s">
        <v>145</v>
      </c>
      <c r="I1079" s="42" t="s">
        <v>173</v>
      </c>
      <c r="J1079" s="37" t="s">
        <v>176</v>
      </c>
      <c r="Q1079" s="37" t="s">
        <v>215</v>
      </c>
      <c r="R1079" s="49">
        <f t="shared" si="96"/>
        <v>7</v>
      </c>
    </row>
    <row r="1080" spans="1:18" x14ac:dyDescent="0.25">
      <c r="A1080" s="59">
        <f t="shared" si="97"/>
        <v>1079</v>
      </c>
      <c r="B1080" s="47">
        <v>4</v>
      </c>
      <c r="D1080" s="46" t="s">
        <v>137</v>
      </c>
      <c r="E1080" s="59" t="str">
        <f t="shared" si="93"/>
        <v>Boque 4 - TRANSMISIONES II</v>
      </c>
      <c r="F1080" s="59" t="str">
        <f t="shared" si="94"/>
        <v xml:space="preserve">TP-6N. </v>
      </c>
      <c r="G1080" s="59" t="str">
        <f t="shared" si="95"/>
        <v>INSTRUCCIÓN TÁCTICA Y TÉCNICA - Boque 4 - TRANSMISIONES II. TP-6N.  (Ref: 1079)</v>
      </c>
      <c r="H1080" s="42" t="s">
        <v>145</v>
      </c>
      <c r="I1080" s="42" t="s">
        <v>173</v>
      </c>
      <c r="J1080" s="37" t="s">
        <v>176</v>
      </c>
      <c r="R1080" s="49">
        <f t="shared" si="96"/>
        <v>8</v>
      </c>
    </row>
    <row r="1081" spans="1:18" x14ac:dyDescent="0.25">
      <c r="A1081" s="59">
        <f t="shared" si="97"/>
        <v>1080</v>
      </c>
      <c r="B1081" s="47">
        <v>4</v>
      </c>
      <c r="D1081" s="46" t="s">
        <v>137</v>
      </c>
      <c r="E1081" s="59" t="str">
        <f t="shared" si="93"/>
        <v>Boque 4 - TRANSMISIONES II</v>
      </c>
      <c r="F1081" s="59" t="str">
        <f t="shared" si="94"/>
        <v xml:space="preserve">TP-6N. </v>
      </c>
      <c r="G1081" s="59" t="str">
        <f t="shared" si="95"/>
        <v>INSTRUCCIÓN TÁCTICA Y TÉCNICA - Boque 4 - TRANSMISIONES II. TP-6N.  (Ref: 1080)</v>
      </c>
      <c r="H1081" s="42" t="s">
        <v>145</v>
      </c>
      <c r="I1081" s="42" t="s">
        <v>173</v>
      </c>
      <c r="J1081" s="37" t="s">
        <v>176</v>
      </c>
      <c r="R1081" s="49">
        <f t="shared" si="96"/>
        <v>9</v>
      </c>
    </row>
    <row r="1082" spans="1:18" x14ac:dyDescent="0.25">
      <c r="A1082" s="59">
        <f t="shared" si="97"/>
        <v>1081</v>
      </c>
      <c r="B1082" s="47">
        <v>4</v>
      </c>
      <c r="D1082" s="46" t="s">
        <v>137</v>
      </c>
      <c r="E1082" s="59" t="str">
        <f t="shared" si="93"/>
        <v>Boque 4 - TRANSMISIONES II</v>
      </c>
      <c r="F1082" s="59" t="str">
        <f t="shared" si="94"/>
        <v xml:space="preserve">TP-6N. </v>
      </c>
      <c r="G1082" s="59" t="str">
        <f t="shared" si="95"/>
        <v>INSTRUCCIÓN TÁCTICA Y TÉCNICA - Boque 4 - TRANSMISIONES II. TP-6N.  (Ref: 1081)</v>
      </c>
      <c r="H1082" s="42" t="s">
        <v>145</v>
      </c>
      <c r="I1082" s="42" t="s">
        <v>173</v>
      </c>
      <c r="J1082" s="37" t="s">
        <v>176</v>
      </c>
      <c r="R1082" s="49">
        <f t="shared" si="96"/>
        <v>10</v>
      </c>
    </row>
    <row r="1083" spans="1:18" x14ac:dyDescent="0.25">
      <c r="A1083" s="59">
        <f t="shared" si="97"/>
        <v>1082</v>
      </c>
      <c r="B1083" s="47">
        <v>4</v>
      </c>
      <c r="D1083" s="46" t="s">
        <v>137</v>
      </c>
      <c r="E1083" s="59" t="str">
        <f t="shared" si="93"/>
        <v>Boque 4 - TRANSMISIONES II</v>
      </c>
      <c r="F1083" s="59" t="str">
        <f t="shared" si="94"/>
        <v xml:space="preserve">TP-6N. </v>
      </c>
      <c r="G1083" s="59" t="str">
        <f t="shared" si="95"/>
        <v>INSTRUCCIÓN TÁCTICA Y TÉCNICA - Boque 4 - TRANSMISIONES II. TP-6N.  (Ref: 1082)</v>
      </c>
      <c r="H1083" s="42" t="s">
        <v>145</v>
      </c>
      <c r="I1083" s="42" t="s">
        <v>173</v>
      </c>
      <c r="J1083" s="37" t="s">
        <v>176</v>
      </c>
      <c r="R1083" s="49">
        <f t="shared" si="96"/>
        <v>11</v>
      </c>
    </row>
    <row r="1084" spans="1:18" x14ac:dyDescent="0.25">
      <c r="A1084" s="59">
        <f t="shared" si="97"/>
        <v>1083</v>
      </c>
      <c r="B1084" s="47">
        <v>4</v>
      </c>
      <c r="D1084" s="46" t="s">
        <v>137</v>
      </c>
      <c r="E1084" s="59" t="str">
        <f t="shared" si="93"/>
        <v>Boque 4 - TRANSMISIONES II</v>
      </c>
      <c r="F1084" s="59" t="str">
        <f t="shared" si="94"/>
        <v xml:space="preserve">TP-6N. </v>
      </c>
      <c r="G1084" s="59" t="str">
        <f t="shared" si="95"/>
        <v>INSTRUCCIÓN TÁCTICA Y TÉCNICA - Boque 4 - TRANSMISIONES II. TP-6N.  (Ref: 1083)</v>
      </c>
      <c r="H1084" s="42" t="s">
        <v>145</v>
      </c>
      <c r="I1084" s="42" t="s">
        <v>173</v>
      </c>
      <c r="J1084" s="37" t="s">
        <v>176</v>
      </c>
      <c r="R1084" s="49">
        <f t="shared" si="96"/>
        <v>12</v>
      </c>
    </row>
    <row r="1085" spans="1:18" x14ac:dyDescent="0.25">
      <c r="A1085" s="59">
        <f t="shared" si="97"/>
        <v>1084</v>
      </c>
      <c r="B1085" s="47">
        <v>4</v>
      </c>
      <c r="D1085" s="46" t="s">
        <v>137</v>
      </c>
      <c r="E1085" s="59" t="str">
        <f t="shared" si="93"/>
        <v>Boque 4 - TRANSMISIONES II</v>
      </c>
      <c r="F1085" s="59" t="str">
        <f t="shared" si="94"/>
        <v xml:space="preserve">TP-6N. </v>
      </c>
      <c r="G1085" s="59" t="str">
        <f t="shared" si="95"/>
        <v>INSTRUCCIÓN TÁCTICA Y TÉCNICA - Boque 4 - TRANSMISIONES II. TP-6N.  (Ref: 1084)</v>
      </c>
      <c r="H1085" s="42" t="s">
        <v>145</v>
      </c>
      <c r="I1085" s="42" t="s">
        <v>173</v>
      </c>
      <c r="J1085" s="37" t="s">
        <v>176</v>
      </c>
      <c r="R1085" s="49">
        <f t="shared" si="96"/>
        <v>13</v>
      </c>
    </row>
    <row r="1086" spans="1:18" x14ac:dyDescent="0.25">
      <c r="A1086" s="59">
        <f t="shared" si="97"/>
        <v>1085</v>
      </c>
      <c r="B1086" s="47">
        <v>4</v>
      </c>
      <c r="D1086" s="46" t="s">
        <v>137</v>
      </c>
      <c r="E1086" s="59" t="str">
        <f t="shared" ref="E1086:E1120" si="107">CONCATENATE("Boque ",B1086," - ",I1086," ",D1086)</f>
        <v>Boque 4 - TRANSMISIONES II</v>
      </c>
      <c r="F1086" s="59" t="str">
        <f t="shared" si="94"/>
        <v xml:space="preserve">RADIOTELÉFONO PNR-500. </v>
      </c>
      <c r="G1086" s="59" t="str">
        <f t="shared" si="95"/>
        <v>INSTRUCCIÓN TÁCTICA Y TÉCNICA - Boque 4 - TRANSMISIONES II. RADIOTELÉFONO PNR-500.  (Ref: 1085)</v>
      </c>
      <c r="H1086" s="42" t="s">
        <v>145</v>
      </c>
      <c r="I1086" s="42" t="s">
        <v>173</v>
      </c>
      <c r="J1086" s="37" t="s">
        <v>177</v>
      </c>
      <c r="R1086" s="49">
        <f t="shared" si="96"/>
        <v>14</v>
      </c>
    </row>
    <row r="1087" spans="1:18" x14ac:dyDescent="0.25">
      <c r="A1087" s="59">
        <f t="shared" si="97"/>
        <v>1086</v>
      </c>
      <c r="B1087" s="47">
        <v>4</v>
      </c>
      <c r="D1087" s="46" t="s">
        <v>137</v>
      </c>
      <c r="E1087" s="59" t="str">
        <f t="shared" si="107"/>
        <v>Boque 4 - TRANSMISIONES II</v>
      </c>
      <c r="F1087" s="59" t="str">
        <f t="shared" ref="F1087:F1120" si="108">IF(J1087&gt;0,CONCATENATE(J1087,". ",K1087),K1087)</f>
        <v xml:space="preserve">RADIOTELÉFONO PNR-500. </v>
      </c>
      <c r="G1087" s="59" t="str">
        <f t="shared" ref="G1087:G1120" si="109">IF(H1087=0,CONCATENATE(E1087,". ",F1087," (Ref: ",A1087,")"),CONCATENATE(H1087," - ",E1087,". ",F1087," (Ref: ",A1087,")"))</f>
        <v>INSTRUCCIÓN TÁCTICA Y TÉCNICA - Boque 4 - TRANSMISIONES II. RADIOTELÉFONO PNR-500.  (Ref: 1086)</v>
      </c>
      <c r="H1087" s="42" t="s">
        <v>145</v>
      </c>
      <c r="I1087" s="42" t="s">
        <v>173</v>
      </c>
      <c r="J1087" s="37" t="s">
        <v>177</v>
      </c>
      <c r="R1087" s="49">
        <f t="shared" ref="R1087:R1100" si="110">IF(C1087=0,R1086+1,1)</f>
        <v>15</v>
      </c>
    </row>
    <row r="1088" spans="1:18" x14ac:dyDescent="0.25">
      <c r="A1088" s="59">
        <f t="shared" si="97"/>
        <v>1087</v>
      </c>
      <c r="B1088" s="47">
        <v>4</v>
      </c>
      <c r="D1088" s="46" t="s">
        <v>137</v>
      </c>
      <c r="E1088" s="59" t="str">
        <f t="shared" si="107"/>
        <v>Boque 4 - TRANSMISIONES II</v>
      </c>
      <c r="F1088" s="59" t="str">
        <f t="shared" si="108"/>
        <v xml:space="preserve">RADIOTELÉFONO PNR-500. </v>
      </c>
      <c r="G1088" s="59" t="str">
        <f t="shared" si="109"/>
        <v>INSTRUCCIÓN TÁCTICA Y TÉCNICA - Boque 4 - TRANSMISIONES II. RADIOTELÉFONO PNR-500.  (Ref: 1087)</v>
      </c>
      <c r="H1088" s="42" t="s">
        <v>145</v>
      </c>
      <c r="I1088" s="42" t="s">
        <v>173</v>
      </c>
      <c r="J1088" s="37" t="s">
        <v>177</v>
      </c>
      <c r="R1088" s="49">
        <f t="shared" si="110"/>
        <v>16</v>
      </c>
    </row>
    <row r="1089" spans="1:18" x14ac:dyDescent="0.25">
      <c r="A1089" s="59">
        <f t="shared" si="97"/>
        <v>1088</v>
      </c>
      <c r="B1089" s="47">
        <v>4</v>
      </c>
      <c r="D1089" s="46" t="s">
        <v>137</v>
      </c>
      <c r="E1089" s="59" t="str">
        <f t="shared" si="107"/>
        <v>Boque 4 - TRANSMISIONES II</v>
      </c>
      <c r="F1089" s="59" t="str">
        <f t="shared" si="108"/>
        <v xml:space="preserve">RADIOTELÉFONO PNR-500. </v>
      </c>
      <c r="G1089" s="59" t="str">
        <f t="shared" si="109"/>
        <v>INSTRUCCIÓN TÁCTICA Y TÉCNICA - Boque 4 - TRANSMISIONES II. RADIOTELÉFONO PNR-500.  (Ref: 1088)</v>
      </c>
      <c r="H1089" s="42" t="s">
        <v>145</v>
      </c>
      <c r="I1089" s="42" t="s">
        <v>173</v>
      </c>
      <c r="J1089" s="37" t="s">
        <v>177</v>
      </c>
      <c r="Q1089" s="37" t="s">
        <v>213</v>
      </c>
      <c r="R1089" s="49">
        <f t="shared" si="110"/>
        <v>17</v>
      </c>
    </row>
    <row r="1090" spans="1:18" x14ac:dyDescent="0.25">
      <c r="A1090" s="59">
        <f t="shared" si="97"/>
        <v>1089</v>
      </c>
      <c r="B1090" s="47">
        <v>4</v>
      </c>
      <c r="D1090" s="46" t="s">
        <v>137</v>
      </c>
      <c r="E1090" s="59" t="str">
        <f t="shared" ref="E1090:E1099" si="111">CONCATENATE("Boque ",B1090," - ",I1090," ",D1090)</f>
        <v>Boque 4 - TRANSMISIONES II</v>
      </c>
      <c r="F1090" s="59" t="str">
        <f t="shared" ref="F1090:F1099" si="112">IF(J1090&gt;0,CONCATENATE(J1090,". ",K1090),K1090)</f>
        <v xml:space="preserve">RADIOTELÉFONO PNR-500. </v>
      </c>
      <c r="G1090" s="59" t="str">
        <f t="shared" ref="G1090:G1099" si="113">IF(H1090=0,CONCATENATE(E1090,". ",F1090," (Ref: ",A1090,")"),CONCATENATE(H1090," - ",E1090,". ",F1090," (Ref: ",A1090,")"))</f>
        <v>INSTRUCCIÓN TÁCTICA Y TÉCNICA - Boque 4 - TRANSMISIONES II. RADIOTELÉFONO PNR-500.  (Ref: 1089)</v>
      </c>
      <c r="H1090" s="42" t="s">
        <v>145</v>
      </c>
      <c r="I1090" s="42" t="s">
        <v>173</v>
      </c>
      <c r="J1090" s="37" t="s">
        <v>177</v>
      </c>
      <c r="Q1090" s="37" t="s">
        <v>215</v>
      </c>
      <c r="R1090" s="49">
        <f t="shared" si="110"/>
        <v>18</v>
      </c>
    </row>
    <row r="1091" spans="1:18" x14ac:dyDescent="0.25">
      <c r="A1091" s="59">
        <f t="shared" si="97"/>
        <v>1090</v>
      </c>
      <c r="B1091" s="47">
        <v>4</v>
      </c>
      <c r="D1091" s="46" t="s">
        <v>137</v>
      </c>
      <c r="E1091" s="59" t="str">
        <f t="shared" si="111"/>
        <v>Boque 4 - TRANSMISIONES II</v>
      </c>
      <c r="F1091" s="59" t="str">
        <f t="shared" si="112"/>
        <v xml:space="preserve">RADIOTELÉFONO PNR-500. </v>
      </c>
      <c r="G1091" s="59" t="str">
        <f t="shared" si="113"/>
        <v>INSTRUCCIÓN TÁCTICA Y TÉCNICA - Boque 4 - TRANSMISIONES II. RADIOTELÉFONO PNR-500.  (Ref: 1090)</v>
      </c>
      <c r="H1091" s="42" t="s">
        <v>145</v>
      </c>
      <c r="I1091" s="42" t="s">
        <v>173</v>
      </c>
      <c r="J1091" s="37" t="s">
        <v>177</v>
      </c>
      <c r="Q1091" s="37" t="s">
        <v>215</v>
      </c>
      <c r="R1091" s="49">
        <f t="shared" si="110"/>
        <v>19</v>
      </c>
    </row>
    <row r="1092" spans="1:18" x14ac:dyDescent="0.25">
      <c r="A1092" s="59">
        <f t="shared" si="97"/>
        <v>1091</v>
      </c>
      <c r="B1092" s="47">
        <v>4</v>
      </c>
      <c r="D1092" s="46" t="s">
        <v>137</v>
      </c>
      <c r="E1092" s="59" t="str">
        <f t="shared" si="111"/>
        <v>Boque 4 - TRANSMISIONES II</v>
      </c>
      <c r="F1092" s="59" t="str">
        <f t="shared" si="112"/>
        <v xml:space="preserve">RADIOTELÉFONO PNR-500. </v>
      </c>
      <c r="G1092" s="59" t="str">
        <f t="shared" si="113"/>
        <v>INSTRUCCIÓN TÁCTICA Y TÉCNICA - Boque 4 - TRANSMISIONES II. RADIOTELÉFONO PNR-500.  (Ref: 1091)</v>
      </c>
      <c r="H1092" s="42" t="s">
        <v>145</v>
      </c>
      <c r="I1092" s="42" t="s">
        <v>173</v>
      </c>
      <c r="J1092" s="37" t="s">
        <v>177</v>
      </c>
      <c r="Q1092" s="37" t="s">
        <v>215</v>
      </c>
      <c r="R1092" s="49">
        <f t="shared" si="110"/>
        <v>20</v>
      </c>
    </row>
    <row r="1093" spans="1:18" x14ac:dyDescent="0.25">
      <c r="A1093" s="59">
        <f t="shared" si="97"/>
        <v>1092</v>
      </c>
      <c r="B1093" s="47">
        <v>4</v>
      </c>
      <c r="D1093" s="46" t="s">
        <v>137</v>
      </c>
      <c r="E1093" s="59" t="str">
        <f t="shared" si="111"/>
        <v>Boque 4 - TRANSMISIONES II</v>
      </c>
      <c r="F1093" s="59" t="str">
        <f t="shared" si="112"/>
        <v xml:space="preserve">RADIOTELÉFONO PNR-500. </v>
      </c>
      <c r="G1093" s="59" t="str">
        <f t="shared" si="113"/>
        <v>INSTRUCCIÓN TÁCTICA Y TÉCNICA - Boque 4 - TRANSMISIONES II. RADIOTELÉFONO PNR-500.  (Ref: 1092)</v>
      </c>
      <c r="H1093" s="42" t="s">
        <v>145</v>
      </c>
      <c r="I1093" s="42" t="s">
        <v>173</v>
      </c>
      <c r="J1093" s="37" t="s">
        <v>177</v>
      </c>
      <c r="Q1093" s="37" t="s">
        <v>215</v>
      </c>
      <c r="R1093" s="49">
        <f t="shared" si="110"/>
        <v>21</v>
      </c>
    </row>
    <row r="1094" spans="1:18" x14ac:dyDescent="0.25">
      <c r="A1094" s="59">
        <f t="shared" si="97"/>
        <v>1093</v>
      </c>
      <c r="B1094" s="47">
        <v>4</v>
      </c>
      <c r="D1094" s="46" t="s">
        <v>137</v>
      </c>
      <c r="E1094" s="59" t="str">
        <f t="shared" si="111"/>
        <v>Boque 4 - TRANSMISIONES II</v>
      </c>
      <c r="F1094" s="59" t="str">
        <f t="shared" si="112"/>
        <v xml:space="preserve">RADIOTELÉFONO PNR-500. </v>
      </c>
      <c r="G1094" s="59" t="str">
        <f t="shared" si="113"/>
        <v>INSTRUCCIÓN TÁCTICA Y TÉCNICA - Boque 4 - TRANSMISIONES II. RADIOTELÉFONO PNR-500.  (Ref: 1093)</v>
      </c>
      <c r="H1094" s="42" t="s">
        <v>145</v>
      </c>
      <c r="I1094" s="42" t="s">
        <v>173</v>
      </c>
      <c r="J1094" s="37" t="s">
        <v>177</v>
      </c>
      <c r="Q1094" s="37" t="s">
        <v>215</v>
      </c>
      <c r="R1094" s="49">
        <f t="shared" si="110"/>
        <v>22</v>
      </c>
    </row>
    <row r="1095" spans="1:18" x14ac:dyDescent="0.25">
      <c r="A1095" s="59">
        <f t="shared" si="97"/>
        <v>1094</v>
      </c>
      <c r="B1095" s="47">
        <v>4</v>
      </c>
      <c r="D1095" s="46" t="s">
        <v>137</v>
      </c>
      <c r="E1095" s="59" t="str">
        <f t="shared" si="111"/>
        <v>Boque 4 - TRANSMISIONES II</v>
      </c>
      <c r="F1095" s="59" t="str">
        <f t="shared" si="112"/>
        <v xml:space="preserve">RADIOTELÉFONO PNR-500. </v>
      </c>
      <c r="G1095" s="59" t="str">
        <f t="shared" si="113"/>
        <v>INSTRUCCIÓN TÁCTICA Y TÉCNICA - Boque 4 - TRANSMISIONES II. RADIOTELÉFONO PNR-500.  (Ref: 1094)</v>
      </c>
      <c r="H1095" s="42" t="s">
        <v>145</v>
      </c>
      <c r="I1095" s="42" t="s">
        <v>173</v>
      </c>
      <c r="J1095" s="37" t="s">
        <v>177</v>
      </c>
      <c r="Q1095" s="37" t="s">
        <v>215</v>
      </c>
      <c r="R1095" s="49">
        <f t="shared" si="110"/>
        <v>23</v>
      </c>
    </row>
    <row r="1096" spans="1:18" x14ac:dyDescent="0.25">
      <c r="A1096" s="59">
        <f t="shared" si="97"/>
        <v>1095</v>
      </c>
      <c r="B1096" s="47">
        <v>4</v>
      </c>
      <c r="D1096" s="46" t="s">
        <v>137</v>
      </c>
      <c r="E1096" s="59" t="str">
        <f t="shared" si="111"/>
        <v>Boque 4 - TRANSMISIONES II</v>
      </c>
      <c r="F1096" s="59" t="str">
        <f t="shared" si="112"/>
        <v xml:space="preserve">RADIOTELÉFONO PNR-500. </v>
      </c>
      <c r="G1096" s="59" t="str">
        <f t="shared" si="113"/>
        <v>INSTRUCCIÓN TÁCTICA Y TÉCNICA - Boque 4 - TRANSMISIONES II. RADIOTELÉFONO PNR-500.  (Ref: 1095)</v>
      </c>
      <c r="H1096" s="42" t="s">
        <v>145</v>
      </c>
      <c r="I1096" s="42" t="s">
        <v>173</v>
      </c>
      <c r="J1096" s="37" t="s">
        <v>177</v>
      </c>
      <c r="Q1096" s="37" t="s">
        <v>215</v>
      </c>
      <c r="R1096" s="49">
        <f t="shared" si="110"/>
        <v>24</v>
      </c>
    </row>
    <row r="1097" spans="1:18" x14ac:dyDescent="0.25">
      <c r="A1097" s="59">
        <f t="shared" si="97"/>
        <v>1096</v>
      </c>
      <c r="B1097" s="47">
        <v>4</v>
      </c>
      <c r="D1097" s="46" t="s">
        <v>137</v>
      </c>
      <c r="E1097" s="59" t="str">
        <f t="shared" si="111"/>
        <v>Boque 4 - TRANSMISIONES II</v>
      </c>
      <c r="F1097" s="59" t="str">
        <f t="shared" si="112"/>
        <v xml:space="preserve">RADIOTELÉFONO PNR-500. </v>
      </c>
      <c r="G1097" s="59" t="str">
        <f t="shared" si="113"/>
        <v>INSTRUCCIÓN TÁCTICA Y TÉCNICA - Boque 4 - TRANSMISIONES II. RADIOTELÉFONO PNR-500.  (Ref: 1096)</v>
      </c>
      <c r="H1097" s="42" t="s">
        <v>145</v>
      </c>
      <c r="I1097" s="42" t="s">
        <v>173</v>
      </c>
      <c r="J1097" s="37" t="s">
        <v>177</v>
      </c>
      <c r="Q1097" s="37" t="s">
        <v>215</v>
      </c>
      <c r="R1097" s="49">
        <f t="shared" si="110"/>
        <v>25</v>
      </c>
    </row>
    <row r="1098" spans="1:18" x14ac:dyDescent="0.25">
      <c r="A1098" s="59">
        <f t="shared" si="97"/>
        <v>1097</v>
      </c>
      <c r="B1098" s="47">
        <v>4</v>
      </c>
      <c r="D1098" s="46" t="s">
        <v>137</v>
      </c>
      <c r="E1098" s="59" t="str">
        <f t="shared" si="111"/>
        <v>Boque 4 - TRANSMISIONES II</v>
      </c>
      <c r="F1098" s="59" t="str">
        <f t="shared" si="112"/>
        <v xml:space="preserve">RADIOTELÉFONO PNR-500. </v>
      </c>
      <c r="G1098" s="59" t="str">
        <f t="shared" si="113"/>
        <v>INSTRUCCIÓN TÁCTICA Y TÉCNICA - Boque 4 - TRANSMISIONES II. RADIOTELÉFONO PNR-500.  (Ref: 1097)</v>
      </c>
      <c r="H1098" s="42" t="s">
        <v>145</v>
      </c>
      <c r="I1098" s="42" t="s">
        <v>173</v>
      </c>
      <c r="J1098" s="37" t="s">
        <v>177</v>
      </c>
      <c r="Q1098" s="37" t="s">
        <v>215</v>
      </c>
      <c r="R1098" s="49">
        <f t="shared" si="110"/>
        <v>26</v>
      </c>
    </row>
    <row r="1099" spans="1:18" x14ac:dyDescent="0.25">
      <c r="A1099" s="59">
        <f t="shared" si="97"/>
        <v>1098</v>
      </c>
      <c r="B1099" s="47">
        <v>4</v>
      </c>
      <c r="D1099" s="46" t="s">
        <v>137</v>
      </c>
      <c r="E1099" s="59" t="str">
        <f t="shared" si="111"/>
        <v>Boque 4 - TRANSMISIONES II</v>
      </c>
      <c r="F1099" s="59" t="str">
        <f t="shared" si="112"/>
        <v xml:space="preserve">RADIOTELÉFONO PNR-500. </v>
      </c>
      <c r="G1099" s="59" t="str">
        <f t="shared" si="113"/>
        <v>INSTRUCCIÓN TÁCTICA Y TÉCNICA - Boque 4 - TRANSMISIONES II. RADIOTELÉFONO PNR-500.  (Ref: 1098)</v>
      </c>
      <c r="H1099" s="42" t="s">
        <v>145</v>
      </c>
      <c r="I1099" s="42" t="s">
        <v>173</v>
      </c>
      <c r="J1099" s="37" t="s">
        <v>177</v>
      </c>
      <c r="Q1099" s="37" t="s">
        <v>215</v>
      </c>
      <c r="R1099" s="49">
        <f t="shared" si="110"/>
        <v>27</v>
      </c>
    </row>
    <row r="1100" spans="1:18" x14ac:dyDescent="0.25">
      <c r="A1100" s="59">
        <f t="shared" si="97"/>
        <v>1099</v>
      </c>
      <c r="B1100" s="47">
        <v>4</v>
      </c>
      <c r="D1100" s="46" t="s">
        <v>137</v>
      </c>
      <c r="E1100" s="59" t="str">
        <f t="shared" si="107"/>
        <v>Boque 4 - TRANSMISIONES II</v>
      </c>
      <c r="F1100" s="59" t="str">
        <f t="shared" si="108"/>
        <v xml:space="preserve">RADIOTELÉFONO PNR-500. </v>
      </c>
      <c r="G1100" s="59" t="str">
        <f t="shared" si="109"/>
        <v>INSTRUCCIÓN TÁCTICA Y TÉCNICA - Boque 4 - TRANSMISIONES II. RADIOTELÉFONO PNR-500.  (Ref: 1099)</v>
      </c>
      <c r="H1100" s="42" t="s">
        <v>145</v>
      </c>
      <c r="I1100" s="42" t="s">
        <v>173</v>
      </c>
      <c r="J1100" s="37" t="s">
        <v>177</v>
      </c>
      <c r="R1100" s="49">
        <f t="shared" si="110"/>
        <v>28</v>
      </c>
    </row>
    <row r="1101" spans="1:18" x14ac:dyDescent="0.25">
      <c r="A1101" s="59">
        <f t="shared" si="97"/>
        <v>1100</v>
      </c>
      <c r="B1101" s="47">
        <v>4</v>
      </c>
      <c r="D1101" s="46" t="s">
        <v>137</v>
      </c>
      <c r="E1101" s="59" t="str">
        <f t="shared" si="107"/>
        <v>Boque 4 - TRANSMISIONES II</v>
      </c>
      <c r="F1101" s="59" t="str">
        <f t="shared" si="108"/>
        <v xml:space="preserve">RADIOTELÉFONO PNR-500. </v>
      </c>
      <c r="G1101" s="59" t="str">
        <f t="shared" si="109"/>
        <v>INSTRUCCIÓN TÁCTICA Y TÉCNICA - Boque 4 - TRANSMISIONES II. RADIOTELÉFONO PNR-500.  (Ref: 1100)</v>
      </c>
      <c r="H1101" s="42" t="s">
        <v>145</v>
      </c>
      <c r="I1101" s="42" t="s">
        <v>173</v>
      </c>
      <c r="J1101" s="37" t="s">
        <v>177</v>
      </c>
      <c r="R1101" s="49">
        <f t="shared" ref="R1101:R1121" si="114">IF(C1101=0,R1100+1,1)</f>
        <v>29</v>
      </c>
    </row>
    <row r="1102" spans="1:18" x14ac:dyDescent="0.25">
      <c r="A1102" s="59">
        <f t="shared" si="97"/>
        <v>1101</v>
      </c>
      <c r="B1102" s="47">
        <v>4</v>
      </c>
      <c r="D1102" s="46" t="s">
        <v>137</v>
      </c>
      <c r="E1102" s="59" t="str">
        <f t="shared" si="107"/>
        <v>Boque 4 - TRANSMISIONES II</v>
      </c>
      <c r="F1102" s="59" t="str">
        <f t="shared" si="108"/>
        <v xml:space="preserve">RADIOTELÉFONO PNR-500. </v>
      </c>
      <c r="G1102" s="59" t="str">
        <f t="shared" si="109"/>
        <v>INSTRUCCIÓN TÁCTICA Y TÉCNICA - Boque 4 - TRANSMISIONES II. RADIOTELÉFONO PNR-500.  (Ref: 1101)</v>
      </c>
      <c r="H1102" s="42" t="s">
        <v>145</v>
      </c>
      <c r="I1102" s="42" t="s">
        <v>173</v>
      </c>
      <c r="J1102" s="37" t="s">
        <v>177</v>
      </c>
      <c r="R1102" s="49">
        <f t="shared" si="114"/>
        <v>30</v>
      </c>
    </row>
    <row r="1103" spans="1:18" x14ac:dyDescent="0.25">
      <c r="A1103" s="59">
        <f t="shared" si="97"/>
        <v>1102</v>
      </c>
      <c r="B1103" s="47">
        <v>4</v>
      </c>
      <c r="D1103" s="46" t="s">
        <v>137</v>
      </c>
      <c r="E1103" s="59" t="str">
        <f t="shared" si="107"/>
        <v>Boque 4 - TRANSMISIONES II</v>
      </c>
      <c r="F1103" s="59" t="str">
        <f t="shared" si="108"/>
        <v xml:space="preserve">RADIOTELÉFONO PNR-500. </v>
      </c>
      <c r="G1103" s="59" t="str">
        <f t="shared" si="109"/>
        <v>INSTRUCCIÓN TÁCTICA Y TÉCNICA - Boque 4 - TRANSMISIONES II. RADIOTELÉFONO PNR-500.  (Ref: 1102)</v>
      </c>
      <c r="H1103" s="42" t="s">
        <v>145</v>
      </c>
      <c r="I1103" s="42" t="s">
        <v>173</v>
      </c>
      <c r="J1103" s="37" t="s">
        <v>177</v>
      </c>
      <c r="R1103" s="49">
        <f t="shared" si="114"/>
        <v>31</v>
      </c>
    </row>
    <row r="1104" spans="1:18" x14ac:dyDescent="0.25">
      <c r="A1104" s="59">
        <f t="shared" si="97"/>
        <v>1103</v>
      </c>
      <c r="B1104" s="47">
        <v>4</v>
      </c>
      <c r="D1104" s="46" t="s">
        <v>137</v>
      </c>
      <c r="E1104" s="59" t="str">
        <f t="shared" si="107"/>
        <v>Boque 4 - TRANSMISIONES II</v>
      </c>
      <c r="F1104" s="59" t="str">
        <f t="shared" si="108"/>
        <v xml:space="preserve">RADIOTELÉFONO PNR-500. </v>
      </c>
      <c r="G1104" s="59" t="str">
        <f t="shared" si="109"/>
        <v>INSTRUCCIÓN TÁCTICA Y TÉCNICA - Boque 4 - TRANSMISIONES II. RADIOTELÉFONO PNR-500.  (Ref: 1103)</v>
      </c>
      <c r="H1104" s="42" t="s">
        <v>145</v>
      </c>
      <c r="I1104" s="42" t="s">
        <v>173</v>
      </c>
      <c r="J1104" s="37" t="s">
        <v>177</v>
      </c>
      <c r="R1104" s="49">
        <f t="shared" si="114"/>
        <v>32</v>
      </c>
    </row>
    <row r="1105" spans="1:18" x14ac:dyDescent="0.25">
      <c r="A1105" s="59">
        <f t="shared" si="97"/>
        <v>1104</v>
      </c>
      <c r="B1105" s="47">
        <v>4</v>
      </c>
      <c r="D1105" s="46" t="s">
        <v>137</v>
      </c>
      <c r="E1105" s="59" t="str">
        <f t="shared" si="107"/>
        <v>Boque 4 - TRANSMISIONES II</v>
      </c>
      <c r="F1105" s="59" t="str">
        <f t="shared" si="108"/>
        <v xml:space="preserve">RADIOTELÉFONO PNR-500. </v>
      </c>
      <c r="G1105" s="59" t="str">
        <f t="shared" si="109"/>
        <v>INSTRUCCIÓN TÁCTICA Y TÉCNICA - Boque 4 - TRANSMISIONES II. RADIOTELÉFONO PNR-500.  (Ref: 1104)</v>
      </c>
      <c r="H1105" s="42" t="s">
        <v>145</v>
      </c>
      <c r="I1105" s="42" t="s">
        <v>173</v>
      </c>
      <c r="J1105" s="37" t="s">
        <v>177</v>
      </c>
      <c r="R1105" s="49">
        <f t="shared" si="114"/>
        <v>33</v>
      </c>
    </row>
    <row r="1106" spans="1:18" x14ac:dyDescent="0.25">
      <c r="A1106" s="59">
        <f t="shared" si="97"/>
        <v>1105</v>
      </c>
      <c r="B1106" s="47">
        <v>4</v>
      </c>
      <c r="D1106" s="46" t="s">
        <v>137</v>
      </c>
      <c r="E1106" s="59" t="str">
        <f t="shared" si="107"/>
        <v>Boque 4 - TRANSMISIONES II</v>
      </c>
      <c r="F1106" s="59" t="str">
        <f t="shared" si="108"/>
        <v xml:space="preserve">RADIOTELÉFONO PNR-500. </v>
      </c>
      <c r="G1106" s="59" t="str">
        <f t="shared" si="109"/>
        <v>INSTRUCCIÓN TÁCTICA Y TÉCNICA - Boque 4 - TRANSMISIONES II. RADIOTELÉFONO PNR-500.  (Ref: 1105)</v>
      </c>
      <c r="H1106" s="42" t="s">
        <v>145</v>
      </c>
      <c r="I1106" s="42" t="s">
        <v>173</v>
      </c>
      <c r="J1106" s="37" t="s">
        <v>177</v>
      </c>
      <c r="R1106" s="49">
        <f t="shared" si="114"/>
        <v>34</v>
      </c>
    </row>
    <row r="1107" spans="1:18" x14ac:dyDescent="0.25">
      <c r="A1107" s="59">
        <f t="shared" ref="A1107:A1121" si="115">+A1106+1</f>
        <v>1106</v>
      </c>
      <c r="B1107" s="47">
        <v>4</v>
      </c>
      <c r="D1107" s="46" t="s">
        <v>137</v>
      </c>
      <c r="E1107" s="59" t="str">
        <f t="shared" si="107"/>
        <v>Boque 4 - TRANSMISIONES II</v>
      </c>
      <c r="F1107" s="59" t="str">
        <f t="shared" si="108"/>
        <v xml:space="preserve">RADIOTELÉFONO PNR-500. </v>
      </c>
      <c r="G1107" s="59" t="str">
        <f t="shared" si="109"/>
        <v>INSTRUCCIÓN TÁCTICA Y TÉCNICA - Boque 4 - TRANSMISIONES II. RADIOTELÉFONO PNR-500.  (Ref: 1106)</v>
      </c>
      <c r="H1107" s="42" t="s">
        <v>145</v>
      </c>
      <c r="I1107" s="42" t="s">
        <v>173</v>
      </c>
      <c r="J1107" s="37" t="s">
        <v>177</v>
      </c>
      <c r="R1107" s="49">
        <f t="shared" si="114"/>
        <v>35</v>
      </c>
    </row>
    <row r="1108" spans="1:18" x14ac:dyDescent="0.25">
      <c r="A1108" s="59">
        <f t="shared" si="115"/>
        <v>1107</v>
      </c>
      <c r="B1108" s="47">
        <v>4</v>
      </c>
      <c r="D1108" s="46" t="s">
        <v>137</v>
      </c>
      <c r="E1108" s="59" t="str">
        <f t="shared" si="107"/>
        <v>Boque 4 - TRANSMISIONES II</v>
      </c>
      <c r="F1108" s="59" t="str">
        <f t="shared" si="108"/>
        <v xml:space="preserve">RADIOTELÉFONO PNR-500. </v>
      </c>
      <c r="G1108" s="59" t="str">
        <f t="shared" si="109"/>
        <v>INSTRUCCIÓN TÁCTICA Y TÉCNICA - Boque 4 - TRANSMISIONES II. RADIOTELÉFONO PNR-500.  (Ref: 1107)</v>
      </c>
      <c r="H1108" s="42" t="s">
        <v>145</v>
      </c>
      <c r="I1108" s="42" t="s">
        <v>173</v>
      </c>
      <c r="J1108" s="37" t="s">
        <v>177</v>
      </c>
      <c r="R1108" s="49">
        <f t="shared" si="114"/>
        <v>36</v>
      </c>
    </row>
    <row r="1109" spans="1:18" x14ac:dyDescent="0.25">
      <c r="A1109" s="59">
        <f t="shared" si="115"/>
        <v>1108</v>
      </c>
      <c r="B1109" s="47">
        <v>4</v>
      </c>
      <c r="D1109" s="46" t="s">
        <v>137</v>
      </c>
      <c r="E1109" s="59" t="str">
        <f t="shared" si="107"/>
        <v>Boque 4 - TRANSMISIONES II</v>
      </c>
      <c r="F1109" s="59" t="str">
        <f t="shared" si="108"/>
        <v xml:space="preserve">RADIOTELÉFONO PNR-500. </v>
      </c>
      <c r="G1109" s="59" t="str">
        <f t="shared" si="109"/>
        <v>INSTRUCCIÓN TÁCTICA Y TÉCNICA - Boque 4 - TRANSMISIONES II. RADIOTELÉFONO PNR-500.  (Ref: 1108)</v>
      </c>
      <c r="H1109" s="42" t="s">
        <v>145</v>
      </c>
      <c r="I1109" s="42" t="s">
        <v>173</v>
      </c>
      <c r="J1109" s="37" t="s">
        <v>177</v>
      </c>
      <c r="R1109" s="49">
        <f t="shared" si="114"/>
        <v>37</v>
      </c>
    </row>
    <row r="1110" spans="1:18" x14ac:dyDescent="0.25">
      <c r="A1110" s="59">
        <f t="shared" si="115"/>
        <v>1109</v>
      </c>
      <c r="B1110" s="47">
        <v>4</v>
      </c>
      <c r="D1110" s="46" t="s">
        <v>137</v>
      </c>
      <c r="E1110" s="59" t="str">
        <f t="shared" si="107"/>
        <v>Boque 4 - TRANSMISIONES II</v>
      </c>
      <c r="F1110" s="59" t="str">
        <f t="shared" si="108"/>
        <v xml:space="preserve">RADIOTELÉFONO PNR-500. </v>
      </c>
      <c r="G1110" s="59" t="str">
        <f t="shared" si="109"/>
        <v>INSTRUCCIÓN TÁCTICA Y TÉCNICA - Boque 4 - TRANSMISIONES II. RADIOTELÉFONO PNR-500.  (Ref: 1109)</v>
      </c>
      <c r="H1110" s="42" t="s">
        <v>145</v>
      </c>
      <c r="I1110" s="42" t="s">
        <v>173</v>
      </c>
      <c r="J1110" s="37" t="s">
        <v>177</v>
      </c>
      <c r="R1110" s="49">
        <f t="shared" si="114"/>
        <v>38</v>
      </c>
    </row>
    <row r="1111" spans="1:18" x14ac:dyDescent="0.25">
      <c r="A1111" s="59">
        <f t="shared" si="115"/>
        <v>1110</v>
      </c>
      <c r="B1111" s="47">
        <v>4</v>
      </c>
      <c r="D1111" s="46" t="s">
        <v>137</v>
      </c>
      <c r="E1111" s="59" t="str">
        <f t="shared" si="107"/>
        <v>Boque 4 - TRANSMISIONES II</v>
      </c>
      <c r="F1111" s="59" t="str">
        <f t="shared" si="108"/>
        <v xml:space="preserve">RADIOTELÉFONO PNR-500. </v>
      </c>
      <c r="G1111" s="59" t="str">
        <f t="shared" si="109"/>
        <v>INSTRUCCIÓN TÁCTICA Y TÉCNICA - Boque 4 - TRANSMISIONES II. RADIOTELÉFONO PNR-500.  (Ref: 1110)</v>
      </c>
      <c r="H1111" s="42" t="s">
        <v>145</v>
      </c>
      <c r="I1111" s="42" t="s">
        <v>173</v>
      </c>
      <c r="J1111" s="37" t="s">
        <v>177</v>
      </c>
      <c r="R1111" s="49">
        <f t="shared" si="114"/>
        <v>39</v>
      </c>
    </row>
    <row r="1112" spans="1:18" x14ac:dyDescent="0.25">
      <c r="A1112" s="59">
        <f t="shared" si="115"/>
        <v>1111</v>
      </c>
      <c r="B1112" s="47">
        <v>4</v>
      </c>
      <c r="D1112" s="46" t="s">
        <v>137</v>
      </c>
      <c r="E1112" s="59" t="str">
        <f t="shared" si="107"/>
        <v>Boque 4 - TRANSMISIONES II</v>
      </c>
      <c r="F1112" s="59" t="str">
        <f t="shared" si="108"/>
        <v xml:space="preserve">RADIOTELÉFONO PNR-500. </v>
      </c>
      <c r="G1112" s="59" t="str">
        <f t="shared" si="109"/>
        <v>INSTRUCCIÓN TÁCTICA Y TÉCNICA - Boque 4 - TRANSMISIONES II. RADIOTELÉFONO PNR-500.  (Ref: 1111)</v>
      </c>
      <c r="H1112" s="42" t="s">
        <v>145</v>
      </c>
      <c r="I1112" s="42" t="s">
        <v>173</v>
      </c>
      <c r="J1112" s="37" t="s">
        <v>177</v>
      </c>
      <c r="R1112" s="49">
        <f t="shared" si="114"/>
        <v>40</v>
      </c>
    </row>
    <row r="1113" spans="1:18" x14ac:dyDescent="0.25">
      <c r="A1113" s="59">
        <f t="shared" si="115"/>
        <v>1112</v>
      </c>
      <c r="B1113" s="47">
        <v>4</v>
      </c>
      <c r="D1113" s="46" t="s">
        <v>137</v>
      </c>
      <c r="E1113" s="59" t="str">
        <f t="shared" si="107"/>
        <v>Boque 4 - TRANSMISIONES II</v>
      </c>
      <c r="F1113" s="59" t="str">
        <f t="shared" si="108"/>
        <v xml:space="preserve">RADIOTELÉFONO PNR-500. </v>
      </c>
      <c r="G1113" s="59" t="str">
        <f t="shared" si="109"/>
        <v>INSTRUCCIÓN TÁCTICA Y TÉCNICA - Boque 4 - TRANSMISIONES II. RADIOTELÉFONO PNR-500.  (Ref: 1112)</v>
      </c>
      <c r="H1113" s="42" t="s">
        <v>145</v>
      </c>
      <c r="I1113" s="42" t="s">
        <v>173</v>
      </c>
      <c r="J1113" s="37" t="s">
        <v>177</v>
      </c>
      <c r="R1113" s="49">
        <f t="shared" si="114"/>
        <v>41</v>
      </c>
    </row>
    <row r="1114" spans="1:18" x14ac:dyDescent="0.25">
      <c r="A1114" s="59">
        <f t="shared" si="115"/>
        <v>1113</v>
      </c>
      <c r="B1114" s="47">
        <v>4</v>
      </c>
      <c r="D1114" s="46" t="s">
        <v>137</v>
      </c>
      <c r="E1114" s="59" t="str">
        <f t="shared" si="107"/>
        <v>Boque 4 - TRANSMISIONES II</v>
      </c>
      <c r="F1114" s="59" t="str">
        <f t="shared" si="108"/>
        <v xml:space="preserve">RADIOTELÉFONO PNR-500. </v>
      </c>
      <c r="G1114" s="59" t="str">
        <f t="shared" si="109"/>
        <v>INSTRUCCIÓN TÁCTICA Y TÉCNICA - Boque 4 - TRANSMISIONES II. RADIOTELÉFONO PNR-500.  (Ref: 1113)</v>
      </c>
      <c r="H1114" s="42" t="s">
        <v>145</v>
      </c>
      <c r="I1114" s="42" t="s">
        <v>173</v>
      </c>
      <c r="J1114" s="37" t="s">
        <v>177</v>
      </c>
      <c r="R1114" s="49">
        <f t="shared" si="114"/>
        <v>42</v>
      </c>
    </row>
    <row r="1115" spans="1:18" x14ac:dyDescent="0.25">
      <c r="A1115" s="59">
        <f t="shared" si="115"/>
        <v>1114</v>
      </c>
      <c r="B1115" s="47">
        <v>4</v>
      </c>
      <c r="D1115" s="46" t="s">
        <v>137</v>
      </c>
      <c r="E1115" s="59" t="str">
        <f t="shared" si="107"/>
        <v>Boque 4 - TRANSMISIONES II</v>
      </c>
      <c r="F1115" s="59" t="str">
        <f t="shared" si="108"/>
        <v xml:space="preserve">RADIOTELÉFONO PNR-500. </v>
      </c>
      <c r="G1115" s="59" t="str">
        <f t="shared" si="109"/>
        <v>INSTRUCCIÓN TÁCTICA Y TÉCNICA - Boque 4 - TRANSMISIONES II. RADIOTELÉFONO PNR-500.  (Ref: 1114)</v>
      </c>
      <c r="H1115" s="42" t="s">
        <v>145</v>
      </c>
      <c r="I1115" s="42" t="s">
        <v>173</v>
      </c>
      <c r="J1115" s="37" t="s">
        <v>177</v>
      </c>
      <c r="R1115" s="49">
        <f t="shared" si="114"/>
        <v>43</v>
      </c>
    </row>
    <row r="1116" spans="1:18" x14ac:dyDescent="0.25">
      <c r="A1116" s="59">
        <f t="shared" si="115"/>
        <v>1115</v>
      </c>
      <c r="B1116" s="47">
        <v>4</v>
      </c>
      <c r="D1116" s="46" t="s">
        <v>137</v>
      </c>
      <c r="E1116" s="59" t="str">
        <f t="shared" si="107"/>
        <v>Boque 4 - TRANSMISIONES II</v>
      </c>
      <c r="F1116" s="59" t="str">
        <f t="shared" si="108"/>
        <v xml:space="preserve">RADIOTELÉFONO PNR-500. </v>
      </c>
      <c r="G1116" s="59" t="str">
        <f t="shared" si="109"/>
        <v>INSTRUCCIÓN TÁCTICA Y TÉCNICA - Boque 4 - TRANSMISIONES II. RADIOTELÉFONO PNR-500.  (Ref: 1115)</v>
      </c>
      <c r="H1116" s="42" t="s">
        <v>145</v>
      </c>
      <c r="I1116" s="42" t="s">
        <v>173</v>
      </c>
      <c r="J1116" s="37" t="s">
        <v>177</v>
      </c>
      <c r="R1116" s="49">
        <f t="shared" si="114"/>
        <v>44</v>
      </c>
    </row>
    <row r="1117" spans="1:18" x14ac:dyDescent="0.25">
      <c r="A1117" s="59">
        <f t="shared" si="115"/>
        <v>1116</v>
      </c>
      <c r="B1117" s="47">
        <v>4</v>
      </c>
      <c r="D1117" s="46" t="s">
        <v>137</v>
      </c>
      <c r="E1117" s="59" t="str">
        <f t="shared" si="107"/>
        <v>Boque 4 - TRANSMISIONES II</v>
      </c>
      <c r="F1117" s="59" t="str">
        <f t="shared" si="108"/>
        <v xml:space="preserve">RADIOTELÉFONO PNR-500. </v>
      </c>
      <c r="G1117" s="59" t="str">
        <f t="shared" si="109"/>
        <v>INSTRUCCIÓN TÁCTICA Y TÉCNICA - Boque 4 - TRANSMISIONES II. RADIOTELÉFONO PNR-500.  (Ref: 1116)</v>
      </c>
      <c r="H1117" s="42" t="s">
        <v>145</v>
      </c>
      <c r="I1117" s="42" t="s">
        <v>173</v>
      </c>
      <c r="J1117" s="37" t="s">
        <v>177</v>
      </c>
      <c r="R1117" s="49">
        <f t="shared" si="114"/>
        <v>45</v>
      </c>
    </row>
    <row r="1118" spans="1:18" x14ac:dyDescent="0.25">
      <c r="A1118" s="59">
        <f t="shared" si="115"/>
        <v>1117</v>
      </c>
      <c r="B1118" s="47">
        <v>4</v>
      </c>
      <c r="D1118" s="46" t="s">
        <v>137</v>
      </c>
      <c r="E1118" s="59" t="str">
        <f t="shared" si="107"/>
        <v>Boque 4 - TRANSMISIONES II</v>
      </c>
      <c r="F1118" s="59" t="str">
        <f t="shared" si="108"/>
        <v xml:space="preserve">RADIOTELÉFONO PNR-500. </v>
      </c>
      <c r="G1118" s="59" t="str">
        <f t="shared" si="109"/>
        <v>INSTRUCCIÓN TÁCTICA Y TÉCNICA - Boque 4 - TRANSMISIONES II. RADIOTELÉFONO PNR-500.  (Ref: 1117)</v>
      </c>
      <c r="H1118" s="42" t="s">
        <v>145</v>
      </c>
      <c r="I1118" s="42" t="s">
        <v>173</v>
      </c>
      <c r="J1118" s="37" t="s">
        <v>177</v>
      </c>
      <c r="R1118" s="49">
        <f t="shared" si="114"/>
        <v>46</v>
      </c>
    </row>
    <row r="1119" spans="1:18" x14ac:dyDescent="0.25">
      <c r="A1119" s="59">
        <f t="shared" si="115"/>
        <v>1118</v>
      </c>
      <c r="B1119" s="47">
        <v>4</v>
      </c>
      <c r="D1119" s="46" t="s">
        <v>137</v>
      </c>
      <c r="E1119" s="59" t="str">
        <f t="shared" si="107"/>
        <v>Boque 4 - TRANSMISIONES II</v>
      </c>
      <c r="F1119" s="59" t="str">
        <f t="shared" si="108"/>
        <v xml:space="preserve">RADIOTELÉFONO PNR-500. </v>
      </c>
      <c r="G1119" s="59" t="str">
        <f t="shared" si="109"/>
        <v>INSTRUCCIÓN TÁCTICA Y TÉCNICA - Boque 4 - TRANSMISIONES II. RADIOTELÉFONO PNR-500.  (Ref: 1118)</v>
      </c>
      <c r="H1119" s="42" t="s">
        <v>145</v>
      </c>
      <c r="I1119" s="42" t="s">
        <v>173</v>
      </c>
      <c r="J1119" s="37" t="s">
        <v>177</v>
      </c>
      <c r="R1119" s="49">
        <f t="shared" si="114"/>
        <v>47</v>
      </c>
    </row>
    <row r="1120" spans="1:18" x14ac:dyDescent="0.25">
      <c r="A1120" s="59">
        <f t="shared" si="115"/>
        <v>1119</v>
      </c>
      <c r="B1120" s="47">
        <v>4</v>
      </c>
      <c r="D1120" s="46" t="s">
        <v>137</v>
      </c>
      <c r="E1120" s="59" t="str">
        <f t="shared" si="107"/>
        <v>Boque 4 - TRANSMISIONES II</v>
      </c>
      <c r="F1120" s="59" t="str">
        <f t="shared" si="108"/>
        <v xml:space="preserve">RADIOTELÉFONO PNR-500. </v>
      </c>
      <c r="G1120" s="59" t="str">
        <f t="shared" si="109"/>
        <v>INSTRUCCIÓN TÁCTICA Y TÉCNICA - Boque 4 - TRANSMISIONES II. RADIOTELÉFONO PNR-500.  (Ref: 1119)</v>
      </c>
      <c r="H1120" s="42" t="s">
        <v>145</v>
      </c>
      <c r="I1120" s="42" t="s">
        <v>173</v>
      </c>
      <c r="J1120" s="37" t="s">
        <v>177</v>
      </c>
      <c r="R1120" s="49">
        <f t="shared" si="114"/>
        <v>48</v>
      </c>
    </row>
    <row r="1121" spans="1:18" x14ac:dyDescent="0.25">
      <c r="A1121" s="59">
        <f t="shared" si="115"/>
        <v>1120</v>
      </c>
      <c r="B1121" s="47">
        <v>4</v>
      </c>
      <c r="C1121" s="46" t="s">
        <v>139</v>
      </c>
      <c r="R1121" s="49">
        <f t="shared" si="114"/>
        <v>1</v>
      </c>
    </row>
  </sheetData>
  <autoFilter ref="A1:R1121"/>
  <conditionalFormatting sqref="C1:D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C1120"/>
  <sheetViews>
    <sheetView topLeftCell="A1097" workbookViewId="0">
      <selection activeCell="C1121" sqref="C1121"/>
    </sheetView>
  </sheetViews>
  <sheetFormatPr baseColWidth="10" defaultRowHeight="13.2" x14ac:dyDescent="0.25"/>
  <sheetData>
    <row r="1" spans="1:3" x14ac:dyDescent="0.25">
      <c r="A1">
        <v>1</v>
      </c>
      <c r="B1">
        <f ca="1">RAND()</f>
        <v>0.1890623009343898</v>
      </c>
      <c r="C1">
        <f t="shared" ref="C1:C64" ca="1" si="0">RANK(B1,$B$1:$B$1120,0)</f>
        <v>921</v>
      </c>
    </row>
    <row r="2" spans="1:3" x14ac:dyDescent="0.25">
      <c r="A2">
        <f>+A1+1</f>
        <v>2</v>
      </c>
      <c r="B2">
        <f t="shared" ref="B2:B65" ca="1" si="1">RAND()</f>
        <v>0.94461314282867503</v>
      </c>
      <c r="C2">
        <f t="shared" ca="1" si="0"/>
        <v>62</v>
      </c>
    </row>
    <row r="3" spans="1:3" x14ac:dyDescent="0.25">
      <c r="A3">
        <f t="shared" ref="A3:A66" si="2">+A2+1</f>
        <v>3</v>
      </c>
      <c r="B3">
        <f t="shared" ca="1" si="1"/>
        <v>0.81684778441156325</v>
      </c>
      <c r="C3">
        <f t="shared" ca="1" si="0"/>
        <v>211</v>
      </c>
    </row>
    <row r="4" spans="1:3" x14ac:dyDescent="0.25">
      <c r="A4">
        <f t="shared" si="2"/>
        <v>4</v>
      </c>
      <c r="B4">
        <f t="shared" ca="1" si="1"/>
        <v>4.8565674955219906E-3</v>
      </c>
      <c r="C4">
        <f t="shared" ca="1" si="0"/>
        <v>1118</v>
      </c>
    </row>
    <row r="5" spans="1:3" x14ac:dyDescent="0.25">
      <c r="A5">
        <f t="shared" si="2"/>
        <v>5</v>
      </c>
      <c r="B5">
        <f t="shared" ca="1" si="1"/>
        <v>0.73596995067630233</v>
      </c>
      <c r="C5">
        <f t="shared" ca="1" si="0"/>
        <v>301</v>
      </c>
    </row>
    <row r="6" spans="1:3" x14ac:dyDescent="0.25">
      <c r="A6">
        <f t="shared" si="2"/>
        <v>6</v>
      </c>
      <c r="B6">
        <f t="shared" ca="1" si="1"/>
        <v>0.25062795701318696</v>
      </c>
      <c r="C6">
        <f t="shared" ca="1" si="0"/>
        <v>848</v>
      </c>
    </row>
    <row r="7" spans="1:3" x14ac:dyDescent="0.25">
      <c r="A7">
        <f t="shared" si="2"/>
        <v>7</v>
      </c>
      <c r="B7">
        <f t="shared" ca="1" si="1"/>
        <v>0.87094406710209182</v>
      </c>
      <c r="C7">
        <f t="shared" ca="1" si="0"/>
        <v>153</v>
      </c>
    </row>
    <row r="8" spans="1:3" x14ac:dyDescent="0.25">
      <c r="A8">
        <f t="shared" si="2"/>
        <v>8</v>
      </c>
      <c r="B8">
        <f t="shared" ca="1" si="1"/>
        <v>0.90973316289227413</v>
      </c>
      <c r="C8">
        <f t="shared" ca="1" si="0"/>
        <v>103</v>
      </c>
    </row>
    <row r="9" spans="1:3" x14ac:dyDescent="0.25">
      <c r="A9">
        <f t="shared" si="2"/>
        <v>9</v>
      </c>
      <c r="B9">
        <f t="shared" ca="1" si="1"/>
        <v>0.29090298120238045</v>
      </c>
      <c r="C9">
        <f t="shared" ca="1" si="0"/>
        <v>798</v>
      </c>
    </row>
    <row r="10" spans="1:3" x14ac:dyDescent="0.25">
      <c r="A10">
        <f t="shared" si="2"/>
        <v>10</v>
      </c>
      <c r="B10">
        <f t="shared" ca="1" si="1"/>
        <v>0.18895299128110732</v>
      </c>
      <c r="C10">
        <f t="shared" ca="1" si="0"/>
        <v>922</v>
      </c>
    </row>
    <row r="11" spans="1:3" x14ac:dyDescent="0.25">
      <c r="A11">
        <f t="shared" si="2"/>
        <v>11</v>
      </c>
      <c r="B11">
        <f t="shared" ca="1" si="1"/>
        <v>0.3056227808042864</v>
      </c>
      <c r="C11">
        <f t="shared" ca="1" si="0"/>
        <v>768</v>
      </c>
    </row>
    <row r="12" spans="1:3" x14ac:dyDescent="0.25">
      <c r="A12">
        <f t="shared" si="2"/>
        <v>12</v>
      </c>
      <c r="B12">
        <f t="shared" ca="1" si="1"/>
        <v>0.27348632513008653</v>
      </c>
      <c r="C12">
        <f t="shared" ca="1" si="0"/>
        <v>817</v>
      </c>
    </row>
    <row r="13" spans="1:3" x14ac:dyDescent="0.25">
      <c r="A13">
        <f t="shared" si="2"/>
        <v>13</v>
      </c>
      <c r="B13">
        <f t="shared" ca="1" si="1"/>
        <v>0.98692983093386921</v>
      </c>
      <c r="C13">
        <f t="shared" ca="1" si="0"/>
        <v>13</v>
      </c>
    </row>
    <row r="14" spans="1:3" x14ac:dyDescent="0.25">
      <c r="A14">
        <f t="shared" si="2"/>
        <v>14</v>
      </c>
      <c r="B14">
        <f t="shared" ca="1" si="1"/>
        <v>0.58778644024889881</v>
      </c>
      <c r="C14">
        <f t="shared" ca="1" si="0"/>
        <v>476</v>
      </c>
    </row>
    <row r="15" spans="1:3" x14ac:dyDescent="0.25">
      <c r="A15">
        <f t="shared" si="2"/>
        <v>15</v>
      </c>
      <c r="B15">
        <f t="shared" ca="1" si="1"/>
        <v>0.18772398028617865</v>
      </c>
      <c r="C15">
        <f t="shared" ca="1" si="0"/>
        <v>926</v>
      </c>
    </row>
    <row r="16" spans="1:3" x14ac:dyDescent="0.25">
      <c r="A16">
        <f t="shared" si="2"/>
        <v>16</v>
      </c>
      <c r="B16">
        <f t="shared" ca="1" si="1"/>
        <v>0.66985452910789844</v>
      </c>
      <c r="C16">
        <f t="shared" ca="1" si="0"/>
        <v>368</v>
      </c>
    </row>
    <row r="17" spans="1:3" x14ac:dyDescent="0.25">
      <c r="A17">
        <f t="shared" si="2"/>
        <v>17</v>
      </c>
      <c r="B17">
        <f t="shared" ca="1" si="1"/>
        <v>0.97464913042166701</v>
      </c>
      <c r="C17">
        <f t="shared" ca="1" si="0"/>
        <v>32</v>
      </c>
    </row>
    <row r="18" spans="1:3" x14ac:dyDescent="0.25">
      <c r="A18">
        <f t="shared" si="2"/>
        <v>18</v>
      </c>
      <c r="B18">
        <f t="shared" ca="1" si="1"/>
        <v>1.0517266276649617E-2</v>
      </c>
      <c r="C18">
        <f t="shared" ca="1" si="0"/>
        <v>1112</v>
      </c>
    </row>
    <row r="19" spans="1:3" x14ac:dyDescent="0.25">
      <c r="A19">
        <f t="shared" si="2"/>
        <v>19</v>
      </c>
      <c r="B19">
        <f t="shared" ca="1" si="1"/>
        <v>0.2507131762956919</v>
      </c>
      <c r="C19">
        <f t="shared" ca="1" si="0"/>
        <v>847</v>
      </c>
    </row>
    <row r="20" spans="1:3" x14ac:dyDescent="0.25">
      <c r="A20">
        <f t="shared" si="2"/>
        <v>20</v>
      </c>
      <c r="B20">
        <f t="shared" ca="1" si="1"/>
        <v>0.73493298302369081</v>
      </c>
      <c r="C20">
        <f t="shared" ca="1" si="0"/>
        <v>303</v>
      </c>
    </row>
    <row r="21" spans="1:3" x14ac:dyDescent="0.25">
      <c r="A21">
        <f t="shared" si="2"/>
        <v>21</v>
      </c>
      <c r="B21">
        <f t="shared" ca="1" si="1"/>
        <v>0.41048174732330989</v>
      </c>
      <c r="C21">
        <f t="shared" ca="1" si="0"/>
        <v>647</v>
      </c>
    </row>
    <row r="22" spans="1:3" x14ac:dyDescent="0.25">
      <c r="A22">
        <f t="shared" si="2"/>
        <v>22</v>
      </c>
      <c r="B22">
        <f t="shared" ca="1" si="1"/>
        <v>0.7439338922004991</v>
      </c>
      <c r="C22">
        <f t="shared" ca="1" si="0"/>
        <v>290</v>
      </c>
    </row>
    <row r="23" spans="1:3" x14ac:dyDescent="0.25">
      <c r="A23">
        <f t="shared" si="2"/>
        <v>23</v>
      </c>
      <c r="B23">
        <f t="shared" ca="1" si="1"/>
        <v>0.18496924470789478</v>
      </c>
      <c r="C23">
        <f t="shared" ca="1" si="0"/>
        <v>930</v>
      </c>
    </row>
    <row r="24" spans="1:3" x14ac:dyDescent="0.25">
      <c r="A24">
        <f t="shared" si="2"/>
        <v>24</v>
      </c>
      <c r="B24">
        <f t="shared" ca="1" si="1"/>
        <v>0.53569890101773265</v>
      </c>
      <c r="C24">
        <f t="shared" ca="1" si="0"/>
        <v>522</v>
      </c>
    </row>
    <row r="25" spans="1:3" x14ac:dyDescent="0.25">
      <c r="A25">
        <f t="shared" si="2"/>
        <v>25</v>
      </c>
      <c r="B25">
        <f t="shared" ca="1" si="1"/>
        <v>0.13473254017808345</v>
      </c>
      <c r="C25">
        <f t="shared" ca="1" si="0"/>
        <v>984</v>
      </c>
    </row>
    <row r="26" spans="1:3" x14ac:dyDescent="0.25">
      <c r="A26">
        <f t="shared" si="2"/>
        <v>26</v>
      </c>
      <c r="B26">
        <f t="shared" ca="1" si="1"/>
        <v>0.30693900458982026</v>
      </c>
      <c r="C26">
        <f t="shared" ca="1" si="0"/>
        <v>766</v>
      </c>
    </row>
    <row r="27" spans="1:3" x14ac:dyDescent="0.25">
      <c r="A27">
        <f t="shared" si="2"/>
        <v>27</v>
      </c>
      <c r="B27">
        <f t="shared" ca="1" si="1"/>
        <v>4.2237317521369278E-2</v>
      </c>
      <c r="C27">
        <f t="shared" ca="1" si="0"/>
        <v>1086</v>
      </c>
    </row>
    <row r="28" spans="1:3" x14ac:dyDescent="0.25">
      <c r="A28">
        <f t="shared" si="2"/>
        <v>28</v>
      </c>
      <c r="B28">
        <f t="shared" ca="1" si="1"/>
        <v>0.9999009022427936</v>
      </c>
      <c r="C28">
        <f t="shared" ca="1" si="0"/>
        <v>1</v>
      </c>
    </row>
    <row r="29" spans="1:3" x14ac:dyDescent="0.25">
      <c r="A29">
        <f t="shared" si="2"/>
        <v>29</v>
      </c>
      <c r="B29">
        <f t="shared" ca="1" si="1"/>
        <v>0.93470663612899052</v>
      </c>
      <c r="C29">
        <f t="shared" ca="1" si="0"/>
        <v>80</v>
      </c>
    </row>
    <row r="30" spans="1:3" x14ac:dyDescent="0.25">
      <c r="A30">
        <f t="shared" si="2"/>
        <v>30</v>
      </c>
      <c r="B30">
        <f t="shared" ca="1" si="1"/>
        <v>0.6815082911912097</v>
      </c>
      <c r="C30">
        <f t="shared" ca="1" si="0"/>
        <v>355</v>
      </c>
    </row>
    <row r="31" spans="1:3" x14ac:dyDescent="0.25">
      <c r="A31">
        <f t="shared" si="2"/>
        <v>31</v>
      </c>
      <c r="B31">
        <f t="shared" ca="1" si="1"/>
        <v>0.69492314874244876</v>
      </c>
      <c r="C31">
        <f t="shared" ca="1" si="0"/>
        <v>345</v>
      </c>
    </row>
    <row r="32" spans="1:3" x14ac:dyDescent="0.25">
      <c r="A32">
        <f t="shared" si="2"/>
        <v>32</v>
      </c>
      <c r="B32">
        <f t="shared" ca="1" si="1"/>
        <v>0.76937336462785755</v>
      </c>
      <c r="C32">
        <f t="shared" ca="1" si="0"/>
        <v>256</v>
      </c>
    </row>
    <row r="33" spans="1:3" x14ac:dyDescent="0.25">
      <c r="A33">
        <f t="shared" si="2"/>
        <v>33</v>
      </c>
      <c r="B33">
        <f t="shared" ca="1" si="1"/>
        <v>0.53292006449856022</v>
      </c>
      <c r="C33">
        <f t="shared" ca="1" si="0"/>
        <v>526</v>
      </c>
    </row>
    <row r="34" spans="1:3" x14ac:dyDescent="0.25">
      <c r="A34">
        <f t="shared" si="2"/>
        <v>34</v>
      </c>
      <c r="B34">
        <f t="shared" ca="1" si="1"/>
        <v>0.70220016214851388</v>
      </c>
      <c r="C34">
        <f t="shared" ca="1" si="0"/>
        <v>336</v>
      </c>
    </row>
    <row r="35" spans="1:3" x14ac:dyDescent="0.25">
      <c r="A35">
        <f t="shared" si="2"/>
        <v>35</v>
      </c>
      <c r="B35">
        <f t="shared" ca="1" si="1"/>
        <v>0.94146009229470395</v>
      </c>
      <c r="C35">
        <f t="shared" ca="1" si="0"/>
        <v>67</v>
      </c>
    </row>
    <row r="36" spans="1:3" x14ac:dyDescent="0.25">
      <c r="A36">
        <f t="shared" si="2"/>
        <v>36</v>
      </c>
      <c r="B36">
        <f t="shared" ca="1" si="1"/>
        <v>0.36768198017517628</v>
      </c>
      <c r="C36">
        <f t="shared" ca="1" si="0"/>
        <v>692</v>
      </c>
    </row>
    <row r="37" spans="1:3" x14ac:dyDescent="0.25">
      <c r="A37">
        <f t="shared" si="2"/>
        <v>37</v>
      </c>
      <c r="B37">
        <f t="shared" ca="1" si="1"/>
        <v>0.24227136289597317</v>
      </c>
      <c r="C37">
        <f t="shared" ca="1" si="0"/>
        <v>856</v>
      </c>
    </row>
    <row r="38" spans="1:3" x14ac:dyDescent="0.25">
      <c r="A38">
        <f t="shared" si="2"/>
        <v>38</v>
      </c>
      <c r="B38">
        <f t="shared" ca="1" si="1"/>
        <v>0.83425022986443587</v>
      </c>
      <c r="C38">
        <f t="shared" ca="1" si="0"/>
        <v>192</v>
      </c>
    </row>
    <row r="39" spans="1:3" x14ac:dyDescent="0.25">
      <c r="A39">
        <f t="shared" si="2"/>
        <v>39</v>
      </c>
      <c r="B39">
        <f t="shared" ca="1" si="1"/>
        <v>0.83853757408192209</v>
      </c>
      <c r="C39">
        <f t="shared" ca="1" si="0"/>
        <v>187</v>
      </c>
    </row>
    <row r="40" spans="1:3" x14ac:dyDescent="0.25">
      <c r="A40">
        <f t="shared" si="2"/>
        <v>40</v>
      </c>
      <c r="B40">
        <f t="shared" ca="1" si="1"/>
        <v>0.40182479792808301</v>
      </c>
      <c r="C40">
        <f t="shared" ca="1" si="0"/>
        <v>663</v>
      </c>
    </row>
    <row r="41" spans="1:3" x14ac:dyDescent="0.25">
      <c r="A41">
        <f t="shared" si="2"/>
        <v>41</v>
      </c>
      <c r="B41">
        <f t="shared" ca="1" si="1"/>
        <v>0.55157548867244266</v>
      </c>
      <c r="C41">
        <f t="shared" ca="1" si="0"/>
        <v>508</v>
      </c>
    </row>
    <row r="42" spans="1:3" x14ac:dyDescent="0.25">
      <c r="A42">
        <f t="shared" si="2"/>
        <v>42</v>
      </c>
      <c r="B42">
        <f t="shared" ca="1" si="1"/>
        <v>0.13260730506214036</v>
      </c>
      <c r="C42">
        <f t="shared" ca="1" si="0"/>
        <v>988</v>
      </c>
    </row>
    <row r="43" spans="1:3" x14ac:dyDescent="0.25">
      <c r="A43">
        <f t="shared" si="2"/>
        <v>43</v>
      </c>
      <c r="B43">
        <f t="shared" ca="1" si="1"/>
        <v>0.32141315955395977</v>
      </c>
      <c r="C43">
        <f t="shared" ca="1" si="0"/>
        <v>746</v>
      </c>
    </row>
    <row r="44" spans="1:3" x14ac:dyDescent="0.25">
      <c r="A44">
        <f t="shared" si="2"/>
        <v>44</v>
      </c>
      <c r="B44">
        <f t="shared" ca="1" si="1"/>
        <v>4.8291163364197698E-2</v>
      </c>
      <c r="C44">
        <f t="shared" ca="1" si="0"/>
        <v>1080</v>
      </c>
    </row>
    <row r="45" spans="1:3" x14ac:dyDescent="0.25">
      <c r="A45">
        <f t="shared" si="2"/>
        <v>45</v>
      </c>
      <c r="B45">
        <f t="shared" ca="1" si="1"/>
        <v>0.9830078192081837</v>
      </c>
      <c r="C45">
        <f t="shared" ca="1" si="0"/>
        <v>17</v>
      </c>
    </row>
    <row r="46" spans="1:3" x14ac:dyDescent="0.25">
      <c r="A46">
        <f t="shared" si="2"/>
        <v>46</v>
      </c>
      <c r="B46">
        <f t="shared" ca="1" si="1"/>
        <v>5.5973826764783574E-3</v>
      </c>
      <c r="C46">
        <f t="shared" ca="1" si="0"/>
        <v>1116</v>
      </c>
    </row>
    <row r="47" spans="1:3" x14ac:dyDescent="0.25">
      <c r="A47">
        <f t="shared" si="2"/>
        <v>47</v>
      </c>
      <c r="B47">
        <f t="shared" ca="1" si="1"/>
        <v>0.19544000424021202</v>
      </c>
      <c r="C47">
        <f t="shared" ca="1" si="0"/>
        <v>906</v>
      </c>
    </row>
    <row r="48" spans="1:3" x14ac:dyDescent="0.25">
      <c r="A48">
        <f t="shared" si="2"/>
        <v>48</v>
      </c>
      <c r="B48">
        <f t="shared" ca="1" si="1"/>
        <v>0.66081510928200249</v>
      </c>
      <c r="C48">
        <f t="shared" ca="1" si="0"/>
        <v>384</v>
      </c>
    </row>
    <row r="49" spans="1:3" x14ac:dyDescent="0.25">
      <c r="A49">
        <f t="shared" si="2"/>
        <v>49</v>
      </c>
      <c r="B49">
        <f t="shared" ca="1" si="1"/>
        <v>0.25481151515841349</v>
      </c>
      <c r="C49">
        <f t="shared" ca="1" si="0"/>
        <v>841</v>
      </c>
    </row>
    <row r="50" spans="1:3" x14ac:dyDescent="0.25">
      <c r="A50">
        <f t="shared" si="2"/>
        <v>50</v>
      </c>
      <c r="B50">
        <f t="shared" ca="1" si="1"/>
        <v>0.99649633022521733</v>
      </c>
      <c r="C50">
        <f t="shared" ca="1" si="0"/>
        <v>6</v>
      </c>
    </row>
    <row r="51" spans="1:3" x14ac:dyDescent="0.25">
      <c r="A51">
        <f t="shared" si="2"/>
        <v>51</v>
      </c>
      <c r="B51">
        <f t="shared" ca="1" si="1"/>
        <v>0.47006486375266343</v>
      </c>
      <c r="C51">
        <f t="shared" ca="1" si="0"/>
        <v>593</v>
      </c>
    </row>
    <row r="52" spans="1:3" x14ac:dyDescent="0.25">
      <c r="A52">
        <f t="shared" si="2"/>
        <v>52</v>
      </c>
      <c r="B52">
        <f t="shared" ca="1" si="1"/>
        <v>0.79698227271916611</v>
      </c>
      <c r="C52">
        <f t="shared" ca="1" si="0"/>
        <v>229</v>
      </c>
    </row>
    <row r="53" spans="1:3" x14ac:dyDescent="0.25">
      <c r="A53">
        <f t="shared" si="2"/>
        <v>53</v>
      </c>
      <c r="B53">
        <f t="shared" ca="1" si="1"/>
        <v>0.89649878604693078</v>
      </c>
      <c r="C53">
        <f t="shared" ca="1" si="0"/>
        <v>118</v>
      </c>
    </row>
    <row r="54" spans="1:3" x14ac:dyDescent="0.25">
      <c r="A54">
        <f t="shared" si="2"/>
        <v>54</v>
      </c>
      <c r="B54">
        <f t="shared" ca="1" si="1"/>
        <v>0.208371581031215</v>
      </c>
      <c r="C54">
        <f t="shared" ca="1" si="0"/>
        <v>895</v>
      </c>
    </row>
    <row r="55" spans="1:3" x14ac:dyDescent="0.25">
      <c r="A55">
        <f t="shared" si="2"/>
        <v>55</v>
      </c>
      <c r="B55">
        <f t="shared" ca="1" si="1"/>
        <v>7.2647784272694138E-2</v>
      </c>
      <c r="C55">
        <f t="shared" ca="1" si="0"/>
        <v>1060</v>
      </c>
    </row>
    <row r="56" spans="1:3" x14ac:dyDescent="0.25">
      <c r="A56">
        <f t="shared" si="2"/>
        <v>56</v>
      </c>
      <c r="B56">
        <f t="shared" ca="1" si="1"/>
        <v>9.8043260831189638E-2</v>
      </c>
      <c r="C56">
        <f t="shared" ca="1" si="0"/>
        <v>1031</v>
      </c>
    </row>
    <row r="57" spans="1:3" x14ac:dyDescent="0.25">
      <c r="A57">
        <f t="shared" si="2"/>
        <v>57</v>
      </c>
      <c r="B57">
        <f t="shared" ca="1" si="1"/>
        <v>0.97911877606463826</v>
      </c>
      <c r="C57">
        <f t="shared" ca="1" si="0"/>
        <v>25</v>
      </c>
    </row>
    <row r="58" spans="1:3" x14ac:dyDescent="0.25">
      <c r="A58">
        <f t="shared" si="2"/>
        <v>58</v>
      </c>
      <c r="B58">
        <f t="shared" ca="1" si="1"/>
        <v>0.37524935570031981</v>
      </c>
      <c r="C58">
        <f t="shared" ca="1" si="0"/>
        <v>683</v>
      </c>
    </row>
    <row r="59" spans="1:3" x14ac:dyDescent="0.25">
      <c r="A59">
        <f t="shared" si="2"/>
        <v>59</v>
      </c>
      <c r="B59">
        <f t="shared" ca="1" si="1"/>
        <v>0.93751076636217223</v>
      </c>
      <c r="C59">
        <f t="shared" ca="1" si="0"/>
        <v>75</v>
      </c>
    </row>
    <row r="60" spans="1:3" x14ac:dyDescent="0.25">
      <c r="A60">
        <f t="shared" si="2"/>
        <v>60</v>
      </c>
      <c r="B60">
        <f t="shared" ca="1" si="1"/>
        <v>0.63239266440270547</v>
      </c>
      <c r="C60">
        <f t="shared" ca="1" si="0"/>
        <v>418</v>
      </c>
    </row>
    <row r="61" spans="1:3" x14ac:dyDescent="0.25">
      <c r="A61">
        <f t="shared" si="2"/>
        <v>61</v>
      </c>
      <c r="B61">
        <f t="shared" ca="1" si="1"/>
        <v>7.3426704969125511E-2</v>
      </c>
      <c r="C61">
        <f t="shared" ca="1" si="0"/>
        <v>1059</v>
      </c>
    </row>
    <row r="62" spans="1:3" x14ac:dyDescent="0.25">
      <c r="A62">
        <f t="shared" si="2"/>
        <v>62</v>
      </c>
      <c r="B62">
        <f t="shared" ca="1" si="1"/>
        <v>0.22100416724330563</v>
      </c>
      <c r="C62">
        <f t="shared" ca="1" si="0"/>
        <v>882</v>
      </c>
    </row>
    <row r="63" spans="1:3" x14ac:dyDescent="0.25">
      <c r="A63">
        <f t="shared" si="2"/>
        <v>63</v>
      </c>
      <c r="B63">
        <f t="shared" ca="1" si="1"/>
        <v>0.67106133980307658</v>
      </c>
      <c r="C63">
        <f t="shared" ca="1" si="0"/>
        <v>367</v>
      </c>
    </row>
    <row r="64" spans="1:3" x14ac:dyDescent="0.25">
      <c r="A64">
        <f t="shared" si="2"/>
        <v>64</v>
      </c>
      <c r="B64">
        <f t="shared" ca="1" si="1"/>
        <v>0.32799978347448</v>
      </c>
      <c r="C64">
        <f t="shared" ca="1" si="0"/>
        <v>734</v>
      </c>
    </row>
    <row r="65" spans="1:3" x14ac:dyDescent="0.25">
      <c r="A65">
        <f t="shared" si="2"/>
        <v>65</v>
      </c>
      <c r="B65">
        <f t="shared" ca="1" si="1"/>
        <v>0.39972306755421305</v>
      </c>
      <c r="C65">
        <f t="shared" ref="C65:C128" ca="1" si="3">RANK(B65,$B$1:$B$1120,0)</f>
        <v>664</v>
      </c>
    </row>
    <row r="66" spans="1:3" x14ac:dyDescent="0.25">
      <c r="A66">
        <f t="shared" si="2"/>
        <v>66</v>
      </c>
      <c r="B66">
        <f t="shared" ref="B66:B129" ca="1" si="4">RAND()</f>
        <v>0.71582147626063997</v>
      </c>
      <c r="C66">
        <f t="shared" ca="1" si="3"/>
        <v>317</v>
      </c>
    </row>
    <row r="67" spans="1:3" x14ac:dyDescent="0.25">
      <c r="A67">
        <f t="shared" ref="A67:A130" si="5">+A66+1</f>
        <v>67</v>
      </c>
      <c r="B67">
        <f t="shared" ca="1" si="4"/>
        <v>0.86363461649950379</v>
      </c>
      <c r="C67">
        <f t="shared" ca="1" si="3"/>
        <v>159</v>
      </c>
    </row>
    <row r="68" spans="1:3" x14ac:dyDescent="0.25">
      <c r="A68">
        <f t="shared" si="5"/>
        <v>68</v>
      </c>
      <c r="B68">
        <f t="shared" ca="1" si="4"/>
        <v>0.19289491182255591</v>
      </c>
      <c r="C68">
        <f t="shared" ca="1" si="3"/>
        <v>910</v>
      </c>
    </row>
    <row r="69" spans="1:3" x14ac:dyDescent="0.25">
      <c r="A69">
        <f t="shared" si="5"/>
        <v>69</v>
      </c>
      <c r="B69">
        <f t="shared" ca="1" si="4"/>
        <v>0.6179515445566397</v>
      </c>
      <c r="C69">
        <f t="shared" ca="1" si="3"/>
        <v>440</v>
      </c>
    </row>
    <row r="70" spans="1:3" x14ac:dyDescent="0.25">
      <c r="A70">
        <f t="shared" si="5"/>
        <v>70</v>
      </c>
      <c r="B70">
        <f t="shared" ca="1" si="4"/>
        <v>0.3297666050555399</v>
      </c>
      <c r="C70">
        <f t="shared" ca="1" si="3"/>
        <v>732</v>
      </c>
    </row>
    <row r="71" spans="1:3" x14ac:dyDescent="0.25">
      <c r="A71">
        <f t="shared" si="5"/>
        <v>71</v>
      </c>
      <c r="B71">
        <f t="shared" ca="1" si="4"/>
        <v>0.36859328868589725</v>
      </c>
      <c r="C71">
        <f t="shared" ca="1" si="3"/>
        <v>690</v>
      </c>
    </row>
    <row r="72" spans="1:3" x14ac:dyDescent="0.25">
      <c r="A72">
        <f t="shared" si="5"/>
        <v>72</v>
      </c>
      <c r="B72">
        <f t="shared" ca="1" si="4"/>
        <v>0.54264306678953544</v>
      </c>
      <c r="C72">
        <f t="shared" ca="1" si="3"/>
        <v>516</v>
      </c>
    </row>
    <row r="73" spans="1:3" x14ac:dyDescent="0.25">
      <c r="A73">
        <f t="shared" si="5"/>
        <v>73</v>
      </c>
      <c r="B73">
        <f t="shared" ca="1" si="4"/>
        <v>0.97658217477659626</v>
      </c>
      <c r="C73">
        <f t="shared" ca="1" si="3"/>
        <v>30</v>
      </c>
    </row>
    <row r="74" spans="1:3" x14ac:dyDescent="0.25">
      <c r="A74">
        <f t="shared" si="5"/>
        <v>74</v>
      </c>
      <c r="B74">
        <f t="shared" ca="1" si="4"/>
        <v>9.3414015905881609E-2</v>
      </c>
      <c r="C74">
        <f t="shared" ca="1" si="3"/>
        <v>1038</v>
      </c>
    </row>
    <row r="75" spans="1:3" x14ac:dyDescent="0.25">
      <c r="A75">
        <f t="shared" si="5"/>
        <v>75</v>
      </c>
      <c r="B75">
        <f t="shared" ca="1" si="4"/>
        <v>0.85022722551852215</v>
      </c>
      <c r="C75">
        <f t="shared" ca="1" si="3"/>
        <v>174</v>
      </c>
    </row>
    <row r="76" spans="1:3" x14ac:dyDescent="0.25">
      <c r="A76">
        <f t="shared" si="5"/>
        <v>76</v>
      </c>
      <c r="B76">
        <f t="shared" ca="1" si="4"/>
        <v>0.12617896012929886</v>
      </c>
      <c r="C76">
        <f t="shared" ca="1" si="3"/>
        <v>998</v>
      </c>
    </row>
    <row r="77" spans="1:3" x14ac:dyDescent="0.25">
      <c r="A77">
        <f t="shared" si="5"/>
        <v>77</v>
      </c>
      <c r="B77">
        <f t="shared" ca="1" si="4"/>
        <v>0.41898353269244315</v>
      </c>
      <c r="C77">
        <f t="shared" ca="1" si="3"/>
        <v>642</v>
      </c>
    </row>
    <row r="78" spans="1:3" x14ac:dyDescent="0.25">
      <c r="A78">
        <f t="shared" si="5"/>
        <v>78</v>
      </c>
      <c r="B78">
        <f t="shared" ca="1" si="4"/>
        <v>0.5612998263526624</v>
      </c>
      <c r="C78">
        <f t="shared" ca="1" si="3"/>
        <v>500</v>
      </c>
    </row>
    <row r="79" spans="1:3" x14ac:dyDescent="0.25">
      <c r="A79">
        <f t="shared" si="5"/>
        <v>79</v>
      </c>
      <c r="B79">
        <f t="shared" ca="1" si="4"/>
        <v>0.35428071257299931</v>
      </c>
      <c r="C79">
        <f t="shared" ca="1" si="3"/>
        <v>709</v>
      </c>
    </row>
    <row r="80" spans="1:3" x14ac:dyDescent="0.25">
      <c r="A80">
        <f t="shared" si="5"/>
        <v>80</v>
      </c>
      <c r="B80">
        <f t="shared" ca="1" si="4"/>
        <v>0.40273069859193267</v>
      </c>
      <c r="C80">
        <f t="shared" ca="1" si="3"/>
        <v>660</v>
      </c>
    </row>
    <row r="81" spans="1:3" x14ac:dyDescent="0.25">
      <c r="A81">
        <f t="shared" si="5"/>
        <v>81</v>
      </c>
      <c r="B81">
        <f t="shared" ca="1" si="4"/>
        <v>0.22770582425841013</v>
      </c>
      <c r="C81">
        <f t="shared" ca="1" si="3"/>
        <v>874</v>
      </c>
    </row>
    <row r="82" spans="1:3" x14ac:dyDescent="0.25">
      <c r="A82">
        <f t="shared" si="5"/>
        <v>82</v>
      </c>
      <c r="B82">
        <f t="shared" ca="1" si="4"/>
        <v>0.74105399188171261</v>
      </c>
      <c r="C82">
        <f t="shared" ca="1" si="3"/>
        <v>295</v>
      </c>
    </row>
    <row r="83" spans="1:3" x14ac:dyDescent="0.25">
      <c r="A83">
        <f t="shared" si="5"/>
        <v>83</v>
      </c>
      <c r="B83">
        <f t="shared" ca="1" si="4"/>
        <v>0.75896656142962615</v>
      </c>
      <c r="C83">
        <f t="shared" ca="1" si="3"/>
        <v>269</v>
      </c>
    </row>
    <row r="84" spans="1:3" x14ac:dyDescent="0.25">
      <c r="A84">
        <f t="shared" si="5"/>
        <v>84</v>
      </c>
      <c r="B84">
        <f t="shared" ca="1" si="4"/>
        <v>0.31294853661697553</v>
      </c>
      <c r="C84">
        <f t="shared" ca="1" si="3"/>
        <v>760</v>
      </c>
    </row>
    <row r="85" spans="1:3" x14ac:dyDescent="0.25">
      <c r="A85">
        <f t="shared" si="5"/>
        <v>85</v>
      </c>
      <c r="B85">
        <f t="shared" ca="1" si="4"/>
        <v>0.73834252383852605</v>
      </c>
      <c r="C85">
        <f t="shared" ca="1" si="3"/>
        <v>296</v>
      </c>
    </row>
    <row r="86" spans="1:3" x14ac:dyDescent="0.25">
      <c r="A86">
        <f t="shared" si="5"/>
        <v>86</v>
      </c>
      <c r="B86">
        <f t="shared" ca="1" si="4"/>
        <v>0.19925813827977734</v>
      </c>
      <c r="C86">
        <f t="shared" ca="1" si="3"/>
        <v>901</v>
      </c>
    </row>
    <row r="87" spans="1:3" x14ac:dyDescent="0.25">
      <c r="A87">
        <f t="shared" si="5"/>
        <v>87</v>
      </c>
      <c r="B87">
        <f t="shared" ca="1" si="4"/>
        <v>0.12775303734304533</v>
      </c>
      <c r="C87">
        <f t="shared" ca="1" si="3"/>
        <v>996</v>
      </c>
    </row>
    <row r="88" spans="1:3" x14ac:dyDescent="0.25">
      <c r="A88">
        <f t="shared" si="5"/>
        <v>88</v>
      </c>
      <c r="B88">
        <f t="shared" ca="1" si="4"/>
        <v>0.93500253349709861</v>
      </c>
      <c r="C88">
        <f t="shared" ca="1" si="3"/>
        <v>79</v>
      </c>
    </row>
    <row r="89" spans="1:3" x14ac:dyDescent="0.25">
      <c r="A89">
        <f t="shared" si="5"/>
        <v>89</v>
      </c>
      <c r="B89">
        <f t="shared" ca="1" si="4"/>
        <v>3.5919726139559516E-2</v>
      </c>
      <c r="C89">
        <f t="shared" ca="1" si="3"/>
        <v>1090</v>
      </c>
    </row>
    <row r="90" spans="1:3" x14ac:dyDescent="0.25">
      <c r="A90">
        <f t="shared" si="5"/>
        <v>90</v>
      </c>
      <c r="B90">
        <f t="shared" ca="1" si="4"/>
        <v>4.8600247187661427E-2</v>
      </c>
      <c r="C90">
        <f t="shared" ca="1" si="3"/>
        <v>1079</v>
      </c>
    </row>
    <row r="91" spans="1:3" x14ac:dyDescent="0.25">
      <c r="A91">
        <f t="shared" si="5"/>
        <v>91</v>
      </c>
      <c r="B91">
        <f t="shared" ca="1" si="4"/>
        <v>0.40456246169882248</v>
      </c>
      <c r="C91">
        <f t="shared" ca="1" si="3"/>
        <v>655</v>
      </c>
    </row>
    <row r="92" spans="1:3" x14ac:dyDescent="0.25">
      <c r="A92">
        <f t="shared" si="5"/>
        <v>92</v>
      </c>
      <c r="B92">
        <f t="shared" ca="1" si="4"/>
        <v>0.94583053923211624</v>
      </c>
      <c r="C92">
        <f t="shared" ca="1" si="3"/>
        <v>61</v>
      </c>
    </row>
    <row r="93" spans="1:3" x14ac:dyDescent="0.25">
      <c r="A93">
        <f t="shared" si="5"/>
        <v>93</v>
      </c>
      <c r="B93">
        <f t="shared" ca="1" si="4"/>
        <v>0.64457123959180662</v>
      </c>
      <c r="C93">
        <f t="shared" ca="1" si="3"/>
        <v>403</v>
      </c>
    </row>
    <row r="94" spans="1:3" x14ac:dyDescent="0.25">
      <c r="A94">
        <f t="shared" si="5"/>
        <v>94</v>
      </c>
      <c r="B94">
        <f t="shared" ca="1" si="4"/>
        <v>0.17184772308885932</v>
      </c>
      <c r="C94">
        <f t="shared" ca="1" si="3"/>
        <v>946</v>
      </c>
    </row>
    <row r="95" spans="1:3" x14ac:dyDescent="0.25">
      <c r="A95">
        <f t="shared" si="5"/>
        <v>95</v>
      </c>
      <c r="B95">
        <f t="shared" ca="1" si="4"/>
        <v>0.77666553798623472</v>
      </c>
      <c r="C95">
        <f t="shared" ca="1" si="3"/>
        <v>246</v>
      </c>
    </row>
    <row r="96" spans="1:3" x14ac:dyDescent="0.25">
      <c r="A96">
        <f t="shared" si="5"/>
        <v>96</v>
      </c>
      <c r="B96">
        <f t="shared" ca="1" si="4"/>
        <v>0.76320603368569484</v>
      </c>
      <c r="C96">
        <f t="shared" ca="1" si="3"/>
        <v>263</v>
      </c>
    </row>
    <row r="97" spans="1:3" x14ac:dyDescent="0.25">
      <c r="A97">
        <f t="shared" si="5"/>
        <v>97</v>
      </c>
      <c r="B97">
        <f t="shared" ca="1" si="4"/>
        <v>0.3217801951182655</v>
      </c>
      <c r="C97">
        <f t="shared" ca="1" si="3"/>
        <v>745</v>
      </c>
    </row>
    <row r="98" spans="1:3" x14ac:dyDescent="0.25">
      <c r="A98">
        <f t="shared" si="5"/>
        <v>98</v>
      </c>
      <c r="B98">
        <f t="shared" ca="1" si="4"/>
        <v>0.301237622068802</v>
      </c>
      <c r="C98">
        <f t="shared" ca="1" si="3"/>
        <v>779</v>
      </c>
    </row>
    <row r="99" spans="1:3" x14ac:dyDescent="0.25">
      <c r="A99">
        <f t="shared" si="5"/>
        <v>99</v>
      </c>
      <c r="B99">
        <f t="shared" ca="1" si="4"/>
        <v>0.42306050580541554</v>
      </c>
      <c r="C99">
        <f t="shared" ca="1" si="3"/>
        <v>639</v>
      </c>
    </row>
    <row r="100" spans="1:3" x14ac:dyDescent="0.25">
      <c r="A100">
        <f t="shared" si="5"/>
        <v>100</v>
      </c>
      <c r="B100">
        <f t="shared" ca="1" si="4"/>
        <v>5.3272452933461056E-2</v>
      </c>
      <c r="C100">
        <f t="shared" ca="1" si="3"/>
        <v>1074</v>
      </c>
    </row>
    <row r="101" spans="1:3" x14ac:dyDescent="0.25">
      <c r="A101">
        <f t="shared" si="5"/>
        <v>101</v>
      </c>
      <c r="B101">
        <f t="shared" ca="1" si="4"/>
        <v>0.94009190485206362</v>
      </c>
      <c r="C101">
        <f t="shared" ca="1" si="3"/>
        <v>70</v>
      </c>
    </row>
    <row r="102" spans="1:3" x14ac:dyDescent="0.25">
      <c r="A102">
        <f t="shared" si="5"/>
        <v>102</v>
      </c>
      <c r="B102">
        <f t="shared" ca="1" si="4"/>
        <v>0.66958386081971621</v>
      </c>
      <c r="C102">
        <f t="shared" ca="1" si="3"/>
        <v>369</v>
      </c>
    </row>
    <row r="103" spans="1:3" x14ac:dyDescent="0.25">
      <c r="A103">
        <f t="shared" si="5"/>
        <v>103</v>
      </c>
      <c r="B103">
        <f t="shared" ca="1" si="4"/>
        <v>0.79117311482780017</v>
      </c>
      <c r="C103">
        <f t="shared" ca="1" si="3"/>
        <v>235</v>
      </c>
    </row>
    <row r="104" spans="1:3" x14ac:dyDescent="0.25">
      <c r="A104">
        <f t="shared" si="5"/>
        <v>104</v>
      </c>
      <c r="B104">
        <f t="shared" ca="1" si="4"/>
        <v>0.11656379498767411</v>
      </c>
      <c r="C104">
        <f t="shared" ca="1" si="3"/>
        <v>1010</v>
      </c>
    </row>
    <row r="105" spans="1:3" x14ac:dyDescent="0.25">
      <c r="A105">
        <f t="shared" si="5"/>
        <v>105</v>
      </c>
      <c r="B105">
        <f t="shared" ca="1" si="4"/>
        <v>0.22976186466901716</v>
      </c>
      <c r="C105">
        <f t="shared" ca="1" si="3"/>
        <v>871</v>
      </c>
    </row>
    <row r="106" spans="1:3" x14ac:dyDescent="0.25">
      <c r="A106">
        <f t="shared" si="5"/>
        <v>106</v>
      </c>
      <c r="B106">
        <f t="shared" ca="1" si="4"/>
        <v>0.26430833858252534</v>
      </c>
      <c r="C106">
        <f t="shared" ca="1" si="3"/>
        <v>824</v>
      </c>
    </row>
    <row r="107" spans="1:3" x14ac:dyDescent="0.25">
      <c r="A107">
        <f t="shared" si="5"/>
        <v>107</v>
      </c>
      <c r="B107">
        <f t="shared" ca="1" si="4"/>
        <v>0.98755419765191299</v>
      </c>
      <c r="C107">
        <f t="shared" ca="1" si="3"/>
        <v>12</v>
      </c>
    </row>
    <row r="108" spans="1:3" x14ac:dyDescent="0.25">
      <c r="A108">
        <f t="shared" si="5"/>
        <v>108</v>
      </c>
      <c r="B108">
        <f t="shared" ca="1" si="4"/>
        <v>0.18940386224248507</v>
      </c>
      <c r="C108">
        <f t="shared" ca="1" si="3"/>
        <v>920</v>
      </c>
    </row>
    <row r="109" spans="1:3" x14ac:dyDescent="0.25">
      <c r="A109">
        <f t="shared" si="5"/>
        <v>109</v>
      </c>
      <c r="B109">
        <f t="shared" ca="1" si="4"/>
        <v>0.19289442278105728</v>
      </c>
      <c r="C109">
        <f t="shared" ca="1" si="3"/>
        <v>911</v>
      </c>
    </row>
    <row r="110" spans="1:3" x14ac:dyDescent="0.25">
      <c r="A110">
        <f t="shared" si="5"/>
        <v>110</v>
      </c>
      <c r="B110">
        <f t="shared" ca="1" si="4"/>
        <v>0.17836735718662777</v>
      </c>
      <c r="C110">
        <f t="shared" ca="1" si="3"/>
        <v>938</v>
      </c>
    </row>
    <row r="111" spans="1:3" x14ac:dyDescent="0.25">
      <c r="A111">
        <f t="shared" si="5"/>
        <v>111</v>
      </c>
      <c r="B111">
        <f t="shared" ca="1" si="4"/>
        <v>0.7246555610684432</v>
      </c>
      <c r="C111">
        <f t="shared" ca="1" si="3"/>
        <v>310</v>
      </c>
    </row>
    <row r="112" spans="1:3" x14ac:dyDescent="0.25">
      <c r="A112">
        <f t="shared" si="5"/>
        <v>112</v>
      </c>
      <c r="B112">
        <f t="shared" ca="1" si="4"/>
        <v>0.83376765848706158</v>
      </c>
      <c r="C112">
        <f t="shared" ca="1" si="3"/>
        <v>194</v>
      </c>
    </row>
    <row r="113" spans="1:3" x14ac:dyDescent="0.25">
      <c r="A113">
        <f t="shared" si="5"/>
        <v>113</v>
      </c>
      <c r="B113">
        <f t="shared" ca="1" si="4"/>
        <v>0.14193910098267426</v>
      </c>
      <c r="C113">
        <f t="shared" ca="1" si="3"/>
        <v>978</v>
      </c>
    </row>
    <row r="114" spans="1:3" x14ac:dyDescent="0.25">
      <c r="A114">
        <f t="shared" si="5"/>
        <v>114</v>
      </c>
      <c r="B114">
        <f t="shared" ca="1" si="4"/>
        <v>0.73757720242204072</v>
      </c>
      <c r="C114">
        <f t="shared" ca="1" si="3"/>
        <v>298</v>
      </c>
    </row>
    <row r="115" spans="1:3" x14ac:dyDescent="0.25">
      <c r="A115">
        <f t="shared" si="5"/>
        <v>115</v>
      </c>
      <c r="B115">
        <f t="shared" ca="1" si="4"/>
        <v>0.11325689426417929</v>
      </c>
      <c r="C115">
        <f t="shared" ca="1" si="3"/>
        <v>1013</v>
      </c>
    </row>
    <row r="116" spans="1:3" x14ac:dyDescent="0.25">
      <c r="A116">
        <f t="shared" si="5"/>
        <v>116</v>
      </c>
      <c r="B116">
        <f t="shared" ca="1" si="4"/>
        <v>0.65526562732916271</v>
      </c>
      <c r="C116">
        <f t="shared" ca="1" si="3"/>
        <v>395</v>
      </c>
    </row>
    <row r="117" spans="1:3" x14ac:dyDescent="0.25">
      <c r="A117">
        <f t="shared" si="5"/>
        <v>117</v>
      </c>
      <c r="B117">
        <f t="shared" ca="1" si="4"/>
        <v>0.28075016923870655</v>
      </c>
      <c r="C117">
        <f t="shared" ca="1" si="3"/>
        <v>806</v>
      </c>
    </row>
    <row r="118" spans="1:3" x14ac:dyDescent="0.25">
      <c r="A118">
        <f t="shared" si="5"/>
        <v>118</v>
      </c>
      <c r="B118">
        <f t="shared" ca="1" si="4"/>
        <v>0.87476529366146161</v>
      </c>
      <c r="C118">
        <f t="shared" ca="1" si="3"/>
        <v>147</v>
      </c>
    </row>
    <row r="119" spans="1:3" x14ac:dyDescent="0.25">
      <c r="A119">
        <f t="shared" si="5"/>
        <v>119</v>
      </c>
      <c r="B119">
        <f t="shared" ca="1" si="4"/>
        <v>8.3500652967468669E-2</v>
      </c>
      <c r="C119">
        <f t="shared" ca="1" si="3"/>
        <v>1047</v>
      </c>
    </row>
    <row r="120" spans="1:3" x14ac:dyDescent="0.25">
      <c r="A120">
        <f t="shared" si="5"/>
        <v>120</v>
      </c>
      <c r="B120">
        <f t="shared" ca="1" si="4"/>
        <v>0.93357322937192622</v>
      </c>
      <c r="C120">
        <f t="shared" ca="1" si="3"/>
        <v>82</v>
      </c>
    </row>
    <row r="121" spans="1:3" x14ac:dyDescent="0.25">
      <c r="A121">
        <f t="shared" si="5"/>
        <v>121</v>
      </c>
      <c r="B121">
        <f t="shared" ca="1" si="4"/>
        <v>0.48674721037438295</v>
      </c>
      <c r="C121">
        <f t="shared" ca="1" si="3"/>
        <v>576</v>
      </c>
    </row>
    <row r="122" spans="1:3" x14ac:dyDescent="0.25">
      <c r="A122">
        <f t="shared" si="5"/>
        <v>122</v>
      </c>
      <c r="B122">
        <f t="shared" ca="1" si="4"/>
        <v>0.91232267925664978</v>
      </c>
      <c r="C122">
        <f t="shared" ca="1" si="3"/>
        <v>99</v>
      </c>
    </row>
    <row r="123" spans="1:3" x14ac:dyDescent="0.25">
      <c r="A123">
        <f t="shared" si="5"/>
        <v>123</v>
      </c>
      <c r="B123">
        <f t="shared" ca="1" si="4"/>
        <v>0.83194871153688665</v>
      </c>
      <c r="C123">
        <f t="shared" ca="1" si="3"/>
        <v>198</v>
      </c>
    </row>
    <row r="124" spans="1:3" x14ac:dyDescent="0.25">
      <c r="A124">
        <f t="shared" si="5"/>
        <v>124</v>
      </c>
      <c r="B124">
        <f t="shared" ca="1" si="4"/>
        <v>0.75039034819984451</v>
      </c>
      <c r="C124">
        <f t="shared" ca="1" si="3"/>
        <v>277</v>
      </c>
    </row>
    <row r="125" spans="1:3" x14ac:dyDescent="0.25">
      <c r="A125">
        <f t="shared" si="5"/>
        <v>125</v>
      </c>
      <c r="B125">
        <f t="shared" ca="1" si="4"/>
        <v>0.36982921873502572</v>
      </c>
      <c r="C125">
        <f t="shared" ca="1" si="3"/>
        <v>688</v>
      </c>
    </row>
    <row r="126" spans="1:3" x14ac:dyDescent="0.25">
      <c r="A126">
        <f t="shared" si="5"/>
        <v>126</v>
      </c>
      <c r="B126">
        <f t="shared" ca="1" si="4"/>
        <v>0.85057994668635184</v>
      </c>
      <c r="C126">
        <f t="shared" ca="1" si="3"/>
        <v>173</v>
      </c>
    </row>
    <row r="127" spans="1:3" x14ac:dyDescent="0.25">
      <c r="A127">
        <f t="shared" si="5"/>
        <v>127</v>
      </c>
      <c r="B127">
        <f t="shared" ca="1" si="4"/>
        <v>0.9115141449098324</v>
      </c>
      <c r="C127">
        <f t="shared" ca="1" si="3"/>
        <v>101</v>
      </c>
    </row>
    <row r="128" spans="1:3" x14ac:dyDescent="0.25">
      <c r="A128">
        <f t="shared" si="5"/>
        <v>128</v>
      </c>
      <c r="B128">
        <f t="shared" ca="1" si="4"/>
        <v>0.76897332534792606</v>
      </c>
      <c r="C128">
        <f t="shared" ca="1" si="3"/>
        <v>257</v>
      </c>
    </row>
    <row r="129" spans="1:3" x14ac:dyDescent="0.25">
      <c r="A129">
        <f t="shared" si="5"/>
        <v>129</v>
      </c>
      <c r="B129">
        <f t="shared" ca="1" si="4"/>
        <v>0.11009056005533457</v>
      </c>
      <c r="C129">
        <f t="shared" ref="C129:C192" ca="1" si="6">RANK(B129,$B$1:$B$1120,0)</f>
        <v>1015</v>
      </c>
    </row>
    <row r="130" spans="1:3" x14ac:dyDescent="0.25">
      <c r="A130">
        <f t="shared" si="5"/>
        <v>130</v>
      </c>
      <c r="B130">
        <f t="shared" ref="B130:B193" ca="1" si="7">RAND()</f>
        <v>0.3498011423023516</v>
      </c>
      <c r="C130">
        <f t="shared" ca="1" si="6"/>
        <v>714</v>
      </c>
    </row>
    <row r="131" spans="1:3" x14ac:dyDescent="0.25">
      <c r="A131">
        <f t="shared" ref="A131:A194" si="8">+A130+1</f>
        <v>131</v>
      </c>
      <c r="B131">
        <f t="shared" ca="1" si="7"/>
        <v>0.31967278163679891</v>
      </c>
      <c r="C131">
        <f t="shared" ca="1" si="6"/>
        <v>753</v>
      </c>
    </row>
    <row r="132" spans="1:3" x14ac:dyDescent="0.25">
      <c r="A132">
        <f t="shared" si="8"/>
        <v>132</v>
      </c>
      <c r="B132">
        <f t="shared" ca="1" si="7"/>
        <v>0.63728571289576696</v>
      </c>
      <c r="C132">
        <f t="shared" ca="1" si="6"/>
        <v>411</v>
      </c>
    </row>
    <row r="133" spans="1:3" x14ac:dyDescent="0.25">
      <c r="A133">
        <f t="shared" si="8"/>
        <v>133</v>
      </c>
      <c r="B133">
        <f t="shared" ca="1" si="7"/>
        <v>0.20614922533783608</v>
      </c>
      <c r="C133">
        <f t="shared" ca="1" si="6"/>
        <v>897</v>
      </c>
    </row>
    <row r="134" spans="1:3" x14ac:dyDescent="0.25">
      <c r="A134">
        <f t="shared" si="8"/>
        <v>134</v>
      </c>
      <c r="B134">
        <f t="shared" ca="1" si="7"/>
        <v>0.84306453908772727</v>
      </c>
      <c r="C134">
        <f t="shared" ca="1" si="6"/>
        <v>182</v>
      </c>
    </row>
    <row r="135" spans="1:3" x14ac:dyDescent="0.25">
      <c r="A135">
        <f t="shared" si="8"/>
        <v>135</v>
      </c>
      <c r="B135">
        <f t="shared" ca="1" si="7"/>
        <v>0.27970411003029683</v>
      </c>
      <c r="C135">
        <f t="shared" ca="1" si="6"/>
        <v>807</v>
      </c>
    </row>
    <row r="136" spans="1:3" x14ac:dyDescent="0.25">
      <c r="A136">
        <f t="shared" si="8"/>
        <v>136</v>
      </c>
      <c r="B136">
        <f t="shared" ca="1" si="7"/>
        <v>0.92414555655474373</v>
      </c>
      <c r="C136">
        <f t="shared" ca="1" si="6"/>
        <v>90</v>
      </c>
    </row>
    <row r="137" spans="1:3" x14ac:dyDescent="0.25">
      <c r="A137">
        <f t="shared" si="8"/>
        <v>137</v>
      </c>
      <c r="B137">
        <f t="shared" ca="1" si="7"/>
        <v>0.62158351338554907</v>
      </c>
      <c r="C137">
        <f t="shared" ca="1" si="6"/>
        <v>434</v>
      </c>
    </row>
    <row r="138" spans="1:3" x14ac:dyDescent="0.25">
      <c r="A138">
        <f t="shared" si="8"/>
        <v>138</v>
      </c>
      <c r="B138">
        <f t="shared" ca="1" si="7"/>
        <v>0.22212352671903113</v>
      </c>
      <c r="C138">
        <f t="shared" ca="1" si="6"/>
        <v>879</v>
      </c>
    </row>
    <row r="139" spans="1:3" x14ac:dyDescent="0.25">
      <c r="A139">
        <f t="shared" si="8"/>
        <v>139</v>
      </c>
      <c r="B139">
        <f t="shared" ca="1" si="7"/>
        <v>9.3529040045446599E-2</v>
      </c>
      <c r="C139">
        <f t="shared" ca="1" si="6"/>
        <v>1037</v>
      </c>
    </row>
    <row r="140" spans="1:3" x14ac:dyDescent="0.25">
      <c r="A140">
        <f t="shared" si="8"/>
        <v>140</v>
      </c>
      <c r="B140">
        <f t="shared" ca="1" si="7"/>
        <v>0.48100275806661819</v>
      </c>
      <c r="C140">
        <f t="shared" ca="1" si="6"/>
        <v>584</v>
      </c>
    </row>
    <row r="141" spans="1:3" x14ac:dyDescent="0.25">
      <c r="A141">
        <f t="shared" si="8"/>
        <v>141</v>
      </c>
      <c r="B141">
        <f t="shared" ca="1" si="7"/>
        <v>0.32416426559671241</v>
      </c>
      <c r="C141">
        <f t="shared" ca="1" si="6"/>
        <v>741</v>
      </c>
    </row>
    <row r="142" spans="1:3" x14ac:dyDescent="0.25">
      <c r="A142">
        <f t="shared" si="8"/>
        <v>142</v>
      </c>
      <c r="B142">
        <f t="shared" ca="1" si="7"/>
        <v>0.630530605994435</v>
      </c>
      <c r="C142">
        <f t="shared" ca="1" si="6"/>
        <v>421</v>
      </c>
    </row>
    <row r="143" spans="1:3" x14ac:dyDescent="0.25">
      <c r="A143">
        <f t="shared" si="8"/>
        <v>143</v>
      </c>
      <c r="B143">
        <f t="shared" ca="1" si="7"/>
        <v>0.89421644791033306</v>
      </c>
      <c r="C143">
        <f t="shared" ca="1" si="6"/>
        <v>121</v>
      </c>
    </row>
    <row r="144" spans="1:3" x14ac:dyDescent="0.25">
      <c r="A144">
        <f t="shared" si="8"/>
        <v>144</v>
      </c>
      <c r="B144">
        <f t="shared" ca="1" si="7"/>
        <v>0.52413926408995537</v>
      </c>
      <c r="C144">
        <f t="shared" ca="1" si="6"/>
        <v>540</v>
      </c>
    </row>
    <row r="145" spans="1:3" x14ac:dyDescent="0.25">
      <c r="A145">
        <f t="shared" si="8"/>
        <v>145</v>
      </c>
      <c r="B145">
        <f t="shared" ca="1" si="7"/>
        <v>0.59042763352897321</v>
      </c>
      <c r="C145">
        <f t="shared" ca="1" si="6"/>
        <v>471</v>
      </c>
    </row>
    <row r="146" spans="1:3" x14ac:dyDescent="0.25">
      <c r="A146">
        <f t="shared" si="8"/>
        <v>146</v>
      </c>
      <c r="B146">
        <f t="shared" ca="1" si="7"/>
        <v>0.60755315634338447</v>
      </c>
      <c r="C146">
        <f t="shared" ca="1" si="6"/>
        <v>451</v>
      </c>
    </row>
    <row r="147" spans="1:3" x14ac:dyDescent="0.25">
      <c r="A147">
        <f t="shared" si="8"/>
        <v>147</v>
      </c>
      <c r="B147">
        <f t="shared" ca="1" si="7"/>
        <v>0.42583932533953961</v>
      </c>
      <c r="C147">
        <f t="shared" ca="1" si="6"/>
        <v>636</v>
      </c>
    </row>
    <row r="148" spans="1:3" x14ac:dyDescent="0.25">
      <c r="A148">
        <f t="shared" si="8"/>
        <v>148</v>
      </c>
      <c r="B148">
        <f t="shared" ca="1" si="7"/>
        <v>0.32769941940910086</v>
      </c>
      <c r="C148">
        <f t="shared" ca="1" si="6"/>
        <v>735</v>
      </c>
    </row>
    <row r="149" spans="1:3" x14ac:dyDescent="0.25">
      <c r="A149">
        <f t="shared" si="8"/>
        <v>149</v>
      </c>
      <c r="B149">
        <f t="shared" ca="1" si="7"/>
        <v>0.80499088091641346</v>
      </c>
      <c r="C149">
        <f t="shared" ca="1" si="6"/>
        <v>223</v>
      </c>
    </row>
    <row r="150" spans="1:3" x14ac:dyDescent="0.25">
      <c r="A150">
        <f t="shared" si="8"/>
        <v>150</v>
      </c>
      <c r="B150">
        <f t="shared" ca="1" si="7"/>
        <v>0.97301997292566855</v>
      </c>
      <c r="C150">
        <f t="shared" ca="1" si="6"/>
        <v>35</v>
      </c>
    </row>
    <row r="151" spans="1:3" x14ac:dyDescent="0.25">
      <c r="A151">
        <f t="shared" si="8"/>
        <v>151</v>
      </c>
      <c r="B151">
        <f t="shared" ca="1" si="7"/>
        <v>0.76481135413746026</v>
      </c>
      <c r="C151">
        <f t="shared" ca="1" si="6"/>
        <v>261</v>
      </c>
    </row>
    <row r="152" spans="1:3" x14ac:dyDescent="0.25">
      <c r="A152">
        <f t="shared" si="8"/>
        <v>152</v>
      </c>
      <c r="B152">
        <f t="shared" ca="1" si="7"/>
        <v>0.66814176090225497</v>
      </c>
      <c r="C152">
        <f t="shared" ca="1" si="6"/>
        <v>372</v>
      </c>
    </row>
    <row r="153" spans="1:3" x14ac:dyDescent="0.25">
      <c r="A153">
        <f t="shared" si="8"/>
        <v>153</v>
      </c>
      <c r="B153">
        <f t="shared" ca="1" si="7"/>
        <v>0.26298113449957139</v>
      </c>
      <c r="C153">
        <f t="shared" ca="1" si="6"/>
        <v>826</v>
      </c>
    </row>
    <row r="154" spans="1:3" x14ac:dyDescent="0.25">
      <c r="A154">
        <f t="shared" si="8"/>
        <v>154</v>
      </c>
      <c r="B154">
        <f t="shared" ca="1" si="7"/>
        <v>0.76013997335817107</v>
      </c>
      <c r="C154">
        <f t="shared" ca="1" si="6"/>
        <v>268</v>
      </c>
    </row>
    <row r="155" spans="1:3" x14ac:dyDescent="0.25">
      <c r="A155">
        <f t="shared" si="8"/>
        <v>155</v>
      </c>
      <c r="B155">
        <f t="shared" ca="1" si="7"/>
        <v>0.59826106731813933</v>
      </c>
      <c r="C155">
        <f t="shared" ca="1" si="6"/>
        <v>461</v>
      </c>
    </row>
    <row r="156" spans="1:3" x14ac:dyDescent="0.25">
      <c r="A156">
        <f t="shared" si="8"/>
        <v>156</v>
      </c>
      <c r="B156">
        <f t="shared" ca="1" si="7"/>
        <v>0.55471849939596896</v>
      </c>
      <c r="C156">
        <f t="shared" ca="1" si="6"/>
        <v>506</v>
      </c>
    </row>
    <row r="157" spans="1:3" x14ac:dyDescent="0.25">
      <c r="A157">
        <f t="shared" si="8"/>
        <v>157</v>
      </c>
      <c r="B157">
        <f t="shared" ca="1" si="7"/>
        <v>0.68777116923738879</v>
      </c>
      <c r="C157">
        <f t="shared" ca="1" si="6"/>
        <v>349</v>
      </c>
    </row>
    <row r="158" spans="1:3" x14ac:dyDescent="0.25">
      <c r="A158">
        <f t="shared" si="8"/>
        <v>158</v>
      </c>
      <c r="B158">
        <f t="shared" ca="1" si="7"/>
        <v>0.23517124694124647</v>
      </c>
      <c r="C158">
        <f t="shared" ca="1" si="6"/>
        <v>863</v>
      </c>
    </row>
    <row r="159" spans="1:3" x14ac:dyDescent="0.25">
      <c r="A159">
        <f t="shared" si="8"/>
        <v>159</v>
      </c>
      <c r="B159">
        <f t="shared" ca="1" si="7"/>
        <v>0.91638786195705413</v>
      </c>
      <c r="C159">
        <f t="shared" ca="1" si="6"/>
        <v>95</v>
      </c>
    </row>
    <row r="160" spans="1:3" x14ac:dyDescent="0.25">
      <c r="A160">
        <f t="shared" si="8"/>
        <v>160</v>
      </c>
      <c r="B160">
        <f t="shared" ca="1" si="7"/>
        <v>0.58141666538752057</v>
      </c>
      <c r="C160">
        <f t="shared" ca="1" si="6"/>
        <v>479</v>
      </c>
    </row>
    <row r="161" spans="1:3" x14ac:dyDescent="0.25">
      <c r="A161">
        <f t="shared" si="8"/>
        <v>161</v>
      </c>
      <c r="B161">
        <f t="shared" ca="1" si="7"/>
        <v>0.59780641024019687</v>
      </c>
      <c r="C161">
        <f t="shared" ca="1" si="6"/>
        <v>463</v>
      </c>
    </row>
    <row r="162" spans="1:3" x14ac:dyDescent="0.25">
      <c r="A162">
        <f t="shared" si="8"/>
        <v>162</v>
      </c>
      <c r="B162">
        <f t="shared" ca="1" si="7"/>
        <v>0.52370787192607837</v>
      </c>
      <c r="C162">
        <f t="shared" ca="1" si="6"/>
        <v>541</v>
      </c>
    </row>
    <row r="163" spans="1:3" x14ac:dyDescent="0.25">
      <c r="A163">
        <f t="shared" si="8"/>
        <v>163</v>
      </c>
      <c r="B163">
        <f t="shared" ca="1" si="7"/>
        <v>0.19439566388939944</v>
      </c>
      <c r="C163">
        <f t="shared" ca="1" si="6"/>
        <v>908</v>
      </c>
    </row>
    <row r="164" spans="1:3" x14ac:dyDescent="0.25">
      <c r="A164">
        <f t="shared" si="8"/>
        <v>164</v>
      </c>
      <c r="B164">
        <f t="shared" ca="1" si="7"/>
        <v>0.19277641135236079</v>
      </c>
      <c r="C164">
        <f t="shared" ca="1" si="6"/>
        <v>912</v>
      </c>
    </row>
    <row r="165" spans="1:3" x14ac:dyDescent="0.25">
      <c r="A165">
        <f t="shared" si="8"/>
        <v>165</v>
      </c>
      <c r="B165">
        <f t="shared" ca="1" si="7"/>
        <v>0.1488759139387742</v>
      </c>
      <c r="C165">
        <f t="shared" ca="1" si="6"/>
        <v>968</v>
      </c>
    </row>
    <row r="166" spans="1:3" x14ac:dyDescent="0.25">
      <c r="A166">
        <f t="shared" si="8"/>
        <v>166</v>
      </c>
      <c r="B166">
        <f t="shared" ca="1" si="7"/>
        <v>0.97677710441640819</v>
      </c>
      <c r="C166">
        <f t="shared" ca="1" si="6"/>
        <v>29</v>
      </c>
    </row>
    <row r="167" spans="1:3" x14ac:dyDescent="0.25">
      <c r="A167">
        <f t="shared" si="8"/>
        <v>167</v>
      </c>
      <c r="B167">
        <f t="shared" ca="1" si="7"/>
        <v>0.36434875738163519</v>
      </c>
      <c r="C167">
        <f t="shared" ca="1" si="6"/>
        <v>698</v>
      </c>
    </row>
    <row r="168" spans="1:3" x14ac:dyDescent="0.25">
      <c r="A168">
        <f t="shared" si="8"/>
        <v>168</v>
      </c>
      <c r="B168">
        <f t="shared" ca="1" si="7"/>
        <v>0.50317922419198424</v>
      </c>
      <c r="C168">
        <f t="shared" ca="1" si="6"/>
        <v>558</v>
      </c>
    </row>
    <row r="169" spans="1:3" x14ac:dyDescent="0.25">
      <c r="A169">
        <f t="shared" si="8"/>
        <v>169</v>
      </c>
      <c r="B169">
        <f t="shared" ca="1" si="7"/>
        <v>0.79362809080103391</v>
      </c>
      <c r="C169">
        <f t="shared" ca="1" si="6"/>
        <v>231</v>
      </c>
    </row>
    <row r="170" spans="1:3" x14ac:dyDescent="0.25">
      <c r="A170">
        <f t="shared" si="8"/>
        <v>170</v>
      </c>
      <c r="B170">
        <f t="shared" ca="1" si="7"/>
        <v>0.56986519354408915</v>
      </c>
      <c r="C170">
        <f t="shared" ca="1" si="6"/>
        <v>490</v>
      </c>
    </row>
    <row r="171" spans="1:3" x14ac:dyDescent="0.25">
      <c r="A171">
        <f t="shared" si="8"/>
        <v>171</v>
      </c>
      <c r="B171">
        <f t="shared" ca="1" si="7"/>
        <v>0.38375881383330879</v>
      </c>
      <c r="C171">
        <f t="shared" ca="1" si="6"/>
        <v>679</v>
      </c>
    </row>
    <row r="172" spans="1:3" x14ac:dyDescent="0.25">
      <c r="A172">
        <f t="shared" si="8"/>
        <v>172</v>
      </c>
      <c r="B172">
        <f t="shared" ca="1" si="7"/>
        <v>0.38670194634502231</v>
      </c>
      <c r="C172">
        <f t="shared" ca="1" si="6"/>
        <v>676</v>
      </c>
    </row>
    <row r="173" spans="1:3" x14ac:dyDescent="0.25">
      <c r="A173">
        <f t="shared" si="8"/>
        <v>173</v>
      </c>
      <c r="B173">
        <f t="shared" ca="1" si="7"/>
        <v>0.30443698610065961</v>
      </c>
      <c r="C173">
        <f t="shared" ca="1" si="6"/>
        <v>770</v>
      </c>
    </row>
    <row r="174" spans="1:3" x14ac:dyDescent="0.25">
      <c r="A174">
        <f t="shared" si="8"/>
        <v>174</v>
      </c>
      <c r="B174">
        <f t="shared" ca="1" si="7"/>
        <v>0.1036956127305757</v>
      </c>
      <c r="C174">
        <f t="shared" ca="1" si="6"/>
        <v>1023</v>
      </c>
    </row>
    <row r="175" spans="1:3" x14ac:dyDescent="0.25">
      <c r="A175">
        <f t="shared" si="8"/>
        <v>175</v>
      </c>
      <c r="B175">
        <f t="shared" ca="1" si="7"/>
        <v>0.43861611122681443</v>
      </c>
      <c r="C175">
        <f t="shared" ca="1" si="6"/>
        <v>626</v>
      </c>
    </row>
    <row r="176" spans="1:3" x14ac:dyDescent="0.25">
      <c r="A176">
        <f t="shared" si="8"/>
        <v>176</v>
      </c>
      <c r="B176">
        <f t="shared" ca="1" si="7"/>
        <v>0.48625106556087083</v>
      </c>
      <c r="C176">
        <f t="shared" ca="1" si="6"/>
        <v>578</v>
      </c>
    </row>
    <row r="177" spans="1:3" x14ac:dyDescent="0.25">
      <c r="A177">
        <f t="shared" si="8"/>
        <v>177</v>
      </c>
      <c r="B177">
        <f t="shared" ca="1" si="7"/>
        <v>0.7466034506045317</v>
      </c>
      <c r="C177">
        <f t="shared" ca="1" si="6"/>
        <v>283</v>
      </c>
    </row>
    <row r="178" spans="1:3" x14ac:dyDescent="0.25">
      <c r="A178">
        <f t="shared" si="8"/>
        <v>178</v>
      </c>
      <c r="B178">
        <f t="shared" ca="1" si="7"/>
        <v>0.43760509161205896</v>
      </c>
      <c r="C178">
        <f t="shared" ca="1" si="6"/>
        <v>627</v>
      </c>
    </row>
    <row r="179" spans="1:3" x14ac:dyDescent="0.25">
      <c r="A179">
        <f t="shared" si="8"/>
        <v>179</v>
      </c>
      <c r="B179">
        <f t="shared" ca="1" si="7"/>
        <v>0.3783482373531305</v>
      </c>
      <c r="C179">
        <f t="shared" ca="1" si="6"/>
        <v>680</v>
      </c>
    </row>
    <row r="180" spans="1:3" x14ac:dyDescent="0.25">
      <c r="A180">
        <f t="shared" si="8"/>
        <v>180</v>
      </c>
      <c r="B180">
        <f t="shared" ca="1" si="7"/>
        <v>0.99309390116274454</v>
      </c>
      <c r="C180">
        <f t="shared" ca="1" si="6"/>
        <v>10</v>
      </c>
    </row>
    <row r="181" spans="1:3" x14ac:dyDescent="0.25">
      <c r="A181">
        <f t="shared" si="8"/>
        <v>181</v>
      </c>
      <c r="B181">
        <f t="shared" ca="1" si="7"/>
        <v>0.10241318199684246</v>
      </c>
      <c r="C181">
        <f t="shared" ca="1" si="6"/>
        <v>1024</v>
      </c>
    </row>
    <row r="182" spans="1:3" x14ac:dyDescent="0.25">
      <c r="A182">
        <f t="shared" si="8"/>
        <v>182</v>
      </c>
      <c r="B182">
        <f t="shared" ca="1" si="7"/>
        <v>0.45533503004059406</v>
      </c>
      <c r="C182">
        <f t="shared" ca="1" si="6"/>
        <v>611</v>
      </c>
    </row>
    <row r="183" spans="1:3" x14ac:dyDescent="0.25">
      <c r="A183">
        <f t="shared" si="8"/>
        <v>183</v>
      </c>
      <c r="B183">
        <f t="shared" ca="1" si="7"/>
        <v>0.23098081131826143</v>
      </c>
      <c r="C183">
        <f t="shared" ca="1" si="6"/>
        <v>868</v>
      </c>
    </row>
    <row r="184" spans="1:3" x14ac:dyDescent="0.25">
      <c r="A184">
        <f t="shared" si="8"/>
        <v>184</v>
      </c>
      <c r="B184">
        <f t="shared" ca="1" si="7"/>
        <v>0.65601407417218871</v>
      </c>
      <c r="C184">
        <f t="shared" ca="1" si="6"/>
        <v>393</v>
      </c>
    </row>
    <row r="185" spans="1:3" x14ac:dyDescent="0.25">
      <c r="A185">
        <f t="shared" si="8"/>
        <v>185</v>
      </c>
      <c r="B185">
        <f t="shared" ca="1" si="7"/>
        <v>0.96835385466188251</v>
      </c>
      <c r="C185">
        <f t="shared" ca="1" si="6"/>
        <v>40</v>
      </c>
    </row>
    <row r="186" spans="1:3" x14ac:dyDescent="0.25">
      <c r="A186">
        <f t="shared" si="8"/>
        <v>186</v>
      </c>
      <c r="B186">
        <f t="shared" ca="1" si="7"/>
        <v>0.45826429320443385</v>
      </c>
      <c r="C186">
        <f t="shared" ca="1" si="6"/>
        <v>605</v>
      </c>
    </row>
    <row r="187" spans="1:3" x14ac:dyDescent="0.25">
      <c r="A187">
        <f t="shared" si="8"/>
        <v>187</v>
      </c>
      <c r="B187">
        <f t="shared" ca="1" si="7"/>
        <v>1.4598958118703154E-2</v>
      </c>
      <c r="C187">
        <f t="shared" ca="1" si="6"/>
        <v>1108</v>
      </c>
    </row>
    <row r="188" spans="1:3" x14ac:dyDescent="0.25">
      <c r="A188">
        <f t="shared" si="8"/>
        <v>188</v>
      </c>
      <c r="B188">
        <f t="shared" ca="1" si="7"/>
        <v>0.97317199108860408</v>
      </c>
      <c r="C188">
        <f t="shared" ca="1" si="6"/>
        <v>34</v>
      </c>
    </row>
    <row r="189" spans="1:3" x14ac:dyDescent="0.25">
      <c r="A189">
        <f t="shared" si="8"/>
        <v>189</v>
      </c>
      <c r="B189">
        <f t="shared" ca="1" si="7"/>
        <v>0.84810670791562337</v>
      </c>
      <c r="C189">
        <f t="shared" ca="1" si="6"/>
        <v>177</v>
      </c>
    </row>
    <row r="190" spans="1:3" x14ac:dyDescent="0.25">
      <c r="A190">
        <f t="shared" si="8"/>
        <v>190</v>
      </c>
      <c r="B190">
        <f t="shared" ca="1" si="7"/>
        <v>0.4633044799491044</v>
      </c>
      <c r="C190">
        <f t="shared" ca="1" si="6"/>
        <v>599</v>
      </c>
    </row>
    <row r="191" spans="1:3" x14ac:dyDescent="0.25">
      <c r="A191">
        <f t="shared" si="8"/>
        <v>191</v>
      </c>
      <c r="B191">
        <f t="shared" ca="1" si="7"/>
        <v>0.24983250946833757</v>
      </c>
      <c r="C191">
        <f t="shared" ca="1" si="6"/>
        <v>851</v>
      </c>
    </row>
    <row r="192" spans="1:3" x14ac:dyDescent="0.25">
      <c r="A192">
        <f t="shared" si="8"/>
        <v>192</v>
      </c>
      <c r="B192">
        <f t="shared" ca="1" si="7"/>
        <v>0.8289474460519739</v>
      </c>
      <c r="C192">
        <f t="shared" ca="1" si="6"/>
        <v>199</v>
      </c>
    </row>
    <row r="193" spans="1:3" x14ac:dyDescent="0.25">
      <c r="A193">
        <f t="shared" si="8"/>
        <v>193</v>
      </c>
      <c r="B193">
        <f t="shared" ca="1" si="7"/>
        <v>0.56179752276490635</v>
      </c>
      <c r="C193">
        <f t="shared" ref="C193:C256" ca="1" si="9">RANK(B193,$B$1:$B$1120,0)</f>
        <v>498</v>
      </c>
    </row>
    <row r="194" spans="1:3" x14ac:dyDescent="0.25">
      <c r="A194">
        <f t="shared" si="8"/>
        <v>194</v>
      </c>
      <c r="B194">
        <f t="shared" ref="B194:B257" ca="1" si="10">RAND()</f>
        <v>0.76291800748651051</v>
      </c>
      <c r="C194">
        <f t="shared" ca="1" si="9"/>
        <v>264</v>
      </c>
    </row>
    <row r="195" spans="1:3" x14ac:dyDescent="0.25">
      <c r="A195">
        <f t="shared" ref="A195:A258" si="11">+A194+1</f>
        <v>195</v>
      </c>
      <c r="B195">
        <f t="shared" ca="1" si="10"/>
        <v>0.53325040354171505</v>
      </c>
      <c r="C195">
        <f t="shared" ca="1" si="9"/>
        <v>525</v>
      </c>
    </row>
    <row r="196" spans="1:3" x14ac:dyDescent="0.25">
      <c r="A196">
        <f t="shared" si="11"/>
        <v>196</v>
      </c>
      <c r="B196">
        <f t="shared" ca="1" si="10"/>
        <v>0.83240640349090267</v>
      </c>
      <c r="C196">
        <f t="shared" ca="1" si="9"/>
        <v>197</v>
      </c>
    </row>
    <row r="197" spans="1:3" x14ac:dyDescent="0.25">
      <c r="A197">
        <f t="shared" si="11"/>
        <v>197</v>
      </c>
      <c r="B197">
        <f t="shared" ca="1" si="10"/>
        <v>0.31014703880706562</v>
      </c>
      <c r="C197">
        <f t="shared" ca="1" si="9"/>
        <v>761</v>
      </c>
    </row>
    <row r="198" spans="1:3" x14ac:dyDescent="0.25">
      <c r="A198">
        <f t="shared" si="11"/>
        <v>198</v>
      </c>
      <c r="B198">
        <f t="shared" ca="1" si="10"/>
        <v>0.84922986152289459</v>
      </c>
      <c r="C198">
        <f t="shared" ca="1" si="9"/>
        <v>175</v>
      </c>
    </row>
    <row r="199" spans="1:3" x14ac:dyDescent="0.25">
      <c r="A199">
        <f t="shared" si="11"/>
        <v>199</v>
      </c>
      <c r="B199">
        <f t="shared" ca="1" si="10"/>
        <v>0.9268795031510999</v>
      </c>
      <c r="C199">
        <f t="shared" ca="1" si="9"/>
        <v>88</v>
      </c>
    </row>
    <row r="200" spans="1:3" x14ac:dyDescent="0.25">
      <c r="A200">
        <f t="shared" si="11"/>
        <v>200</v>
      </c>
      <c r="B200">
        <f t="shared" ca="1" si="10"/>
        <v>0.11609383926579997</v>
      </c>
      <c r="C200">
        <f t="shared" ca="1" si="9"/>
        <v>1011</v>
      </c>
    </row>
    <row r="201" spans="1:3" x14ac:dyDescent="0.25">
      <c r="A201">
        <f t="shared" si="11"/>
        <v>201</v>
      </c>
      <c r="B201">
        <f t="shared" ca="1" si="10"/>
        <v>0.75558034325561196</v>
      </c>
      <c r="C201">
        <f t="shared" ca="1" si="9"/>
        <v>270</v>
      </c>
    </row>
    <row r="202" spans="1:3" x14ac:dyDescent="0.25">
      <c r="A202">
        <f t="shared" si="11"/>
        <v>202</v>
      </c>
      <c r="B202">
        <f t="shared" ca="1" si="10"/>
        <v>0.66560463062983499</v>
      </c>
      <c r="C202">
        <f t="shared" ca="1" si="9"/>
        <v>377</v>
      </c>
    </row>
    <row r="203" spans="1:3" x14ac:dyDescent="0.25">
      <c r="A203">
        <f t="shared" si="11"/>
        <v>203</v>
      </c>
      <c r="B203">
        <f t="shared" ca="1" si="10"/>
        <v>0.92240434430827689</v>
      </c>
      <c r="C203">
        <f t="shared" ca="1" si="9"/>
        <v>91</v>
      </c>
    </row>
    <row r="204" spans="1:3" x14ac:dyDescent="0.25">
      <c r="A204">
        <f t="shared" si="11"/>
        <v>204</v>
      </c>
      <c r="B204">
        <f t="shared" ca="1" si="10"/>
        <v>0.56415875272720395</v>
      </c>
      <c r="C204">
        <f t="shared" ca="1" si="9"/>
        <v>497</v>
      </c>
    </row>
    <row r="205" spans="1:3" x14ac:dyDescent="0.25">
      <c r="A205">
        <f t="shared" si="11"/>
        <v>205</v>
      </c>
      <c r="B205">
        <f t="shared" ca="1" si="10"/>
        <v>0.27888355174385493</v>
      </c>
      <c r="C205">
        <f t="shared" ca="1" si="9"/>
        <v>808</v>
      </c>
    </row>
    <row r="206" spans="1:3" x14ac:dyDescent="0.25">
      <c r="A206">
        <f t="shared" si="11"/>
        <v>206</v>
      </c>
      <c r="B206">
        <f t="shared" ca="1" si="10"/>
        <v>0.97927127199765862</v>
      </c>
      <c r="C206">
        <f t="shared" ca="1" si="9"/>
        <v>24</v>
      </c>
    </row>
    <row r="207" spans="1:3" x14ac:dyDescent="0.25">
      <c r="A207">
        <f t="shared" si="11"/>
        <v>207</v>
      </c>
      <c r="B207">
        <f t="shared" ca="1" si="10"/>
        <v>0.32646261460182169</v>
      </c>
      <c r="C207">
        <f t="shared" ca="1" si="9"/>
        <v>737</v>
      </c>
    </row>
    <row r="208" spans="1:3" x14ac:dyDescent="0.25">
      <c r="A208">
        <f t="shared" si="11"/>
        <v>208</v>
      </c>
      <c r="B208">
        <f t="shared" ca="1" si="10"/>
        <v>5.182689024195164E-2</v>
      </c>
      <c r="C208">
        <f t="shared" ca="1" si="9"/>
        <v>1077</v>
      </c>
    </row>
    <row r="209" spans="1:3" x14ac:dyDescent="0.25">
      <c r="A209">
        <f t="shared" si="11"/>
        <v>209</v>
      </c>
      <c r="B209">
        <f t="shared" ca="1" si="10"/>
        <v>0.67801036527903269</v>
      </c>
      <c r="C209">
        <f t="shared" ca="1" si="9"/>
        <v>358</v>
      </c>
    </row>
    <row r="210" spans="1:3" x14ac:dyDescent="0.25">
      <c r="A210">
        <f t="shared" si="11"/>
        <v>210</v>
      </c>
      <c r="B210">
        <f t="shared" ca="1" si="10"/>
        <v>0.75428868202359423</v>
      </c>
      <c r="C210">
        <f t="shared" ca="1" si="9"/>
        <v>272</v>
      </c>
    </row>
    <row r="211" spans="1:3" x14ac:dyDescent="0.25">
      <c r="A211">
        <f t="shared" si="11"/>
        <v>211</v>
      </c>
      <c r="B211">
        <f t="shared" ca="1" si="10"/>
        <v>0.98236989680533859</v>
      </c>
      <c r="C211">
        <f t="shared" ca="1" si="9"/>
        <v>20</v>
      </c>
    </row>
    <row r="212" spans="1:3" x14ac:dyDescent="0.25">
      <c r="A212">
        <f t="shared" si="11"/>
        <v>212</v>
      </c>
      <c r="B212">
        <f t="shared" ca="1" si="10"/>
        <v>8.8958125419149936E-2</v>
      </c>
      <c r="C212">
        <f t="shared" ca="1" si="9"/>
        <v>1043</v>
      </c>
    </row>
    <row r="213" spans="1:3" x14ac:dyDescent="0.25">
      <c r="A213">
        <f t="shared" si="11"/>
        <v>213</v>
      </c>
      <c r="B213">
        <f t="shared" ca="1" si="10"/>
        <v>0.31640752904311908</v>
      </c>
      <c r="C213">
        <f t="shared" ca="1" si="9"/>
        <v>755</v>
      </c>
    </row>
    <row r="214" spans="1:3" x14ac:dyDescent="0.25">
      <c r="A214">
        <f t="shared" si="11"/>
        <v>214</v>
      </c>
      <c r="B214">
        <f t="shared" ca="1" si="10"/>
        <v>4.0061075370582011E-2</v>
      </c>
      <c r="C214">
        <f t="shared" ca="1" si="9"/>
        <v>1087</v>
      </c>
    </row>
    <row r="215" spans="1:3" x14ac:dyDescent="0.25">
      <c r="A215">
        <f t="shared" si="11"/>
        <v>215</v>
      </c>
      <c r="B215">
        <f t="shared" ca="1" si="10"/>
        <v>0.98225857572783559</v>
      </c>
      <c r="C215">
        <f t="shared" ca="1" si="9"/>
        <v>21</v>
      </c>
    </row>
    <row r="216" spans="1:3" x14ac:dyDescent="0.25">
      <c r="A216">
        <f t="shared" si="11"/>
        <v>216</v>
      </c>
      <c r="B216">
        <f t="shared" ca="1" si="10"/>
        <v>0.16294242089804167</v>
      </c>
      <c r="C216">
        <f t="shared" ca="1" si="9"/>
        <v>958</v>
      </c>
    </row>
    <row r="217" spans="1:3" x14ac:dyDescent="0.25">
      <c r="A217">
        <f t="shared" si="11"/>
        <v>217</v>
      </c>
      <c r="B217">
        <f t="shared" ca="1" si="10"/>
        <v>9.8172600615777705E-2</v>
      </c>
      <c r="C217">
        <f t="shared" ca="1" si="9"/>
        <v>1030</v>
      </c>
    </row>
    <row r="218" spans="1:3" x14ac:dyDescent="0.25">
      <c r="A218">
        <f t="shared" si="11"/>
        <v>218</v>
      </c>
      <c r="B218">
        <f t="shared" ca="1" si="10"/>
        <v>0.68153739438508487</v>
      </c>
      <c r="C218">
        <f t="shared" ca="1" si="9"/>
        <v>354</v>
      </c>
    </row>
    <row r="219" spans="1:3" x14ac:dyDescent="0.25">
      <c r="A219">
        <f t="shared" si="11"/>
        <v>219</v>
      </c>
      <c r="B219">
        <f t="shared" ca="1" si="10"/>
        <v>0.52756188121274439</v>
      </c>
      <c r="C219">
        <f t="shared" ca="1" si="9"/>
        <v>533</v>
      </c>
    </row>
    <row r="220" spans="1:3" x14ac:dyDescent="0.25">
      <c r="A220">
        <f t="shared" si="11"/>
        <v>220</v>
      </c>
      <c r="B220">
        <f t="shared" ca="1" si="10"/>
        <v>0.65289461910455127</v>
      </c>
      <c r="C220">
        <f t="shared" ca="1" si="9"/>
        <v>398</v>
      </c>
    </row>
    <row r="221" spans="1:3" x14ac:dyDescent="0.25">
      <c r="A221">
        <f t="shared" si="11"/>
        <v>221</v>
      </c>
      <c r="B221">
        <f t="shared" ca="1" si="10"/>
        <v>0.42911414805367099</v>
      </c>
      <c r="C221">
        <f t="shared" ca="1" si="9"/>
        <v>633</v>
      </c>
    </row>
    <row r="222" spans="1:3" x14ac:dyDescent="0.25">
      <c r="A222">
        <f t="shared" si="11"/>
        <v>222</v>
      </c>
      <c r="B222">
        <f t="shared" ca="1" si="10"/>
        <v>0.2546376051508461</v>
      </c>
      <c r="C222">
        <f t="shared" ca="1" si="9"/>
        <v>842</v>
      </c>
    </row>
    <row r="223" spans="1:3" x14ac:dyDescent="0.25">
      <c r="A223">
        <f t="shared" si="11"/>
        <v>223</v>
      </c>
      <c r="B223">
        <f t="shared" ca="1" si="10"/>
        <v>0.88096842168863976</v>
      </c>
      <c r="C223">
        <f t="shared" ca="1" si="9"/>
        <v>139</v>
      </c>
    </row>
    <row r="224" spans="1:3" x14ac:dyDescent="0.25">
      <c r="A224">
        <f t="shared" si="11"/>
        <v>224</v>
      </c>
      <c r="B224">
        <f t="shared" ca="1" si="10"/>
        <v>0.13325951629099664</v>
      </c>
      <c r="C224">
        <f t="shared" ca="1" si="9"/>
        <v>986</v>
      </c>
    </row>
    <row r="225" spans="1:3" x14ac:dyDescent="0.25">
      <c r="A225">
        <f t="shared" si="11"/>
        <v>225</v>
      </c>
      <c r="B225">
        <f t="shared" ca="1" si="10"/>
        <v>0.29990663117459515</v>
      </c>
      <c r="C225">
        <f t="shared" ca="1" si="9"/>
        <v>783</v>
      </c>
    </row>
    <row r="226" spans="1:3" x14ac:dyDescent="0.25">
      <c r="A226">
        <f t="shared" si="11"/>
        <v>226</v>
      </c>
      <c r="B226">
        <f t="shared" ca="1" si="10"/>
        <v>0.85784832405768063</v>
      </c>
      <c r="C226">
        <f t="shared" ca="1" si="9"/>
        <v>167</v>
      </c>
    </row>
    <row r="227" spans="1:3" x14ac:dyDescent="0.25">
      <c r="A227">
        <f t="shared" si="11"/>
        <v>227</v>
      </c>
      <c r="B227">
        <f t="shared" ca="1" si="10"/>
        <v>8.2810488920454395E-2</v>
      </c>
      <c r="C227">
        <f t="shared" ca="1" si="9"/>
        <v>1049</v>
      </c>
    </row>
    <row r="228" spans="1:3" x14ac:dyDescent="0.25">
      <c r="A228">
        <f t="shared" si="11"/>
        <v>228</v>
      </c>
      <c r="B228">
        <f t="shared" ca="1" si="10"/>
        <v>7.8199900392224908E-2</v>
      </c>
      <c r="C228">
        <f t="shared" ca="1" si="9"/>
        <v>1053</v>
      </c>
    </row>
    <row r="229" spans="1:3" x14ac:dyDescent="0.25">
      <c r="A229">
        <f t="shared" si="11"/>
        <v>229</v>
      </c>
      <c r="B229">
        <f t="shared" ca="1" si="10"/>
        <v>0.21535972205839082</v>
      </c>
      <c r="C229">
        <f t="shared" ca="1" si="9"/>
        <v>889</v>
      </c>
    </row>
    <row r="230" spans="1:3" x14ac:dyDescent="0.25">
      <c r="A230">
        <f t="shared" si="11"/>
        <v>230</v>
      </c>
      <c r="B230">
        <f t="shared" ca="1" si="10"/>
        <v>0.82045811966476856</v>
      </c>
      <c r="C230">
        <f t="shared" ca="1" si="9"/>
        <v>207</v>
      </c>
    </row>
    <row r="231" spans="1:3" x14ac:dyDescent="0.25">
      <c r="A231">
        <f t="shared" si="11"/>
        <v>231</v>
      </c>
      <c r="B231">
        <f t="shared" ca="1" si="10"/>
        <v>0.12413578968514705</v>
      </c>
      <c r="C231">
        <f t="shared" ca="1" si="9"/>
        <v>1000</v>
      </c>
    </row>
    <row r="232" spans="1:3" x14ac:dyDescent="0.25">
      <c r="A232">
        <f t="shared" si="11"/>
        <v>232</v>
      </c>
      <c r="B232">
        <f t="shared" ca="1" si="10"/>
        <v>0.20313114069076177</v>
      </c>
      <c r="C232">
        <f t="shared" ca="1" si="9"/>
        <v>898</v>
      </c>
    </row>
    <row r="233" spans="1:3" x14ac:dyDescent="0.25">
      <c r="A233">
        <f t="shared" si="11"/>
        <v>233</v>
      </c>
      <c r="B233">
        <f t="shared" ca="1" si="10"/>
        <v>9.8588523682012874E-2</v>
      </c>
      <c r="C233">
        <f t="shared" ca="1" si="9"/>
        <v>1028</v>
      </c>
    </row>
    <row r="234" spans="1:3" x14ac:dyDescent="0.25">
      <c r="A234">
        <f t="shared" si="11"/>
        <v>234</v>
      </c>
      <c r="B234">
        <f t="shared" ca="1" si="10"/>
        <v>0.6714657578549188</v>
      </c>
      <c r="C234">
        <f t="shared" ca="1" si="9"/>
        <v>365</v>
      </c>
    </row>
    <row r="235" spans="1:3" x14ac:dyDescent="0.25">
      <c r="A235">
        <f t="shared" si="11"/>
        <v>235</v>
      </c>
      <c r="B235">
        <f t="shared" ca="1" si="10"/>
        <v>0.36310161080057135</v>
      </c>
      <c r="C235">
        <f t="shared" ca="1" si="9"/>
        <v>699</v>
      </c>
    </row>
    <row r="236" spans="1:3" x14ac:dyDescent="0.25">
      <c r="A236">
        <f t="shared" si="11"/>
        <v>236</v>
      </c>
      <c r="B236">
        <f t="shared" ca="1" si="10"/>
        <v>0.10977905312840475</v>
      </c>
      <c r="C236">
        <f t="shared" ca="1" si="9"/>
        <v>1016</v>
      </c>
    </row>
    <row r="237" spans="1:3" x14ac:dyDescent="0.25">
      <c r="A237">
        <f t="shared" si="11"/>
        <v>237</v>
      </c>
      <c r="B237">
        <f t="shared" ca="1" si="10"/>
        <v>9.529753879109204E-2</v>
      </c>
      <c r="C237">
        <f t="shared" ca="1" si="9"/>
        <v>1034</v>
      </c>
    </row>
    <row r="238" spans="1:3" x14ac:dyDescent="0.25">
      <c r="A238">
        <f t="shared" si="11"/>
        <v>238</v>
      </c>
      <c r="B238">
        <f t="shared" ca="1" si="10"/>
        <v>0.71386800974479991</v>
      </c>
      <c r="C238">
        <f t="shared" ca="1" si="9"/>
        <v>321</v>
      </c>
    </row>
    <row r="239" spans="1:3" x14ac:dyDescent="0.25">
      <c r="A239">
        <f t="shared" si="11"/>
        <v>239</v>
      </c>
      <c r="B239">
        <f t="shared" ca="1" si="10"/>
        <v>0.40198794244579994</v>
      </c>
      <c r="C239">
        <f t="shared" ca="1" si="9"/>
        <v>662</v>
      </c>
    </row>
    <row r="240" spans="1:3" x14ac:dyDescent="0.25">
      <c r="A240">
        <f t="shared" si="11"/>
        <v>240</v>
      </c>
      <c r="B240">
        <f t="shared" ca="1" si="10"/>
        <v>0.25824860039477748</v>
      </c>
      <c r="C240">
        <f t="shared" ca="1" si="9"/>
        <v>833</v>
      </c>
    </row>
    <row r="241" spans="1:3" x14ac:dyDescent="0.25">
      <c r="A241">
        <f t="shared" si="11"/>
        <v>241</v>
      </c>
      <c r="B241">
        <f t="shared" ca="1" si="10"/>
        <v>0.21617852654438829</v>
      </c>
      <c r="C241">
        <f t="shared" ca="1" si="9"/>
        <v>888</v>
      </c>
    </row>
    <row r="242" spans="1:3" x14ac:dyDescent="0.25">
      <c r="A242">
        <f t="shared" si="11"/>
        <v>242</v>
      </c>
      <c r="B242">
        <f t="shared" ca="1" si="10"/>
        <v>0.1303824024414445</v>
      </c>
      <c r="C242">
        <f t="shared" ca="1" si="9"/>
        <v>990</v>
      </c>
    </row>
    <row r="243" spans="1:3" x14ac:dyDescent="0.25">
      <c r="A243">
        <f t="shared" si="11"/>
        <v>243</v>
      </c>
      <c r="B243">
        <f t="shared" ca="1" si="10"/>
        <v>0.55118827629178013</v>
      </c>
      <c r="C243">
        <f t="shared" ca="1" si="9"/>
        <v>509</v>
      </c>
    </row>
    <row r="244" spans="1:3" x14ac:dyDescent="0.25">
      <c r="A244">
        <f t="shared" si="11"/>
        <v>244</v>
      </c>
      <c r="B244">
        <f t="shared" ca="1" si="10"/>
        <v>0.87498357650688696</v>
      </c>
      <c r="C244">
        <f t="shared" ca="1" si="9"/>
        <v>146</v>
      </c>
    </row>
    <row r="245" spans="1:3" x14ac:dyDescent="0.25">
      <c r="A245">
        <f t="shared" si="11"/>
        <v>245</v>
      </c>
      <c r="B245">
        <f t="shared" ca="1" si="10"/>
        <v>0.15433644755821563</v>
      </c>
      <c r="C245">
        <f t="shared" ca="1" si="9"/>
        <v>963</v>
      </c>
    </row>
    <row r="246" spans="1:3" x14ac:dyDescent="0.25">
      <c r="A246">
        <f t="shared" si="11"/>
        <v>246</v>
      </c>
      <c r="B246">
        <f t="shared" ca="1" si="10"/>
        <v>0.16696996211918025</v>
      </c>
      <c r="C246">
        <f t="shared" ca="1" si="9"/>
        <v>951</v>
      </c>
    </row>
    <row r="247" spans="1:3" x14ac:dyDescent="0.25">
      <c r="A247">
        <f t="shared" si="11"/>
        <v>247</v>
      </c>
      <c r="B247">
        <f t="shared" ca="1" si="10"/>
        <v>0.881208644543095</v>
      </c>
      <c r="C247">
        <f t="shared" ca="1" si="9"/>
        <v>138</v>
      </c>
    </row>
    <row r="248" spans="1:3" x14ac:dyDescent="0.25">
      <c r="A248">
        <f t="shared" si="11"/>
        <v>248</v>
      </c>
      <c r="B248">
        <f t="shared" ca="1" si="10"/>
        <v>0.85545203303212913</v>
      </c>
      <c r="C248">
        <f t="shared" ca="1" si="9"/>
        <v>170</v>
      </c>
    </row>
    <row r="249" spans="1:3" x14ac:dyDescent="0.25">
      <c r="A249">
        <f t="shared" si="11"/>
        <v>249</v>
      </c>
      <c r="B249">
        <f t="shared" ca="1" si="10"/>
        <v>0.94176901231968191</v>
      </c>
      <c r="C249">
        <f t="shared" ca="1" si="9"/>
        <v>66</v>
      </c>
    </row>
    <row r="250" spans="1:3" x14ac:dyDescent="0.25">
      <c r="A250">
        <f t="shared" si="11"/>
        <v>250</v>
      </c>
      <c r="B250">
        <f t="shared" ca="1" si="10"/>
        <v>0.38409525993414206</v>
      </c>
      <c r="C250">
        <f t="shared" ca="1" si="9"/>
        <v>678</v>
      </c>
    </row>
    <row r="251" spans="1:3" x14ac:dyDescent="0.25">
      <c r="A251">
        <f t="shared" si="11"/>
        <v>251</v>
      </c>
      <c r="B251">
        <f t="shared" ca="1" si="10"/>
        <v>0.29861617060864898</v>
      </c>
      <c r="C251">
        <f t="shared" ca="1" si="9"/>
        <v>787</v>
      </c>
    </row>
    <row r="252" spans="1:3" x14ac:dyDescent="0.25">
      <c r="A252">
        <f t="shared" si="11"/>
        <v>252</v>
      </c>
      <c r="B252">
        <f t="shared" ca="1" si="10"/>
        <v>0.80312707267459715</v>
      </c>
      <c r="C252">
        <f t="shared" ca="1" si="9"/>
        <v>227</v>
      </c>
    </row>
    <row r="253" spans="1:3" x14ac:dyDescent="0.25">
      <c r="A253">
        <f t="shared" si="11"/>
        <v>253</v>
      </c>
      <c r="B253">
        <f t="shared" ca="1" si="10"/>
        <v>0.70861831168726752</v>
      </c>
      <c r="C253">
        <f t="shared" ca="1" si="9"/>
        <v>326</v>
      </c>
    </row>
    <row r="254" spans="1:3" x14ac:dyDescent="0.25">
      <c r="A254">
        <f t="shared" si="11"/>
        <v>254</v>
      </c>
      <c r="B254">
        <f t="shared" ca="1" si="10"/>
        <v>0.25769345951817746</v>
      </c>
      <c r="C254">
        <f t="shared" ca="1" si="9"/>
        <v>836</v>
      </c>
    </row>
    <row r="255" spans="1:3" x14ac:dyDescent="0.25">
      <c r="A255">
        <f t="shared" si="11"/>
        <v>255</v>
      </c>
      <c r="B255">
        <f t="shared" ca="1" si="10"/>
        <v>0.40909166514716666</v>
      </c>
      <c r="C255">
        <f t="shared" ca="1" si="9"/>
        <v>650</v>
      </c>
    </row>
    <row r="256" spans="1:3" x14ac:dyDescent="0.25">
      <c r="A256">
        <f t="shared" si="11"/>
        <v>256</v>
      </c>
      <c r="B256">
        <f t="shared" ca="1" si="10"/>
        <v>0.82104634209966454</v>
      </c>
      <c r="C256">
        <f t="shared" ca="1" si="9"/>
        <v>206</v>
      </c>
    </row>
    <row r="257" spans="1:3" x14ac:dyDescent="0.25">
      <c r="A257">
        <f t="shared" si="11"/>
        <v>257</v>
      </c>
      <c r="B257">
        <f t="shared" ca="1" si="10"/>
        <v>0.23899468399293222</v>
      </c>
      <c r="C257">
        <f t="shared" ref="C257:C320" ca="1" si="12">RANK(B257,$B$1:$B$1120,0)</f>
        <v>857</v>
      </c>
    </row>
    <row r="258" spans="1:3" x14ac:dyDescent="0.25">
      <c r="A258">
        <f t="shared" si="11"/>
        <v>258</v>
      </c>
      <c r="B258">
        <f t="shared" ref="B258:B321" ca="1" si="13">RAND()</f>
        <v>0.17409715778901313</v>
      </c>
      <c r="C258">
        <f t="shared" ca="1" si="12"/>
        <v>944</v>
      </c>
    </row>
    <row r="259" spans="1:3" x14ac:dyDescent="0.25">
      <c r="A259">
        <f t="shared" ref="A259:A322" si="14">+A258+1</f>
        <v>259</v>
      </c>
      <c r="B259">
        <f t="shared" ca="1" si="13"/>
        <v>0.9826374433141567</v>
      </c>
      <c r="C259">
        <f t="shared" ca="1" si="12"/>
        <v>19</v>
      </c>
    </row>
    <row r="260" spans="1:3" x14ac:dyDescent="0.25">
      <c r="A260">
        <f t="shared" si="14"/>
        <v>260</v>
      </c>
      <c r="B260">
        <f t="shared" ca="1" si="13"/>
        <v>0.23633727792806503</v>
      </c>
      <c r="C260">
        <f t="shared" ca="1" si="12"/>
        <v>861</v>
      </c>
    </row>
    <row r="261" spans="1:3" x14ac:dyDescent="0.25">
      <c r="A261">
        <f t="shared" si="14"/>
        <v>261</v>
      </c>
      <c r="B261">
        <f t="shared" ca="1" si="13"/>
        <v>0.66246642825099533</v>
      </c>
      <c r="C261">
        <f t="shared" ca="1" si="12"/>
        <v>382</v>
      </c>
    </row>
    <row r="262" spans="1:3" x14ac:dyDescent="0.25">
      <c r="A262">
        <f t="shared" si="14"/>
        <v>262</v>
      </c>
      <c r="B262">
        <f t="shared" ca="1" si="13"/>
        <v>0.74346159259827205</v>
      </c>
      <c r="C262">
        <f t="shared" ca="1" si="12"/>
        <v>291</v>
      </c>
    </row>
    <row r="263" spans="1:3" x14ac:dyDescent="0.25">
      <c r="A263">
        <f t="shared" si="14"/>
        <v>263</v>
      </c>
      <c r="B263">
        <f t="shared" ca="1" si="13"/>
        <v>0.41896816497967071</v>
      </c>
      <c r="C263">
        <f t="shared" ca="1" si="12"/>
        <v>643</v>
      </c>
    </row>
    <row r="264" spans="1:3" x14ac:dyDescent="0.25">
      <c r="A264">
        <f t="shared" si="14"/>
        <v>264</v>
      </c>
      <c r="B264">
        <f t="shared" ca="1" si="13"/>
        <v>0.19838796728901131</v>
      </c>
      <c r="C264">
        <f t="shared" ca="1" si="12"/>
        <v>903</v>
      </c>
    </row>
    <row r="265" spans="1:3" x14ac:dyDescent="0.25">
      <c r="A265">
        <f t="shared" si="14"/>
        <v>265</v>
      </c>
      <c r="B265">
        <f t="shared" ca="1" si="13"/>
        <v>2.165818422395871E-2</v>
      </c>
      <c r="C265">
        <f t="shared" ca="1" si="12"/>
        <v>1102</v>
      </c>
    </row>
    <row r="266" spans="1:3" x14ac:dyDescent="0.25">
      <c r="A266">
        <f t="shared" si="14"/>
        <v>266</v>
      </c>
      <c r="B266">
        <f t="shared" ca="1" si="13"/>
        <v>0.85830046643050473</v>
      </c>
      <c r="C266">
        <f t="shared" ca="1" si="12"/>
        <v>166</v>
      </c>
    </row>
    <row r="267" spans="1:3" x14ac:dyDescent="0.25">
      <c r="A267">
        <f t="shared" si="14"/>
        <v>267</v>
      </c>
      <c r="B267">
        <f t="shared" ca="1" si="13"/>
        <v>0.32634887689082481</v>
      </c>
      <c r="C267">
        <f t="shared" ca="1" si="12"/>
        <v>738</v>
      </c>
    </row>
    <row r="268" spans="1:3" x14ac:dyDescent="0.25">
      <c r="A268">
        <f t="shared" si="14"/>
        <v>268</v>
      </c>
      <c r="B268">
        <f t="shared" ca="1" si="13"/>
        <v>0.72149305949410625</v>
      </c>
      <c r="C268">
        <f t="shared" ca="1" si="12"/>
        <v>312</v>
      </c>
    </row>
    <row r="269" spans="1:3" x14ac:dyDescent="0.25">
      <c r="A269">
        <f t="shared" si="14"/>
        <v>269</v>
      </c>
      <c r="B269">
        <f t="shared" ca="1" si="13"/>
        <v>0.97738765803742811</v>
      </c>
      <c r="C269">
        <f t="shared" ca="1" si="12"/>
        <v>27</v>
      </c>
    </row>
    <row r="270" spans="1:3" x14ac:dyDescent="0.25">
      <c r="A270">
        <f t="shared" si="14"/>
        <v>270</v>
      </c>
      <c r="B270">
        <f t="shared" ca="1" si="13"/>
        <v>0.55296147292025455</v>
      </c>
      <c r="C270">
        <f t="shared" ca="1" si="12"/>
        <v>507</v>
      </c>
    </row>
    <row r="271" spans="1:3" x14ac:dyDescent="0.25">
      <c r="A271">
        <f t="shared" si="14"/>
        <v>271</v>
      </c>
      <c r="B271">
        <f t="shared" ca="1" si="13"/>
        <v>0.13821906976964293</v>
      </c>
      <c r="C271">
        <f t="shared" ca="1" si="12"/>
        <v>982</v>
      </c>
    </row>
    <row r="272" spans="1:3" x14ac:dyDescent="0.25">
      <c r="A272">
        <f t="shared" si="14"/>
        <v>272</v>
      </c>
      <c r="B272">
        <f t="shared" ca="1" si="13"/>
        <v>0.66556633037913249</v>
      </c>
      <c r="C272">
        <f t="shared" ca="1" si="12"/>
        <v>378</v>
      </c>
    </row>
    <row r="273" spans="1:3" x14ac:dyDescent="0.25">
      <c r="A273">
        <f t="shared" si="14"/>
        <v>273</v>
      </c>
      <c r="B273">
        <f t="shared" ca="1" si="13"/>
        <v>0.71973708839685768</v>
      </c>
      <c r="C273">
        <f t="shared" ca="1" si="12"/>
        <v>314</v>
      </c>
    </row>
    <row r="274" spans="1:3" x14ac:dyDescent="0.25">
      <c r="A274">
        <f t="shared" si="14"/>
        <v>274</v>
      </c>
      <c r="B274">
        <f t="shared" ca="1" si="13"/>
        <v>0.48181632390073337</v>
      </c>
      <c r="C274">
        <f t="shared" ca="1" si="12"/>
        <v>582</v>
      </c>
    </row>
    <row r="275" spans="1:3" x14ac:dyDescent="0.25">
      <c r="A275">
        <f t="shared" si="14"/>
        <v>275</v>
      </c>
      <c r="B275">
        <f t="shared" ca="1" si="13"/>
        <v>0.30207465408799394</v>
      </c>
      <c r="C275">
        <f t="shared" ca="1" si="12"/>
        <v>778</v>
      </c>
    </row>
    <row r="276" spans="1:3" x14ac:dyDescent="0.25">
      <c r="A276">
        <f t="shared" si="14"/>
        <v>276</v>
      </c>
      <c r="B276">
        <f t="shared" ca="1" si="13"/>
        <v>0.5113036559213141</v>
      </c>
      <c r="C276">
        <f t="shared" ca="1" si="12"/>
        <v>551</v>
      </c>
    </row>
    <row r="277" spans="1:3" x14ac:dyDescent="0.25">
      <c r="A277">
        <f t="shared" si="14"/>
        <v>277</v>
      </c>
      <c r="B277">
        <f t="shared" ca="1" si="13"/>
        <v>0.67706202277053629</v>
      </c>
      <c r="C277">
        <f t="shared" ca="1" si="12"/>
        <v>359</v>
      </c>
    </row>
    <row r="278" spans="1:3" x14ac:dyDescent="0.25">
      <c r="A278">
        <f t="shared" si="14"/>
        <v>278</v>
      </c>
      <c r="B278">
        <f t="shared" ca="1" si="13"/>
        <v>0.83280865433897167</v>
      </c>
      <c r="C278">
        <f t="shared" ca="1" si="12"/>
        <v>196</v>
      </c>
    </row>
    <row r="279" spans="1:3" x14ac:dyDescent="0.25">
      <c r="A279">
        <f t="shared" si="14"/>
        <v>279</v>
      </c>
      <c r="B279">
        <f t="shared" ca="1" si="13"/>
        <v>0.93591711169728198</v>
      </c>
      <c r="C279">
        <f t="shared" ca="1" si="12"/>
        <v>77</v>
      </c>
    </row>
    <row r="280" spans="1:3" x14ac:dyDescent="0.25">
      <c r="A280">
        <f t="shared" si="14"/>
        <v>280</v>
      </c>
      <c r="B280">
        <f t="shared" ca="1" si="13"/>
        <v>0.84270895655959932</v>
      </c>
      <c r="C280">
        <f t="shared" ca="1" si="12"/>
        <v>183</v>
      </c>
    </row>
    <row r="281" spans="1:3" x14ac:dyDescent="0.25">
      <c r="A281">
        <f t="shared" si="14"/>
        <v>281</v>
      </c>
      <c r="B281">
        <f t="shared" ca="1" si="13"/>
        <v>0.59530998539090552</v>
      </c>
      <c r="C281">
        <f t="shared" ca="1" si="12"/>
        <v>466</v>
      </c>
    </row>
    <row r="282" spans="1:3" x14ac:dyDescent="0.25">
      <c r="A282">
        <f t="shared" si="14"/>
        <v>282</v>
      </c>
      <c r="B282">
        <f t="shared" ca="1" si="13"/>
        <v>0.12004316763776657</v>
      </c>
      <c r="C282">
        <f t="shared" ca="1" si="12"/>
        <v>1003</v>
      </c>
    </row>
    <row r="283" spans="1:3" x14ac:dyDescent="0.25">
      <c r="A283">
        <f t="shared" si="14"/>
        <v>283</v>
      </c>
      <c r="B283">
        <f t="shared" ca="1" si="13"/>
        <v>0.89696263032251045</v>
      </c>
      <c r="C283">
        <f t="shared" ca="1" si="12"/>
        <v>116</v>
      </c>
    </row>
    <row r="284" spans="1:3" x14ac:dyDescent="0.25">
      <c r="A284">
        <f t="shared" si="14"/>
        <v>284</v>
      </c>
      <c r="B284">
        <f t="shared" ca="1" si="13"/>
        <v>0.21920821126762469</v>
      </c>
      <c r="C284">
        <f t="shared" ca="1" si="12"/>
        <v>883</v>
      </c>
    </row>
    <row r="285" spans="1:3" x14ac:dyDescent="0.25">
      <c r="A285">
        <f t="shared" si="14"/>
        <v>285</v>
      </c>
      <c r="B285">
        <f t="shared" ca="1" si="13"/>
        <v>0.26212487516986382</v>
      </c>
      <c r="C285">
        <f t="shared" ca="1" si="12"/>
        <v>829</v>
      </c>
    </row>
    <row r="286" spans="1:3" x14ac:dyDescent="0.25">
      <c r="A286">
        <f t="shared" si="14"/>
        <v>286</v>
      </c>
      <c r="B286">
        <f t="shared" ca="1" si="13"/>
        <v>0.60727217878022965</v>
      </c>
      <c r="C286">
        <f t="shared" ca="1" si="12"/>
        <v>452</v>
      </c>
    </row>
    <row r="287" spans="1:3" x14ac:dyDescent="0.25">
      <c r="A287">
        <f t="shared" si="14"/>
        <v>287</v>
      </c>
      <c r="B287">
        <f t="shared" ca="1" si="13"/>
        <v>0.13261615581253572</v>
      </c>
      <c r="C287">
        <f t="shared" ca="1" si="12"/>
        <v>987</v>
      </c>
    </row>
    <row r="288" spans="1:3" x14ac:dyDescent="0.25">
      <c r="A288">
        <f t="shared" si="14"/>
        <v>288</v>
      </c>
      <c r="B288">
        <f t="shared" ca="1" si="13"/>
        <v>0.14270098377409557</v>
      </c>
      <c r="C288">
        <f t="shared" ca="1" si="12"/>
        <v>975</v>
      </c>
    </row>
    <row r="289" spans="1:3" x14ac:dyDescent="0.25">
      <c r="A289">
        <f t="shared" si="14"/>
        <v>289</v>
      </c>
      <c r="B289">
        <f t="shared" ca="1" si="13"/>
        <v>0.92684738704270919</v>
      </c>
      <c r="C289">
        <f t="shared" ca="1" si="12"/>
        <v>89</v>
      </c>
    </row>
    <row r="290" spans="1:3" x14ac:dyDescent="0.25">
      <c r="A290">
        <f t="shared" si="14"/>
        <v>290</v>
      </c>
      <c r="B290">
        <f t="shared" ca="1" si="13"/>
        <v>0.86886532607067901</v>
      </c>
      <c r="C290">
        <f t="shared" ca="1" si="12"/>
        <v>154</v>
      </c>
    </row>
    <row r="291" spans="1:3" x14ac:dyDescent="0.25">
      <c r="A291">
        <f t="shared" si="14"/>
        <v>291</v>
      </c>
      <c r="B291">
        <f t="shared" ca="1" si="13"/>
        <v>0.93794483016478436</v>
      </c>
      <c r="C291">
        <f t="shared" ca="1" si="12"/>
        <v>74</v>
      </c>
    </row>
    <row r="292" spans="1:3" x14ac:dyDescent="0.25">
      <c r="A292">
        <f t="shared" si="14"/>
        <v>292</v>
      </c>
      <c r="B292">
        <f t="shared" ca="1" si="13"/>
        <v>0.28411307208131087</v>
      </c>
      <c r="C292">
        <f t="shared" ca="1" si="12"/>
        <v>802</v>
      </c>
    </row>
    <row r="293" spans="1:3" x14ac:dyDescent="0.25">
      <c r="A293">
        <f t="shared" si="14"/>
        <v>293</v>
      </c>
      <c r="B293">
        <f t="shared" ca="1" si="13"/>
        <v>0.27866460803930149</v>
      </c>
      <c r="C293">
        <f t="shared" ca="1" si="12"/>
        <v>809</v>
      </c>
    </row>
    <row r="294" spans="1:3" x14ac:dyDescent="0.25">
      <c r="A294">
        <f t="shared" si="14"/>
        <v>294</v>
      </c>
      <c r="B294">
        <f t="shared" ca="1" si="13"/>
        <v>0.9746646098027224</v>
      </c>
      <c r="C294">
        <f t="shared" ca="1" si="12"/>
        <v>31</v>
      </c>
    </row>
    <row r="295" spans="1:3" x14ac:dyDescent="0.25">
      <c r="A295">
        <f t="shared" si="14"/>
        <v>295</v>
      </c>
      <c r="B295">
        <f t="shared" ca="1" si="13"/>
        <v>0.87845760440513165</v>
      </c>
      <c r="C295">
        <f t="shared" ca="1" si="12"/>
        <v>143</v>
      </c>
    </row>
    <row r="296" spans="1:3" x14ac:dyDescent="0.25">
      <c r="A296">
        <f t="shared" si="14"/>
        <v>296</v>
      </c>
      <c r="B296">
        <f t="shared" ca="1" si="13"/>
        <v>0.9827032640162805</v>
      </c>
      <c r="C296">
        <f t="shared" ca="1" si="12"/>
        <v>18</v>
      </c>
    </row>
    <row r="297" spans="1:3" x14ac:dyDescent="0.25">
      <c r="A297">
        <f t="shared" si="14"/>
        <v>297</v>
      </c>
      <c r="B297">
        <f t="shared" ca="1" si="13"/>
        <v>4.6837104628704052E-2</v>
      </c>
      <c r="C297">
        <f t="shared" ca="1" si="12"/>
        <v>1082</v>
      </c>
    </row>
    <row r="298" spans="1:3" x14ac:dyDescent="0.25">
      <c r="A298">
        <f t="shared" si="14"/>
        <v>298</v>
      </c>
      <c r="B298">
        <f t="shared" ca="1" si="13"/>
        <v>0.9110255341314365</v>
      </c>
      <c r="C298">
        <f t="shared" ca="1" si="12"/>
        <v>102</v>
      </c>
    </row>
    <row r="299" spans="1:3" x14ac:dyDescent="0.25">
      <c r="A299">
        <f t="shared" si="14"/>
        <v>299</v>
      </c>
      <c r="B299">
        <f t="shared" ca="1" si="13"/>
        <v>0.60028712016900443</v>
      </c>
      <c r="C299">
        <f t="shared" ca="1" si="12"/>
        <v>458</v>
      </c>
    </row>
    <row r="300" spans="1:3" x14ac:dyDescent="0.25">
      <c r="A300">
        <f t="shared" si="14"/>
        <v>300</v>
      </c>
      <c r="B300">
        <f t="shared" ca="1" si="13"/>
        <v>0.7842975391901692</v>
      </c>
      <c r="C300">
        <f t="shared" ca="1" si="12"/>
        <v>244</v>
      </c>
    </row>
    <row r="301" spans="1:3" x14ac:dyDescent="0.25">
      <c r="A301">
        <f t="shared" si="14"/>
        <v>301</v>
      </c>
      <c r="B301">
        <f t="shared" ca="1" si="13"/>
        <v>0.20301936592646519</v>
      </c>
      <c r="C301">
        <f t="shared" ca="1" si="12"/>
        <v>899</v>
      </c>
    </row>
    <row r="302" spans="1:3" x14ac:dyDescent="0.25">
      <c r="A302">
        <f t="shared" si="14"/>
        <v>302</v>
      </c>
      <c r="B302">
        <f t="shared" ca="1" si="13"/>
        <v>0.44052273304630585</v>
      </c>
      <c r="C302">
        <f t="shared" ca="1" si="12"/>
        <v>624</v>
      </c>
    </row>
    <row r="303" spans="1:3" x14ac:dyDescent="0.25">
      <c r="A303">
        <f t="shared" si="14"/>
        <v>303</v>
      </c>
      <c r="B303">
        <f t="shared" ca="1" si="13"/>
        <v>0.75125961396004681</v>
      </c>
      <c r="C303">
        <f t="shared" ca="1" si="12"/>
        <v>275</v>
      </c>
    </row>
    <row r="304" spans="1:3" x14ac:dyDescent="0.25">
      <c r="A304">
        <f t="shared" si="14"/>
        <v>304</v>
      </c>
      <c r="B304">
        <f t="shared" ca="1" si="13"/>
        <v>0.82126379136723393</v>
      </c>
      <c r="C304">
        <f t="shared" ca="1" si="12"/>
        <v>204</v>
      </c>
    </row>
    <row r="305" spans="1:3" x14ac:dyDescent="0.25">
      <c r="A305">
        <f t="shared" si="14"/>
        <v>305</v>
      </c>
      <c r="B305">
        <f t="shared" ca="1" si="13"/>
        <v>0.74280679773656655</v>
      </c>
      <c r="C305">
        <f t="shared" ca="1" si="12"/>
        <v>292</v>
      </c>
    </row>
    <row r="306" spans="1:3" x14ac:dyDescent="0.25">
      <c r="A306">
        <f t="shared" si="14"/>
        <v>306</v>
      </c>
      <c r="B306">
        <f t="shared" ca="1" si="13"/>
        <v>0.33091011467196962</v>
      </c>
      <c r="C306">
        <f t="shared" ca="1" si="12"/>
        <v>729</v>
      </c>
    </row>
    <row r="307" spans="1:3" x14ac:dyDescent="0.25">
      <c r="A307">
        <f t="shared" si="14"/>
        <v>307</v>
      </c>
      <c r="B307">
        <f t="shared" ca="1" si="13"/>
        <v>0.9495750167197391</v>
      </c>
      <c r="C307">
        <f t="shared" ca="1" si="12"/>
        <v>57</v>
      </c>
    </row>
    <row r="308" spans="1:3" x14ac:dyDescent="0.25">
      <c r="A308">
        <f t="shared" si="14"/>
        <v>308</v>
      </c>
      <c r="B308">
        <f t="shared" ca="1" si="13"/>
        <v>0.74994653038976022</v>
      </c>
      <c r="C308">
        <f t="shared" ca="1" si="12"/>
        <v>278</v>
      </c>
    </row>
    <row r="309" spans="1:3" x14ac:dyDescent="0.25">
      <c r="A309">
        <f t="shared" si="14"/>
        <v>309</v>
      </c>
      <c r="B309">
        <f t="shared" ca="1" si="13"/>
        <v>0.51247296792275709</v>
      </c>
      <c r="C309">
        <f t="shared" ca="1" si="12"/>
        <v>549</v>
      </c>
    </row>
    <row r="310" spans="1:3" x14ac:dyDescent="0.25">
      <c r="A310">
        <f t="shared" si="14"/>
        <v>310</v>
      </c>
      <c r="B310">
        <f t="shared" ca="1" si="13"/>
        <v>0.71054805799384391</v>
      </c>
      <c r="C310">
        <f t="shared" ca="1" si="12"/>
        <v>323</v>
      </c>
    </row>
    <row r="311" spans="1:3" x14ac:dyDescent="0.25">
      <c r="A311">
        <f t="shared" si="14"/>
        <v>311</v>
      </c>
      <c r="B311">
        <f t="shared" ca="1" si="13"/>
        <v>6.3962529047736916E-2</v>
      </c>
      <c r="C311">
        <f t="shared" ca="1" si="12"/>
        <v>1068</v>
      </c>
    </row>
    <row r="312" spans="1:3" x14ac:dyDescent="0.25">
      <c r="A312">
        <f t="shared" si="14"/>
        <v>312</v>
      </c>
      <c r="B312">
        <f t="shared" ca="1" si="13"/>
        <v>0.64367432073787267</v>
      </c>
      <c r="C312">
        <f t="shared" ca="1" si="12"/>
        <v>405</v>
      </c>
    </row>
    <row r="313" spans="1:3" x14ac:dyDescent="0.25">
      <c r="A313">
        <f t="shared" si="14"/>
        <v>313</v>
      </c>
      <c r="B313">
        <f t="shared" ca="1" si="13"/>
        <v>0.65216169589198947</v>
      </c>
      <c r="C313">
        <f t="shared" ca="1" si="12"/>
        <v>399</v>
      </c>
    </row>
    <row r="314" spans="1:3" x14ac:dyDescent="0.25">
      <c r="A314">
        <f t="shared" si="14"/>
        <v>314</v>
      </c>
      <c r="B314">
        <f t="shared" ca="1" si="13"/>
        <v>0.82506358794775403</v>
      </c>
      <c r="C314">
        <f t="shared" ca="1" si="12"/>
        <v>202</v>
      </c>
    </row>
    <row r="315" spans="1:3" x14ac:dyDescent="0.25">
      <c r="A315">
        <f t="shared" si="14"/>
        <v>315</v>
      </c>
      <c r="B315">
        <f t="shared" ca="1" si="13"/>
        <v>0.9309013877517468</v>
      </c>
      <c r="C315">
        <f t="shared" ca="1" si="12"/>
        <v>84</v>
      </c>
    </row>
    <row r="316" spans="1:3" x14ac:dyDescent="0.25">
      <c r="A316">
        <f t="shared" si="14"/>
        <v>316</v>
      </c>
      <c r="B316">
        <f t="shared" ca="1" si="13"/>
        <v>0.60581084283903153</v>
      </c>
      <c r="C316">
        <f t="shared" ca="1" si="12"/>
        <v>455</v>
      </c>
    </row>
    <row r="317" spans="1:3" x14ac:dyDescent="0.25">
      <c r="A317">
        <f t="shared" si="14"/>
        <v>317</v>
      </c>
      <c r="B317">
        <f t="shared" ca="1" si="13"/>
        <v>0.82123647789858722</v>
      </c>
      <c r="C317">
        <f t="shared" ca="1" si="12"/>
        <v>205</v>
      </c>
    </row>
    <row r="318" spans="1:3" x14ac:dyDescent="0.25">
      <c r="A318">
        <f t="shared" si="14"/>
        <v>318</v>
      </c>
      <c r="B318">
        <f t="shared" ca="1" si="13"/>
        <v>0.60766351942433339</v>
      </c>
      <c r="C318">
        <f t="shared" ca="1" si="12"/>
        <v>450</v>
      </c>
    </row>
    <row r="319" spans="1:3" x14ac:dyDescent="0.25">
      <c r="A319">
        <f t="shared" si="14"/>
        <v>319</v>
      </c>
      <c r="B319">
        <f t="shared" ca="1" si="13"/>
        <v>0.65875237463306169</v>
      </c>
      <c r="C319">
        <f t="shared" ca="1" si="12"/>
        <v>389</v>
      </c>
    </row>
    <row r="320" spans="1:3" x14ac:dyDescent="0.25">
      <c r="A320">
        <f t="shared" si="14"/>
        <v>320</v>
      </c>
      <c r="B320">
        <f t="shared" ca="1" si="13"/>
        <v>0.66269361871832211</v>
      </c>
      <c r="C320">
        <f t="shared" ca="1" si="12"/>
        <v>381</v>
      </c>
    </row>
    <row r="321" spans="1:3" x14ac:dyDescent="0.25">
      <c r="A321">
        <f t="shared" si="14"/>
        <v>321</v>
      </c>
      <c r="B321">
        <f t="shared" ca="1" si="13"/>
        <v>0.22395083212036726</v>
      </c>
      <c r="C321">
        <f t="shared" ref="C321:C384" ca="1" si="15">RANK(B321,$B$1:$B$1120,0)</f>
        <v>878</v>
      </c>
    </row>
    <row r="322" spans="1:3" x14ac:dyDescent="0.25">
      <c r="A322">
        <f t="shared" si="14"/>
        <v>322</v>
      </c>
      <c r="B322">
        <f t="shared" ref="B322:B385" ca="1" si="16">RAND()</f>
        <v>0.34698943317417541</v>
      </c>
      <c r="C322">
        <f t="shared" ca="1" si="15"/>
        <v>717</v>
      </c>
    </row>
    <row r="323" spans="1:3" x14ac:dyDescent="0.25">
      <c r="A323">
        <f t="shared" ref="A323:A386" si="17">+A322+1</f>
        <v>323</v>
      </c>
      <c r="B323">
        <f t="shared" ca="1" si="16"/>
        <v>0.6957796138171104</v>
      </c>
      <c r="C323">
        <f t="shared" ca="1" si="15"/>
        <v>343</v>
      </c>
    </row>
    <row r="324" spans="1:3" x14ac:dyDescent="0.25">
      <c r="A324">
        <f t="shared" si="17"/>
        <v>324</v>
      </c>
      <c r="B324">
        <f t="shared" ca="1" si="16"/>
        <v>0.27805374211335754</v>
      </c>
      <c r="C324">
        <f t="shared" ca="1" si="15"/>
        <v>810</v>
      </c>
    </row>
    <row r="325" spans="1:3" x14ac:dyDescent="0.25">
      <c r="A325">
        <f t="shared" si="17"/>
        <v>325</v>
      </c>
      <c r="B325">
        <f t="shared" ca="1" si="16"/>
        <v>0.11703579926563124</v>
      </c>
      <c r="C325">
        <f t="shared" ca="1" si="15"/>
        <v>1008</v>
      </c>
    </row>
    <row r="326" spans="1:3" x14ac:dyDescent="0.25">
      <c r="A326">
        <f t="shared" si="17"/>
        <v>326</v>
      </c>
      <c r="B326">
        <f t="shared" ca="1" si="16"/>
        <v>0.13619022669553804</v>
      </c>
      <c r="C326">
        <f t="shared" ca="1" si="15"/>
        <v>983</v>
      </c>
    </row>
    <row r="327" spans="1:3" x14ac:dyDescent="0.25">
      <c r="A327">
        <f t="shared" si="17"/>
        <v>327</v>
      </c>
      <c r="B327">
        <f t="shared" ca="1" si="16"/>
        <v>0.4932781707347369</v>
      </c>
      <c r="C327">
        <f t="shared" ca="1" si="15"/>
        <v>567</v>
      </c>
    </row>
    <row r="328" spans="1:3" x14ac:dyDescent="0.25">
      <c r="A328">
        <f t="shared" si="17"/>
        <v>328</v>
      </c>
      <c r="B328">
        <f t="shared" ca="1" si="16"/>
        <v>2.5698968339337158E-2</v>
      </c>
      <c r="C328">
        <f t="shared" ca="1" si="15"/>
        <v>1100</v>
      </c>
    </row>
    <row r="329" spans="1:3" x14ac:dyDescent="0.25">
      <c r="A329">
        <f t="shared" si="17"/>
        <v>329</v>
      </c>
      <c r="B329">
        <f t="shared" ca="1" si="16"/>
        <v>0.9144215833663133</v>
      </c>
      <c r="C329">
        <f t="shared" ca="1" si="15"/>
        <v>97</v>
      </c>
    </row>
    <row r="330" spans="1:3" x14ac:dyDescent="0.25">
      <c r="A330">
        <f t="shared" si="17"/>
        <v>330</v>
      </c>
      <c r="B330">
        <f t="shared" ca="1" si="16"/>
        <v>0.22179798286983643</v>
      </c>
      <c r="C330">
        <f t="shared" ca="1" si="15"/>
        <v>880</v>
      </c>
    </row>
    <row r="331" spans="1:3" x14ac:dyDescent="0.25">
      <c r="A331">
        <f t="shared" si="17"/>
        <v>331</v>
      </c>
      <c r="B331">
        <f t="shared" ca="1" si="16"/>
        <v>0.45299596379217044</v>
      </c>
      <c r="C331">
        <f t="shared" ca="1" si="15"/>
        <v>612</v>
      </c>
    </row>
    <row r="332" spans="1:3" x14ac:dyDescent="0.25">
      <c r="A332">
        <f t="shared" si="17"/>
        <v>332</v>
      </c>
      <c r="B332">
        <f t="shared" ca="1" si="16"/>
        <v>0.29114202308071546</v>
      </c>
      <c r="C332">
        <f t="shared" ca="1" si="15"/>
        <v>797</v>
      </c>
    </row>
    <row r="333" spans="1:3" x14ac:dyDescent="0.25">
      <c r="A333">
        <f t="shared" si="17"/>
        <v>333</v>
      </c>
      <c r="B333">
        <f t="shared" ca="1" si="16"/>
        <v>0.17256689104884138</v>
      </c>
      <c r="C333">
        <f t="shared" ca="1" si="15"/>
        <v>945</v>
      </c>
    </row>
    <row r="334" spans="1:3" x14ac:dyDescent="0.25">
      <c r="A334">
        <f t="shared" si="17"/>
        <v>334</v>
      </c>
      <c r="B334">
        <f t="shared" ca="1" si="16"/>
        <v>0.6997348604688608</v>
      </c>
      <c r="C334">
        <f t="shared" ca="1" si="15"/>
        <v>339</v>
      </c>
    </row>
    <row r="335" spans="1:3" x14ac:dyDescent="0.25">
      <c r="A335">
        <f t="shared" si="17"/>
        <v>335</v>
      </c>
      <c r="B335">
        <f t="shared" ca="1" si="16"/>
        <v>0.73246804084092532</v>
      </c>
      <c r="C335">
        <f t="shared" ca="1" si="15"/>
        <v>305</v>
      </c>
    </row>
    <row r="336" spans="1:3" x14ac:dyDescent="0.25">
      <c r="A336">
        <f t="shared" si="17"/>
        <v>336</v>
      </c>
      <c r="B336">
        <f t="shared" ca="1" si="16"/>
        <v>0.10684101553356451</v>
      </c>
      <c r="C336">
        <f t="shared" ca="1" si="15"/>
        <v>1020</v>
      </c>
    </row>
    <row r="337" spans="1:3" x14ac:dyDescent="0.25">
      <c r="A337">
        <f t="shared" si="17"/>
        <v>337</v>
      </c>
      <c r="B337">
        <f t="shared" ca="1" si="16"/>
        <v>0.9656312707570669</v>
      </c>
      <c r="C337">
        <f t="shared" ca="1" si="15"/>
        <v>43</v>
      </c>
    </row>
    <row r="338" spans="1:3" x14ac:dyDescent="0.25">
      <c r="A338">
        <f t="shared" si="17"/>
        <v>338</v>
      </c>
      <c r="B338">
        <f t="shared" ca="1" si="16"/>
        <v>0.55873107662993149</v>
      </c>
      <c r="C338">
        <f t="shared" ca="1" si="15"/>
        <v>501</v>
      </c>
    </row>
    <row r="339" spans="1:3" x14ac:dyDescent="0.25">
      <c r="A339">
        <f t="shared" si="17"/>
        <v>339</v>
      </c>
      <c r="B339">
        <f t="shared" ca="1" si="16"/>
        <v>0.84599577463169784</v>
      </c>
      <c r="C339">
        <f t="shared" ca="1" si="15"/>
        <v>179</v>
      </c>
    </row>
    <row r="340" spans="1:3" x14ac:dyDescent="0.25">
      <c r="A340">
        <f t="shared" si="17"/>
        <v>340</v>
      </c>
      <c r="B340">
        <f t="shared" ca="1" si="16"/>
        <v>0.66927224486597314</v>
      </c>
      <c r="C340">
        <f t="shared" ca="1" si="15"/>
        <v>370</v>
      </c>
    </row>
    <row r="341" spans="1:3" x14ac:dyDescent="0.25">
      <c r="A341">
        <f t="shared" si="17"/>
        <v>341</v>
      </c>
      <c r="B341">
        <f t="shared" ca="1" si="16"/>
        <v>0.11419172644854503</v>
      </c>
      <c r="C341">
        <f t="shared" ca="1" si="15"/>
        <v>1012</v>
      </c>
    </row>
    <row r="342" spans="1:3" x14ac:dyDescent="0.25">
      <c r="A342">
        <f t="shared" si="17"/>
        <v>342</v>
      </c>
      <c r="B342">
        <f t="shared" ca="1" si="16"/>
        <v>0.52457914299461461</v>
      </c>
      <c r="C342">
        <f t="shared" ca="1" si="15"/>
        <v>538</v>
      </c>
    </row>
    <row r="343" spans="1:3" x14ac:dyDescent="0.25">
      <c r="A343">
        <f t="shared" si="17"/>
        <v>343</v>
      </c>
      <c r="B343">
        <f t="shared" ca="1" si="16"/>
        <v>3.0049188180281239E-2</v>
      </c>
      <c r="C343">
        <f t="shared" ca="1" si="15"/>
        <v>1093</v>
      </c>
    </row>
    <row r="344" spans="1:3" x14ac:dyDescent="0.25">
      <c r="A344">
        <f t="shared" si="17"/>
        <v>344</v>
      </c>
      <c r="B344">
        <f t="shared" ca="1" si="16"/>
        <v>0.12564098066914453</v>
      </c>
      <c r="C344">
        <f t="shared" ca="1" si="15"/>
        <v>999</v>
      </c>
    </row>
    <row r="345" spans="1:3" x14ac:dyDescent="0.25">
      <c r="A345">
        <f t="shared" si="17"/>
        <v>345</v>
      </c>
      <c r="B345">
        <f t="shared" ca="1" si="16"/>
        <v>0.89741915702432928</v>
      </c>
      <c r="C345">
        <f t="shared" ca="1" si="15"/>
        <v>115</v>
      </c>
    </row>
    <row r="346" spans="1:3" x14ac:dyDescent="0.25">
      <c r="A346">
        <f t="shared" si="17"/>
        <v>346</v>
      </c>
      <c r="B346">
        <f t="shared" ca="1" si="16"/>
        <v>0.56832185613417885</v>
      </c>
      <c r="C346">
        <f t="shared" ca="1" si="15"/>
        <v>491</v>
      </c>
    </row>
    <row r="347" spans="1:3" x14ac:dyDescent="0.25">
      <c r="A347">
        <f t="shared" si="17"/>
        <v>347</v>
      </c>
      <c r="B347">
        <f t="shared" ca="1" si="16"/>
        <v>0.2755438775059168</v>
      </c>
      <c r="C347">
        <f t="shared" ca="1" si="15"/>
        <v>815</v>
      </c>
    </row>
    <row r="348" spans="1:3" x14ac:dyDescent="0.25">
      <c r="A348">
        <f t="shared" si="17"/>
        <v>348</v>
      </c>
      <c r="B348">
        <f t="shared" ca="1" si="16"/>
        <v>0.66193475972783467</v>
      </c>
      <c r="C348">
        <f t="shared" ca="1" si="15"/>
        <v>383</v>
      </c>
    </row>
    <row r="349" spans="1:3" x14ac:dyDescent="0.25">
      <c r="A349">
        <f t="shared" si="17"/>
        <v>349</v>
      </c>
      <c r="B349">
        <f t="shared" ca="1" si="16"/>
        <v>0.17109283780950912</v>
      </c>
      <c r="C349">
        <f t="shared" ca="1" si="15"/>
        <v>947</v>
      </c>
    </row>
    <row r="350" spans="1:3" x14ac:dyDescent="0.25">
      <c r="A350">
        <f t="shared" si="17"/>
        <v>350</v>
      </c>
      <c r="B350">
        <f t="shared" ca="1" si="16"/>
        <v>0.21843831195014785</v>
      </c>
      <c r="C350">
        <f t="shared" ca="1" si="15"/>
        <v>884</v>
      </c>
    </row>
    <row r="351" spans="1:3" x14ac:dyDescent="0.25">
      <c r="A351">
        <f t="shared" si="17"/>
        <v>351</v>
      </c>
      <c r="B351">
        <f t="shared" ca="1" si="16"/>
        <v>1.444108745139483E-2</v>
      </c>
      <c r="C351">
        <f t="shared" ca="1" si="15"/>
        <v>1109</v>
      </c>
    </row>
    <row r="352" spans="1:3" x14ac:dyDescent="0.25">
      <c r="A352">
        <f t="shared" si="17"/>
        <v>352</v>
      </c>
      <c r="B352">
        <f t="shared" ca="1" si="16"/>
        <v>0.12861305805517487</v>
      </c>
      <c r="C352">
        <f t="shared" ca="1" si="15"/>
        <v>993</v>
      </c>
    </row>
    <row r="353" spans="1:3" x14ac:dyDescent="0.25">
      <c r="A353">
        <f t="shared" si="17"/>
        <v>353</v>
      </c>
      <c r="B353">
        <f t="shared" ca="1" si="16"/>
        <v>0.9155034274708832</v>
      </c>
      <c r="C353">
        <f t="shared" ca="1" si="15"/>
        <v>96</v>
      </c>
    </row>
    <row r="354" spans="1:3" x14ac:dyDescent="0.25">
      <c r="A354">
        <f t="shared" si="17"/>
        <v>354</v>
      </c>
      <c r="B354">
        <f t="shared" ca="1" si="16"/>
        <v>0.14717200914540052</v>
      </c>
      <c r="C354">
        <f t="shared" ca="1" si="15"/>
        <v>969</v>
      </c>
    </row>
    <row r="355" spans="1:3" x14ac:dyDescent="0.25">
      <c r="A355">
        <f t="shared" si="17"/>
        <v>355</v>
      </c>
      <c r="B355">
        <f t="shared" ca="1" si="16"/>
        <v>0.47687588135427372</v>
      </c>
      <c r="C355">
        <f t="shared" ca="1" si="15"/>
        <v>588</v>
      </c>
    </row>
    <row r="356" spans="1:3" x14ac:dyDescent="0.25">
      <c r="A356">
        <f t="shared" si="17"/>
        <v>356</v>
      </c>
      <c r="B356">
        <f t="shared" ca="1" si="16"/>
        <v>0.68234694199125923</v>
      </c>
      <c r="C356">
        <f t="shared" ca="1" si="15"/>
        <v>353</v>
      </c>
    </row>
    <row r="357" spans="1:3" x14ac:dyDescent="0.25">
      <c r="A357">
        <f t="shared" si="17"/>
        <v>357</v>
      </c>
      <c r="B357">
        <f t="shared" ca="1" si="16"/>
        <v>0.14175875860375531</v>
      </c>
      <c r="C357">
        <f t="shared" ca="1" si="15"/>
        <v>979</v>
      </c>
    </row>
    <row r="358" spans="1:3" x14ac:dyDescent="0.25">
      <c r="A358">
        <f t="shared" si="17"/>
        <v>358</v>
      </c>
      <c r="B358">
        <f t="shared" ca="1" si="16"/>
        <v>6.2906976041202545E-2</v>
      </c>
      <c r="C358">
        <f t="shared" ca="1" si="15"/>
        <v>1069</v>
      </c>
    </row>
    <row r="359" spans="1:3" x14ac:dyDescent="0.25">
      <c r="A359">
        <f t="shared" si="17"/>
        <v>359</v>
      </c>
      <c r="B359">
        <f t="shared" ca="1" si="16"/>
        <v>0.36740099167370321</v>
      </c>
      <c r="C359">
        <f t="shared" ca="1" si="15"/>
        <v>693</v>
      </c>
    </row>
    <row r="360" spans="1:3" x14ac:dyDescent="0.25">
      <c r="A360">
        <f t="shared" si="17"/>
        <v>360</v>
      </c>
      <c r="B360">
        <f t="shared" ca="1" si="16"/>
        <v>0.32524101588285448</v>
      </c>
      <c r="C360">
        <f t="shared" ca="1" si="15"/>
        <v>739</v>
      </c>
    </row>
    <row r="361" spans="1:3" x14ac:dyDescent="0.25">
      <c r="A361">
        <f t="shared" si="17"/>
        <v>361</v>
      </c>
      <c r="B361">
        <f t="shared" ca="1" si="16"/>
        <v>0.25236318738079233</v>
      </c>
      <c r="C361">
        <f t="shared" ca="1" si="15"/>
        <v>845</v>
      </c>
    </row>
    <row r="362" spans="1:3" x14ac:dyDescent="0.25">
      <c r="A362">
        <f t="shared" si="17"/>
        <v>362</v>
      </c>
      <c r="B362">
        <f t="shared" ca="1" si="16"/>
        <v>0.30714056080646945</v>
      </c>
      <c r="C362">
        <f t="shared" ca="1" si="15"/>
        <v>765</v>
      </c>
    </row>
    <row r="363" spans="1:3" x14ac:dyDescent="0.25">
      <c r="A363">
        <f t="shared" si="17"/>
        <v>363</v>
      </c>
      <c r="B363">
        <f t="shared" ca="1" si="16"/>
        <v>0.23210896670584835</v>
      </c>
      <c r="C363">
        <f t="shared" ca="1" si="15"/>
        <v>866</v>
      </c>
    </row>
    <row r="364" spans="1:3" x14ac:dyDescent="0.25">
      <c r="A364">
        <f t="shared" si="17"/>
        <v>364</v>
      </c>
      <c r="B364">
        <f t="shared" ca="1" si="16"/>
        <v>0.15500220837475942</v>
      </c>
      <c r="C364">
        <f t="shared" ca="1" si="15"/>
        <v>962</v>
      </c>
    </row>
    <row r="365" spans="1:3" x14ac:dyDescent="0.25">
      <c r="A365">
        <f t="shared" si="17"/>
        <v>365</v>
      </c>
      <c r="B365">
        <f t="shared" ca="1" si="16"/>
        <v>4.7161999463508075E-2</v>
      </c>
      <c r="C365">
        <f t="shared" ca="1" si="15"/>
        <v>1081</v>
      </c>
    </row>
    <row r="366" spans="1:3" x14ac:dyDescent="0.25">
      <c r="A366">
        <f t="shared" si="17"/>
        <v>366</v>
      </c>
      <c r="B366">
        <f t="shared" ca="1" si="16"/>
        <v>0.71414615058915087</v>
      </c>
      <c r="C366">
        <f t="shared" ca="1" si="15"/>
        <v>320</v>
      </c>
    </row>
    <row r="367" spans="1:3" x14ac:dyDescent="0.25">
      <c r="A367">
        <f t="shared" si="17"/>
        <v>367</v>
      </c>
      <c r="B367">
        <f t="shared" ca="1" si="16"/>
        <v>0.40285550365267986</v>
      </c>
      <c r="C367">
        <f t="shared" ca="1" si="15"/>
        <v>659</v>
      </c>
    </row>
    <row r="368" spans="1:3" x14ac:dyDescent="0.25">
      <c r="A368">
        <f t="shared" si="17"/>
        <v>368</v>
      </c>
      <c r="B368">
        <f t="shared" ca="1" si="16"/>
        <v>0.54608856118338434</v>
      </c>
      <c r="C368">
        <f t="shared" ca="1" si="15"/>
        <v>513</v>
      </c>
    </row>
    <row r="369" spans="1:3" x14ac:dyDescent="0.25">
      <c r="A369">
        <f t="shared" si="17"/>
        <v>369</v>
      </c>
      <c r="B369">
        <f t="shared" ca="1" si="16"/>
        <v>9.9435717182907113E-2</v>
      </c>
      <c r="C369">
        <f t="shared" ca="1" si="15"/>
        <v>1027</v>
      </c>
    </row>
    <row r="370" spans="1:3" x14ac:dyDescent="0.25">
      <c r="A370">
        <f t="shared" si="17"/>
        <v>370</v>
      </c>
      <c r="B370">
        <f t="shared" ca="1" si="16"/>
        <v>0.17712527459237271</v>
      </c>
      <c r="C370">
        <f t="shared" ca="1" si="15"/>
        <v>940</v>
      </c>
    </row>
    <row r="371" spans="1:3" x14ac:dyDescent="0.25">
      <c r="A371">
        <f t="shared" si="17"/>
        <v>371</v>
      </c>
      <c r="B371">
        <f t="shared" ca="1" si="16"/>
        <v>0.49854584559693682</v>
      </c>
      <c r="C371">
        <f t="shared" ca="1" si="15"/>
        <v>563</v>
      </c>
    </row>
    <row r="372" spans="1:3" x14ac:dyDescent="0.25">
      <c r="A372">
        <f t="shared" si="17"/>
        <v>372</v>
      </c>
      <c r="B372">
        <f t="shared" ca="1" si="16"/>
        <v>0.68349673040463099</v>
      </c>
      <c r="C372">
        <f t="shared" ca="1" si="15"/>
        <v>352</v>
      </c>
    </row>
    <row r="373" spans="1:3" x14ac:dyDescent="0.25">
      <c r="A373">
        <f t="shared" si="17"/>
        <v>373</v>
      </c>
      <c r="B373">
        <f t="shared" ca="1" si="16"/>
        <v>0.52428884191098202</v>
      </c>
      <c r="C373">
        <f t="shared" ca="1" si="15"/>
        <v>539</v>
      </c>
    </row>
    <row r="374" spans="1:3" x14ac:dyDescent="0.25">
      <c r="A374">
        <f t="shared" si="17"/>
        <v>374</v>
      </c>
      <c r="B374">
        <f t="shared" ca="1" si="16"/>
        <v>0.62326364729307393</v>
      </c>
      <c r="C374">
        <f t="shared" ca="1" si="15"/>
        <v>432</v>
      </c>
    </row>
    <row r="375" spans="1:3" x14ac:dyDescent="0.25">
      <c r="A375">
        <f t="shared" si="17"/>
        <v>375</v>
      </c>
      <c r="B375">
        <f t="shared" ca="1" si="16"/>
        <v>0.54451413831720508</v>
      </c>
      <c r="C375">
        <f t="shared" ca="1" si="15"/>
        <v>514</v>
      </c>
    </row>
    <row r="376" spans="1:3" x14ac:dyDescent="0.25">
      <c r="A376">
        <f t="shared" si="17"/>
        <v>376</v>
      </c>
      <c r="B376">
        <f t="shared" ca="1" si="16"/>
        <v>0.21384379129726294</v>
      </c>
      <c r="C376">
        <f t="shared" ca="1" si="15"/>
        <v>890</v>
      </c>
    </row>
    <row r="377" spans="1:3" x14ac:dyDescent="0.25">
      <c r="A377">
        <f t="shared" si="17"/>
        <v>377</v>
      </c>
      <c r="B377">
        <f t="shared" ca="1" si="16"/>
        <v>0.83367728991409418</v>
      </c>
      <c r="C377">
        <f t="shared" ca="1" si="15"/>
        <v>195</v>
      </c>
    </row>
    <row r="378" spans="1:3" x14ac:dyDescent="0.25">
      <c r="A378">
        <f t="shared" si="17"/>
        <v>378</v>
      </c>
      <c r="B378">
        <f t="shared" ca="1" si="16"/>
        <v>0.71422458611838369</v>
      </c>
      <c r="C378">
        <f t="shared" ca="1" si="15"/>
        <v>319</v>
      </c>
    </row>
    <row r="379" spans="1:3" x14ac:dyDescent="0.25">
      <c r="A379">
        <f t="shared" si="17"/>
        <v>379</v>
      </c>
      <c r="B379">
        <f t="shared" ca="1" si="16"/>
        <v>0.3928167683460464</v>
      </c>
      <c r="C379">
        <f t="shared" ca="1" si="15"/>
        <v>667</v>
      </c>
    </row>
    <row r="380" spans="1:3" x14ac:dyDescent="0.25">
      <c r="A380">
        <f t="shared" si="17"/>
        <v>380</v>
      </c>
      <c r="B380">
        <f t="shared" ca="1" si="16"/>
        <v>0.77123401095992061</v>
      </c>
      <c r="C380">
        <f t="shared" ca="1" si="15"/>
        <v>252</v>
      </c>
    </row>
    <row r="381" spans="1:3" x14ac:dyDescent="0.25">
      <c r="A381">
        <f t="shared" si="17"/>
        <v>381</v>
      </c>
      <c r="B381">
        <f t="shared" ca="1" si="16"/>
        <v>0.60705747137221944</v>
      </c>
      <c r="C381">
        <f t="shared" ca="1" si="15"/>
        <v>453</v>
      </c>
    </row>
    <row r="382" spans="1:3" x14ac:dyDescent="0.25">
      <c r="A382">
        <f t="shared" si="17"/>
        <v>382</v>
      </c>
      <c r="B382">
        <f t="shared" ca="1" si="16"/>
        <v>0.74833294983664433</v>
      </c>
      <c r="C382">
        <f t="shared" ca="1" si="15"/>
        <v>281</v>
      </c>
    </row>
    <row r="383" spans="1:3" x14ac:dyDescent="0.25">
      <c r="A383">
        <f t="shared" si="17"/>
        <v>383</v>
      </c>
      <c r="B383">
        <f t="shared" ca="1" si="16"/>
        <v>0.36864430244506952</v>
      </c>
      <c r="C383">
        <f t="shared" ca="1" si="15"/>
        <v>689</v>
      </c>
    </row>
    <row r="384" spans="1:3" x14ac:dyDescent="0.25">
      <c r="A384">
        <f t="shared" si="17"/>
        <v>384</v>
      </c>
      <c r="B384">
        <f t="shared" ca="1" si="16"/>
        <v>5.2043820422819631E-2</v>
      </c>
      <c r="C384">
        <f t="shared" ca="1" si="15"/>
        <v>1076</v>
      </c>
    </row>
    <row r="385" spans="1:3" x14ac:dyDescent="0.25">
      <c r="A385">
        <f t="shared" si="17"/>
        <v>385</v>
      </c>
      <c r="B385">
        <f t="shared" ca="1" si="16"/>
        <v>0.63662045704954728</v>
      </c>
      <c r="C385">
        <f t="shared" ref="C385:C448" ca="1" si="18">RANK(B385,$B$1:$B$1120,0)</f>
        <v>413</v>
      </c>
    </row>
    <row r="386" spans="1:3" x14ac:dyDescent="0.25">
      <c r="A386">
        <f t="shared" si="17"/>
        <v>386</v>
      </c>
      <c r="B386">
        <f t="shared" ref="B386:B449" ca="1" si="19">RAND()</f>
        <v>0.97711964073531909</v>
      </c>
      <c r="C386">
        <f t="shared" ca="1" si="18"/>
        <v>28</v>
      </c>
    </row>
    <row r="387" spans="1:3" x14ac:dyDescent="0.25">
      <c r="A387">
        <f t="shared" ref="A387:A450" si="20">+A386+1</f>
        <v>387</v>
      </c>
      <c r="B387">
        <f t="shared" ca="1" si="19"/>
        <v>0.89590647911674937</v>
      </c>
      <c r="C387">
        <f t="shared" ca="1" si="18"/>
        <v>120</v>
      </c>
    </row>
    <row r="388" spans="1:3" x14ac:dyDescent="0.25">
      <c r="A388">
        <f t="shared" si="20"/>
        <v>388</v>
      </c>
      <c r="B388">
        <f t="shared" ca="1" si="19"/>
        <v>0.57677796270480797</v>
      </c>
      <c r="C388">
        <f t="shared" ca="1" si="18"/>
        <v>485</v>
      </c>
    </row>
    <row r="389" spans="1:3" x14ac:dyDescent="0.25">
      <c r="A389">
        <f t="shared" si="20"/>
        <v>389</v>
      </c>
      <c r="B389">
        <f t="shared" ca="1" si="19"/>
        <v>0.90728395862149247</v>
      </c>
      <c r="C389">
        <f t="shared" ca="1" si="18"/>
        <v>106</v>
      </c>
    </row>
    <row r="390" spans="1:3" x14ac:dyDescent="0.25">
      <c r="A390">
        <f t="shared" si="20"/>
        <v>390</v>
      </c>
      <c r="B390">
        <f t="shared" ca="1" si="19"/>
        <v>0.10752991286664526</v>
      </c>
      <c r="C390">
        <f t="shared" ca="1" si="18"/>
        <v>1019</v>
      </c>
    </row>
    <row r="391" spans="1:3" x14ac:dyDescent="0.25">
      <c r="A391">
        <f t="shared" si="20"/>
        <v>391</v>
      </c>
      <c r="B391">
        <f t="shared" ca="1" si="19"/>
        <v>0.26261845240459225</v>
      </c>
      <c r="C391">
        <f t="shared" ca="1" si="18"/>
        <v>827</v>
      </c>
    </row>
    <row r="392" spans="1:3" x14ac:dyDescent="0.25">
      <c r="A392">
        <f t="shared" si="20"/>
        <v>392</v>
      </c>
      <c r="B392">
        <f t="shared" ca="1" si="19"/>
        <v>0.32014664864608533</v>
      </c>
      <c r="C392">
        <f t="shared" ca="1" si="18"/>
        <v>751</v>
      </c>
    </row>
    <row r="393" spans="1:3" x14ac:dyDescent="0.25">
      <c r="A393">
        <f t="shared" si="20"/>
        <v>393</v>
      </c>
      <c r="B393">
        <f t="shared" ca="1" si="19"/>
        <v>0.52825829499264976</v>
      </c>
      <c r="C393">
        <f t="shared" ca="1" si="18"/>
        <v>531</v>
      </c>
    </row>
    <row r="394" spans="1:3" x14ac:dyDescent="0.25">
      <c r="A394">
        <f t="shared" si="20"/>
        <v>394</v>
      </c>
      <c r="B394">
        <f t="shared" ca="1" si="19"/>
        <v>0.89188750174496356</v>
      </c>
      <c r="C394">
        <f t="shared" ca="1" si="18"/>
        <v>123</v>
      </c>
    </row>
    <row r="395" spans="1:3" x14ac:dyDescent="0.25">
      <c r="A395">
        <f t="shared" si="20"/>
        <v>395</v>
      </c>
      <c r="B395">
        <f t="shared" ca="1" si="19"/>
        <v>0.90077638943875948</v>
      </c>
      <c r="C395">
        <f t="shared" ca="1" si="18"/>
        <v>111</v>
      </c>
    </row>
    <row r="396" spans="1:3" x14ac:dyDescent="0.25">
      <c r="A396">
        <f t="shared" si="20"/>
        <v>396</v>
      </c>
      <c r="B396">
        <f t="shared" ca="1" si="19"/>
        <v>0.76490523407541389</v>
      </c>
      <c r="C396">
        <f t="shared" ca="1" si="18"/>
        <v>260</v>
      </c>
    </row>
    <row r="397" spans="1:3" x14ac:dyDescent="0.25">
      <c r="A397">
        <f t="shared" si="20"/>
        <v>397</v>
      </c>
      <c r="B397">
        <f t="shared" ca="1" si="19"/>
        <v>0.97171042443349764</v>
      </c>
      <c r="C397">
        <f t="shared" ca="1" si="18"/>
        <v>38</v>
      </c>
    </row>
    <row r="398" spans="1:3" x14ac:dyDescent="0.25">
      <c r="A398">
        <f t="shared" si="20"/>
        <v>398</v>
      </c>
      <c r="B398">
        <f t="shared" ca="1" si="19"/>
        <v>0.80845059594345348</v>
      </c>
      <c r="C398">
        <f t="shared" ca="1" si="18"/>
        <v>220</v>
      </c>
    </row>
    <row r="399" spans="1:3" x14ac:dyDescent="0.25">
      <c r="A399">
        <f t="shared" si="20"/>
        <v>399</v>
      </c>
      <c r="B399">
        <f t="shared" ca="1" si="19"/>
        <v>0.38882677627871509</v>
      </c>
      <c r="C399">
        <f t="shared" ca="1" si="18"/>
        <v>673</v>
      </c>
    </row>
    <row r="400" spans="1:3" x14ac:dyDescent="0.25">
      <c r="A400">
        <f t="shared" si="20"/>
        <v>400</v>
      </c>
      <c r="B400">
        <f t="shared" ca="1" si="19"/>
        <v>0.66013681990531248</v>
      </c>
      <c r="C400">
        <f t="shared" ca="1" si="18"/>
        <v>387</v>
      </c>
    </row>
    <row r="401" spans="1:3" x14ac:dyDescent="0.25">
      <c r="A401">
        <f t="shared" si="20"/>
        <v>401</v>
      </c>
      <c r="B401">
        <f t="shared" ca="1" si="19"/>
        <v>0.34044827804411937</v>
      </c>
      <c r="C401">
        <f t="shared" ca="1" si="18"/>
        <v>721</v>
      </c>
    </row>
    <row r="402" spans="1:3" x14ac:dyDescent="0.25">
      <c r="A402">
        <f t="shared" si="20"/>
        <v>402</v>
      </c>
      <c r="B402">
        <f t="shared" ca="1" si="19"/>
        <v>0.35191788949437908</v>
      </c>
      <c r="C402">
        <f t="shared" ca="1" si="18"/>
        <v>711</v>
      </c>
    </row>
    <row r="403" spans="1:3" x14ac:dyDescent="0.25">
      <c r="A403">
        <f t="shared" si="20"/>
        <v>403</v>
      </c>
      <c r="B403">
        <f t="shared" ca="1" si="19"/>
        <v>0.62496480573889091</v>
      </c>
      <c r="C403">
        <f t="shared" ca="1" si="18"/>
        <v>430</v>
      </c>
    </row>
    <row r="404" spans="1:3" x14ac:dyDescent="0.25">
      <c r="A404">
        <f t="shared" si="20"/>
        <v>404</v>
      </c>
      <c r="B404">
        <f t="shared" ca="1" si="19"/>
        <v>0.34927452700185768</v>
      </c>
      <c r="C404">
        <f t="shared" ca="1" si="18"/>
        <v>715</v>
      </c>
    </row>
    <row r="405" spans="1:3" x14ac:dyDescent="0.25">
      <c r="A405">
        <f t="shared" si="20"/>
        <v>405</v>
      </c>
      <c r="B405">
        <f t="shared" ca="1" si="19"/>
        <v>0.70795689400198103</v>
      </c>
      <c r="C405">
        <f t="shared" ca="1" si="18"/>
        <v>327</v>
      </c>
    </row>
    <row r="406" spans="1:3" x14ac:dyDescent="0.25">
      <c r="A406">
        <f t="shared" si="20"/>
        <v>406</v>
      </c>
      <c r="B406">
        <f t="shared" ca="1" si="19"/>
        <v>0.50208010090761201</v>
      </c>
      <c r="C406">
        <f t="shared" ca="1" si="18"/>
        <v>559</v>
      </c>
    </row>
    <row r="407" spans="1:3" x14ac:dyDescent="0.25">
      <c r="A407">
        <f t="shared" si="20"/>
        <v>407</v>
      </c>
      <c r="B407">
        <f t="shared" ca="1" si="19"/>
        <v>0.79171710263010098</v>
      </c>
      <c r="C407">
        <f t="shared" ca="1" si="18"/>
        <v>234</v>
      </c>
    </row>
    <row r="408" spans="1:3" x14ac:dyDescent="0.25">
      <c r="A408">
        <f t="shared" si="20"/>
        <v>408</v>
      </c>
      <c r="B408">
        <f t="shared" ca="1" si="19"/>
        <v>2.7003906264359223E-2</v>
      </c>
      <c r="C408">
        <f t="shared" ca="1" si="18"/>
        <v>1097</v>
      </c>
    </row>
    <row r="409" spans="1:3" x14ac:dyDescent="0.25">
      <c r="A409">
        <f t="shared" si="20"/>
        <v>409</v>
      </c>
      <c r="B409">
        <f t="shared" ca="1" si="19"/>
        <v>0.27617007666607152</v>
      </c>
      <c r="C409">
        <f t="shared" ca="1" si="18"/>
        <v>812</v>
      </c>
    </row>
    <row r="410" spans="1:3" x14ac:dyDescent="0.25">
      <c r="A410">
        <f t="shared" si="20"/>
        <v>410</v>
      </c>
      <c r="B410">
        <f t="shared" ca="1" si="19"/>
        <v>0.45017211454318029</v>
      </c>
      <c r="C410">
        <f t="shared" ca="1" si="18"/>
        <v>616</v>
      </c>
    </row>
    <row r="411" spans="1:3" x14ac:dyDescent="0.25">
      <c r="A411">
        <f t="shared" si="20"/>
        <v>411</v>
      </c>
      <c r="B411">
        <f t="shared" ca="1" si="19"/>
        <v>0.885882407127768</v>
      </c>
      <c r="C411">
        <f t="shared" ca="1" si="18"/>
        <v>131</v>
      </c>
    </row>
    <row r="412" spans="1:3" x14ac:dyDescent="0.25">
      <c r="A412">
        <f t="shared" si="20"/>
        <v>412</v>
      </c>
      <c r="B412">
        <f t="shared" ca="1" si="19"/>
        <v>0.26070117523468872</v>
      </c>
      <c r="C412">
        <f t="shared" ca="1" si="18"/>
        <v>831</v>
      </c>
    </row>
    <row r="413" spans="1:3" x14ac:dyDescent="0.25">
      <c r="A413">
        <f t="shared" si="20"/>
        <v>413</v>
      </c>
      <c r="B413">
        <f t="shared" ca="1" si="19"/>
        <v>0.78627751482219466</v>
      </c>
      <c r="C413">
        <f t="shared" ca="1" si="18"/>
        <v>241</v>
      </c>
    </row>
    <row r="414" spans="1:3" x14ac:dyDescent="0.25">
      <c r="A414">
        <f t="shared" si="20"/>
        <v>414</v>
      </c>
      <c r="B414">
        <f t="shared" ca="1" si="19"/>
        <v>0.19489213377585013</v>
      </c>
      <c r="C414">
        <f t="shared" ca="1" si="18"/>
        <v>907</v>
      </c>
    </row>
    <row r="415" spans="1:3" x14ac:dyDescent="0.25">
      <c r="A415">
        <f t="shared" si="20"/>
        <v>415</v>
      </c>
      <c r="B415">
        <f t="shared" ca="1" si="19"/>
        <v>0.55807884895859905</v>
      </c>
      <c r="C415">
        <f t="shared" ca="1" si="18"/>
        <v>504</v>
      </c>
    </row>
    <row r="416" spans="1:3" x14ac:dyDescent="0.25">
      <c r="A416">
        <f t="shared" si="20"/>
        <v>416</v>
      </c>
      <c r="B416">
        <f t="shared" ca="1" si="19"/>
        <v>4.4933959781745192E-2</v>
      </c>
      <c r="C416">
        <f t="shared" ca="1" si="18"/>
        <v>1083</v>
      </c>
    </row>
    <row r="417" spans="1:3" x14ac:dyDescent="0.25">
      <c r="A417">
        <f t="shared" si="20"/>
        <v>417</v>
      </c>
      <c r="B417">
        <f t="shared" ca="1" si="19"/>
        <v>0.94313694199591658</v>
      </c>
      <c r="C417">
        <f t="shared" ca="1" si="18"/>
        <v>63</v>
      </c>
    </row>
    <row r="418" spans="1:3" x14ac:dyDescent="0.25">
      <c r="A418">
        <f t="shared" si="20"/>
        <v>418</v>
      </c>
      <c r="B418">
        <f t="shared" ca="1" si="19"/>
        <v>0.47863144826893778</v>
      </c>
      <c r="C418">
        <f t="shared" ca="1" si="18"/>
        <v>585</v>
      </c>
    </row>
    <row r="419" spans="1:3" x14ac:dyDescent="0.25">
      <c r="A419">
        <f t="shared" si="20"/>
        <v>419</v>
      </c>
      <c r="B419">
        <f t="shared" ca="1" si="19"/>
        <v>0.36475517644896482</v>
      </c>
      <c r="C419">
        <f t="shared" ca="1" si="18"/>
        <v>697</v>
      </c>
    </row>
    <row r="420" spans="1:3" x14ac:dyDescent="0.25">
      <c r="A420">
        <f t="shared" si="20"/>
        <v>420</v>
      </c>
      <c r="B420">
        <f t="shared" ca="1" si="19"/>
        <v>0.39201704415423388</v>
      </c>
      <c r="C420">
        <f t="shared" ca="1" si="18"/>
        <v>668</v>
      </c>
    </row>
    <row r="421" spans="1:3" x14ac:dyDescent="0.25">
      <c r="A421">
        <f t="shared" si="20"/>
        <v>421</v>
      </c>
      <c r="B421">
        <f t="shared" ca="1" si="19"/>
        <v>0.87359835201393288</v>
      </c>
      <c r="C421">
        <f t="shared" ca="1" si="18"/>
        <v>149</v>
      </c>
    </row>
    <row r="422" spans="1:3" x14ac:dyDescent="0.25">
      <c r="A422">
        <f t="shared" si="20"/>
        <v>422</v>
      </c>
      <c r="B422">
        <f t="shared" ca="1" si="19"/>
        <v>0.70569653830403156</v>
      </c>
      <c r="C422">
        <f t="shared" ca="1" si="18"/>
        <v>330</v>
      </c>
    </row>
    <row r="423" spans="1:3" x14ac:dyDescent="0.25">
      <c r="A423">
        <f t="shared" si="20"/>
        <v>423</v>
      </c>
      <c r="B423">
        <f t="shared" ca="1" si="19"/>
        <v>0.59609850776704743</v>
      </c>
      <c r="C423">
        <f t="shared" ca="1" si="18"/>
        <v>465</v>
      </c>
    </row>
    <row r="424" spans="1:3" x14ac:dyDescent="0.25">
      <c r="A424">
        <f t="shared" si="20"/>
        <v>424</v>
      </c>
      <c r="B424">
        <f t="shared" ca="1" si="19"/>
        <v>9.978229113798609E-2</v>
      </c>
      <c r="C424">
        <f t="shared" ca="1" si="18"/>
        <v>1026</v>
      </c>
    </row>
    <row r="425" spans="1:3" x14ac:dyDescent="0.25">
      <c r="A425">
        <f t="shared" si="20"/>
        <v>425</v>
      </c>
      <c r="B425">
        <f t="shared" ca="1" si="19"/>
        <v>0.25788656209088157</v>
      </c>
      <c r="C425">
        <f t="shared" ca="1" si="18"/>
        <v>835</v>
      </c>
    </row>
    <row r="426" spans="1:3" x14ac:dyDescent="0.25">
      <c r="A426">
        <f t="shared" si="20"/>
        <v>426</v>
      </c>
      <c r="B426">
        <f t="shared" ca="1" si="19"/>
        <v>0.81555199743870666</v>
      </c>
      <c r="C426">
        <f t="shared" ca="1" si="18"/>
        <v>212</v>
      </c>
    </row>
    <row r="427" spans="1:3" x14ac:dyDescent="0.25">
      <c r="A427">
        <f t="shared" si="20"/>
        <v>427</v>
      </c>
      <c r="B427">
        <f t="shared" ca="1" si="19"/>
        <v>0.18451367635065863</v>
      </c>
      <c r="C427">
        <f t="shared" ca="1" si="18"/>
        <v>931</v>
      </c>
    </row>
    <row r="428" spans="1:3" x14ac:dyDescent="0.25">
      <c r="A428">
        <f t="shared" si="20"/>
        <v>428</v>
      </c>
      <c r="B428">
        <f t="shared" ca="1" si="19"/>
        <v>0.76143405395070862</v>
      </c>
      <c r="C428">
        <f t="shared" ca="1" si="18"/>
        <v>266</v>
      </c>
    </row>
    <row r="429" spans="1:3" x14ac:dyDescent="0.25">
      <c r="A429">
        <f t="shared" si="20"/>
        <v>429</v>
      </c>
      <c r="B429">
        <f t="shared" ca="1" si="19"/>
        <v>0.57929424118081996</v>
      </c>
      <c r="C429">
        <f t="shared" ca="1" si="18"/>
        <v>481</v>
      </c>
    </row>
    <row r="430" spans="1:3" x14ac:dyDescent="0.25">
      <c r="A430">
        <f t="shared" si="20"/>
        <v>430</v>
      </c>
      <c r="B430">
        <f t="shared" ca="1" si="19"/>
        <v>8.0123450517939676E-2</v>
      </c>
      <c r="C430">
        <f t="shared" ca="1" si="18"/>
        <v>1051</v>
      </c>
    </row>
    <row r="431" spans="1:3" x14ac:dyDescent="0.25">
      <c r="A431">
        <f t="shared" si="20"/>
        <v>431</v>
      </c>
      <c r="B431">
        <f t="shared" ca="1" si="19"/>
        <v>0.74608181518889416</v>
      </c>
      <c r="C431">
        <f t="shared" ca="1" si="18"/>
        <v>286</v>
      </c>
    </row>
    <row r="432" spans="1:3" x14ac:dyDescent="0.25">
      <c r="A432">
        <f t="shared" si="20"/>
        <v>432</v>
      </c>
      <c r="B432">
        <f t="shared" ca="1" si="19"/>
        <v>0.71763549935765902</v>
      </c>
      <c r="C432">
        <f t="shared" ca="1" si="18"/>
        <v>316</v>
      </c>
    </row>
    <row r="433" spans="1:3" x14ac:dyDescent="0.25">
      <c r="A433">
        <f t="shared" si="20"/>
        <v>433</v>
      </c>
      <c r="B433">
        <f t="shared" ca="1" si="19"/>
        <v>4.2851263790310345E-2</v>
      </c>
      <c r="C433">
        <f t="shared" ca="1" si="18"/>
        <v>1085</v>
      </c>
    </row>
    <row r="434" spans="1:3" x14ac:dyDescent="0.25">
      <c r="A434">
        <f t="shared" si="20"/>
        <v>434</v>
      </c>
      <c r="B434">
        <f t="shared" ca="1" si="19"/>
        <v>0.5374303984247315</v>
      </c>
      <c r="C434">
        <f t="shared" ca="1" si="18"/>
        <v>520</v>
      </c>
    </row>
    <row r="435" spans="1:3" x14ac:dyDescent="0.25">
      <c r="A435">
        <f t="shared" si="20"/>
        <v>435</v>
      </c>
      <c r="B435">
        <f t="shared" ca="1" si="19"/>
        <v>0.53267258030774967</v>
      </c>
      <c r="C435">
        <f t="shared" ca="1" si="18"/>
        <v>527</v>
      </c>
    </row>
    <row r="436" spans="1:3" x14ac:dyDescent="0.25">
      <c r="A436">
        <f t="shared" si="20"/>
        <v>436</v>
      </c>
      <c r="B436">
        <f t="shared" ca="1" si="19"/>
        <v>0.46998584170276769</v>
      </c>
      <c r="C436">
        <f t="shared" ca="1" si="18"/>
        <v>594</v>
      </c>
    </row>
    <row r="437" spans="1:3" x14ac:dyDescent="0.25">
      <c r="A437">
        <f t="shared" si="20"/>
        <v>437</v>
      </c>
      <c r="B437">
        <f t="shared" ca="1" si="19"/>
        <v>0.23020610125137531</v>
      </c>
      <c r="C437">
        <f t="shared" ca="1" si="18"/>
        <v>870</v>
      </c>
    </row>
    <row r="438" spans="1:3" x14ac:dyDescent="0.25">
      <c r="A438">
        <f t="shared" si="20"/>
        <v>438</v>
      </c>
      <c r="B438">
        <f t="shared" ca="1" si="19"/>
        <v>0.66027432577032075</v>
      </c>
      <c r="C438">
        <f t="shared" ca="1" si="18"/>
        <v>386</v>
      </c>
    </row>
    <row r="439" spans="1:3" x14ac:dyDescent="0.25">
      <c r="A439">
        <f t="shared" si="20"/>
        <v>439</v>
      </c>
      <c r="B439">
        <f t="shared" ca="1" si="19"/>
        <v>0.95774059934791966</v>
      </c>
      <c r="C439">
        <f t="shared" ca="1" si="18"/>
        <v>48</v>
      </c>
    </row>
    <row r="440" spans="1:3" x14ac:dyDescent="0.25">
      <c r="A440">
        <f t="shared" si="20"/>
        <v>440</v>
      </c>
      <c r="B440">
        <f t="shared" ca="1" si="19"/>
        <v>0.86416249602581208</v>
      </c>
      <c r="C440">
        <f t="shared" ca="1" si="18"/>
        <v>158</v>
      </c>
    </row>
    <row r="441" spans="1:3" x14ac:dyDescent="0.25">
      <c r="A441">
        <f t="shared" si="20"/>
        <v>441</v>
      </c>
      <c r="B441">
        <f t="shared" ca="1" si="19"/>
        <v>0.80934261503223481</v>
      </c>
      <c r="C441">
        <f t="shared" ca="1" si="18"/>
        <v>219</v>
      </c>
    </row>
    <row r="442" spans="1:3" x14ac:dyDescent="0.25">
      <c r="A442">
        <f t="shared" si="20"/>
        <v>442</v>
      </c>
      <c r="B442">
        <f t="shared" ca="1" si="19"/>
        <v>0.37248564616254254</v>
      </c>
      <c r="C442">
        <f t="shared" ca="1" si="18"/>
        <v>684</v>
      </c>
    </row>
    <row r="443" spans="1:3" x14ac:dyDescent="0.25">
      <c r="A443">
        <f t="shared" si="20"/>
        <v>443</v>
      </c>
      <c r="B443">
        <f t="shared" ca="1" si="19"/>
        <v>0.18134673626123388</v>
      </c>
      <c r="C443">
        <f t="shared" ca="1" si="18"/>
        <v>936</v>
      </c>
    </row>
    <row r="444" spans="1:3" x14ac:dyDescent="0.25">
      <c r="A444">
        <f t="shared" si="20"/>
        <v>444</v>
      </c>
      <c r="B444">
        <f t="shared" ca="1" si="19"/>
        <v>0.87227107587632791</v>
      </c>
      <c r="C444">
        <f t="shared" ca="1" si="18"/>
        <v>152</v>
      </c>
    </row>
    <row r="445" spans="1:3" x14ac:dyDescent="0.25">
      <c r="A445">
        <f t="shared" si="20"/>
        <v>445</v>
      </c>
      <c r="B445">
        <f t="shared" ca="1" si="19"/>
        <v>0.84185833960700662</v>
      </c>
      <c r="C445">
        <f t="shared" ca="1" si="18"/>
        <v>184</v>
      </c>
    </row>
    <row r="446" spans="1:3" x14ac:dyDescent="0.25">
      <c r="A446">
        <f t="shared" si="20"/>
        <v>446</v>
      </c>
      <c r="B446">
        <f t="shared" ca="1" si="19"/>
        <v>0.14701866310215939</v>
      </c>
      <c r="C446">
        <f t="shared" ca="1" si="18"/>
        <v>970</v>
      </c>
    </row>
    <row r="447" spans="1:3" x14ac:dyDescent="0.25">
      <c r="A447">
        <f t="shared" si="20"/>
        <v>447</v>
      </c>
      <c r="B447">
        <f t="shared" ca="1" si="19"/>
        <v>0.24458046392787391</v>
      </c>
      <c r="C447">
        <f t="shared" ca="1" si="18"/>
        <v>855</v>
      </c>
    </row>
    <row r="448" spans="1:3" x14ac:dyDescent="0.25">
      <c r="A448">
        <f t="shared" si="20"/>
        <v>448</v>
      </c>
      <c r="B448">
        <f t="shared" ca="1" si="19"/>
        <v>8.3407318292760158E-2</v>
      </c>
      <c r="C448">
        <f t="shared" ca="1" si="18"/>
        <v>1048</v>
      </c>
    </row>
    <row r="449" spans="1:3" x14ac:dyDescent="0.25">
      <c r="A449">
        <f t="shared" si="20"/>
        <v>449</v>
      </c>
      <c r="B449">
        <f t="shared" ca="1" si="19"/>
        <v>0.44570235644757839</v>
      </c>
      <c r="C449">
        <f t="shared" ref="C449:C512" ca="1" si="21">RANK(B449,$B$1:$B$1120,0)</f>
        <v>619</v>
      </c>
    </row>
    <row r="450" spans="1:3" x14ac:dyDescent="0.25">
      <c r="A450">
        <f t="shared" si="20"/>
        <v>450</v>
      </c>
      <c r="B450">
        <f t="shared" ref="B450:B513" ca="1" si="22">RAND()</f>
        <v>0.69101200965590515</v>
      </c>
      <c r="C450">
        <f t="shared" ca="1" si="21"/>
        <v>348</v>
      </c>
    </row>
    <row r="451" spans="1:3" x14ac:dyDescent="0.25">
      <c r="A451">
        <f t="shared" ref="A451:A514" si="23">+A450+1</f>
        <v>451</v>
      </c>
      <c r="B451">
        <f t="shared" ca="1" si="22"/>
        <v>0.32283162365436036</v>
      </c>
      <c r="C451">
        <f t="shared" ca="1" si="21"/>
        <v>744</v>
      </c>
    </row>
    <row r="452" spans="1:3" x14ac:dyDescent="0.25">
      <c r="A452">
        <f t="shared" si="23"/>
        <v>452</v>
      </c>
      <c r="B452">
        <f t="shared" ca="1" si="22"/>
        <v>0.18616603998844516</v>
      </c>
      <c r="C452">
        <f t="shared" ca="1" si="21"/>
        <v>928</v>
      </c>
    </row>
    <row r="453" spans="1:3" x14ac:dyDescent="0.25">
      <c r="A453">
        <f t="shared" si="23"/>
        <v>453</v>
      </c>
      <c r="B453">
        <f t="shared" ca="1" si="22"/>
        <v>0.51620864845195158</v>
      </c>
      <c r="C453">
        <f t="shared" ca="1" si="21"/>
        <v>546</v>
      </c>
    </row>
    <row r="454" spans="1:3" x14ac:dyDescent="0.25">
      <c r="A454">
        <f t="shared" si="23"/>
        <v>454</v>
      </c>
      <c r="B454">
        <f t="shared" ca="1" si="22"/>
        <v>0.93514523835909136</v>
      </c>
      <c r="C454">
        <f t="shared" ca="1" si="21"/>
        <v>78</v>
      </c>
    </row>
    <row r="455" spans="1:3" x14ac:dyDescent="0.25">
      <c r="A455">
        <f t="shared" si="23"/>
        <v>455</v>
      </c>
      <c r="B455">
        <f t="shared" ca="1" si="22"/>
        <v>0.72479626202057423</v>
      </c>
      <c r="C455">
        <f t="shared" ca="1" si="21"/>
        <v>309</v>
      </c>
    </row>
    <row r="456" spans="1:3" x14ac:dyDescent="0.25">
      <c r="A456">
        <f t="shared" si="23"/>
        <v>456</v>
      </c>
      <c r="B456">
        <f t="shared" ca="1" si="22"/>
        <v>0.93985519639450377</v>
      </c>
      <c r="C456">
        <f t="shared" ca="1" si="21"/>
        <v>72</v>
      </c>
    </row>
    <row r="457" spans="1:3" x14ac:dyDescent="0.25">
      <c r="A457">
        <f t="shared" si="23"/>
        <v>457</v>
      </c>
      <c r="B457">
        <f t="shared" ca="1" si="22"/>
        <v>0.83402523177702048</v>
      </c>
      <c r="C457">
        <f t="shared" ca="1" si="21"/>
        <v>193</v>
      </c>
    </row>
    <row r="458" spans="1:3" x14ac:dyDescent="0.25">
      <c r="A458">
        <f t="shared" si="23"/>
        <v>458</v>
      </c>
      <c r="B458">
        <f t="shared" ca="1" si="22"/>
        <v>0.40404339434725123</v>
      </c>
      <c r="C458">
        <f t="shared" ca="1" si="21"/>
        <v>657</v>
      </c>
    </row>
    <row r="459" spans="1:3" x14ac:dyDescent="0.25">
      <c r="A459">
        <f t="shared" si="23"/>
        <v>459</v>
      </c>
      <c r="B459">
        <f t="shared" ca="1" si="22"/>
        <v>0.59337946686259047</v>
      </c>
      <c r="C459">
        <f t="shared" ca="1" si="21"/>
        <v>468</v>
      </c>
    </row>
    <row r="460" spans="1:3" x14ac:dyDescent="0.25">
      <c r="A460">
        <f t="shared" si="23"/>
        <v>460</v>
      </c>
      <c r="B460">
        <f t="shared" ca="1" si="22"/>
        <v>0.6874198834575812</v>
      </c>
      <c r="C460">
        <f t="shared" ca="1" si="21"/>
        <v>350</v>
      </c>
    </row>
    <row r="461" spans="1:3" x14ac:dyDescent="0.25">
      <c r="A461">
        <f t="shared" si="23"/>
        <v>461</v>
      </c>
      <c r="B461">
        <f t="shared" ca="1" si="22"/>
        <v>0.86196764509640167</v>
      </c>
      <c r="C461">
        <f t="shared" ca="1" si="21"/>
        <v>161</v>
      </c>
    </row>
    <row r="462" spans="1:3" x14ac:dyDescent="0.25">
      <c r="A462">
        <f t="shared" si="23"/>
        <v>462</v>
      </c>
      <c r="B462">
        <f t="shared" ca="1" si="22"/>
        <v>0.40741873299004117</v>
      </c>
      <c r="C462">
        <f t="shared" ca="1" si="21"/>
        <v>652</v>
      </c>
    </row>
    <row r="463" spans="1:3" x14ac:dyDescent="0.25">
      <c r="A463">
        <f t="shared" si="23"/>
        <v>463</v>
      </c>
      <c r="B463">
        <f t="shared" ca="1" si="22"/>
        <v>0.25626384623228227</v>
      </c>
      <c r="C463">
        <f t="shared" ca="1" si="21"/>
        <v>839</v>
      </c>
    </row>
    <row r="464" spans="1:3" x14ac:dyDescent="0.25">
      <c r="A464">
        <f t="shared" si="23"/>
        <v>464</v>
      </c>
      <c r="B464">
        <f t="shared" ca="1" si="22"/>
        <v>0.33877711034044355</v>
      </c>
      <c r="C464">
        <f t="shared" ca="1" si="21"/>
        <v>723</v>
      </c>
    </row>
    <row r="465" spans="1:3" x14ac:dyDescent="0.25">
      <c r="A465">
        <f t="shared" si="23"/>
        <v>465</v>
      </c>
      <c r="B465">
        <f t="shared" ca="1" si="22"/>
        <v>0.22762734422468411</v>
      </c>
      <c r="C465">
        <f t="shared" ca="1" si="21"/>
        <v>875</v>
      </c>
    </row>
    <row r="466" spans="1:3" x14ac:dyDescent="0.25">
      <c r="A466">
        <f t="shared" si="23"/>
        <v>466</v>
      </c>
      <c r="B466">
        <f t="shared" ca="1" si="22"/>
        <v>0.10839043438699125</v>
      </c>
      <c r="C466">
        <f t="shared" ca="1" si="21"/>
        <v>1017</v>
      </c>
    </row>
    <row r="467" spans="1:3" x14ac:dyDescent="0.25">
      <c r="A467">
        <f t="shared" si="23"/>
        <v>467</v>
      </c>
      <c r="B467">
        <f t="shared" ca="1" si="22"/>
        <v>8.4837239026746558E-2</v>
      </c>
      <c r="C467">
        <f t="shared" ca="1" si="21"/>
        <v>1046</v>
      </c>
    </row>
    <row r="468" spans="1:3" x14ac:dyDescent="0.25">
      <c r="A468">
        <f t="shared" si="23"/>
        <v>468</v>
      </c>
      <c r="B468">
        <f t="shared" ca="1" si="22"/>
        <v>0.52490646957421805</v>
      </c>
      <c r="C468">
        <f t="shared" ca="1" si="21"/>
        <v>537</v>
      </c>
    </row>
    <row r="469" spans="1:3" x14ac:dyDescent="0.25">
      <c r="A469">
        <f t="shared" si="23"/>
        <v>469</v>
      </c>
      <c r="B469">
        <f t="shared" ca="1" si="22"/>
        <v>0.614951016623421</v>
      </c>
      <c r="C469">
        <f t="shared" ca="1" si="21"/>
        <v>444</v>
      </c>
    </row>
    <row r="470" spans="1:3" x14ac:dyDescent="0.25">
      <c r="A470">
        <f t="shared" si="23"/>
        <v>470</v>
      </c>
      <c r="B470">
        <f t="shared" ca="1" si="22"/>
        <v>0.55809622434727812</v>
      </c>
      <c r="C470">
        <f t="shared" ca="1" si="21"/>
        <v>503</v>
      </c>
    </row>
    <row r="471" spans="1:3" x14ac:dyDescent="0.25">
      <c r="A471">
        <f t="shared" si="23"/>
        <v>471</v>
      </c>
      <c r="B471">
        <f t="shared" ca="1" si="22"/>
        <v>0.40653866357720658</v>
      </c>
      <c r="C471">
        <f t="shared" ca="1" si="21"/>
        <v>653</v>
      </c>
    </row>
    <row r="472" spans="1:3" x14ac:dyDescent="0.25">
      <c r="A472">
        <f t="shared" si="23"/>
        <v>472</v>
      </c>
      <c r="B472">
        <f t="shared" ca="1" si="22"/>
        <v>0.37084704552086201</v>
      </c>
      <c r="C472">
        <f t="shared" ca="1" si="21"/>
        <v>686</v>
      </c>
    </row>
    <row r="473" spans="1:3" x14ac:dyDescent="0.25">
      <c r="A473">
        <f t="shared" si="23"/>
        <v>473</v>
      </c>
      <c r="B473">
        <f t="shared" ca="1" si="22"/>
        <v>0.5020748965023597</v>
      </c>
      <c r="C473">
        <f t="shared" ca="1" si="21"/>
        <v>560</v>
      </c>
    </row>
    <row r="474" spans="1:3" x14ac:dyDescent="0.25">
      <c r="A474">
        <f t="shared" si="23"/>
        <v>474</v>
      </c>
      <c r="B474">
        <f t="shared" ca="1" si="22"/>
        <v>0.96180461633153913</v>
      </c>
      <c r="C474">
        <f t="shared" ca="1" si="21"/>
        <v>44</v>
      </c>
    </row>
    <row r="475" spans="1:3" x14ac:dyDescent="0.25">
      <c r="A475">
        <f t="shared" si="23"/>
        <v>475</v>
      </c>
      <c r="B475">
        <f t="shared" ca="1" si="22"/>
        <v>0.45726229354251391</v>
      </c>
      <c r="C475">
        <f t="shared" ca="1" si="21"/>
        <v>608</v>
      </c>
    </row>
    <row r="476" spans="1:3" x14ac:dyDescent="0.25">
      <c r="A476">
        <f t="shared" si="23"/>
        <v>476</v>
      </c>
      <c r="B476">
        <f t="shared" ca="1" si="22"/>
        <v>0.77642942830872697</v>
      </c>
      <c r="C476">
        <f t="shared" ca="1" si="21"/>
        <v>247</v>
      </c>
    </row>
    <row r="477" spans="1:3" x14ac:dyDescent="0.25">
      <c r="A477">
        <f t="shared" si="23"/>
        <v>477</v>
      </c>
      <c r="B477">
        <f t="shared" ca="1" si="22"/>
        <v>0.1189304261214571</v>
      </c>
      <c r="C477">
        <f t="shared" ca="1" si="21"/>
        <v>1005</v>
      </c>
    </row>
    <row r="478" spans="1:3" x14ac:dyDescent="0.25">
      <c r="A478">
        <f t="shared" si="23"/>
        <v>478</v>
      </c>
      <c r="B478">
        <f t="shared" ca="1" si="22"/>
        <v>0.49789557765986869</v>
      </c>
      <c r="C478">
        <f t="shared" ca="1" si="21"/>
        <v>565</v>
      </c>
    </row>
    <row r="479" spans="1:3" x14ac:dyDescent="0.25">
      <c r="A479">
        <f t="shared" si="23"/>
        <v>479</v>
      </c>
      <c r="B479">
        <f t="shared" ca="1" si="22"/>
        <v>0.3007636237314778</v>
      </c>
      <c r="C479">
        <f t="shared" ca="1" si="21"/>
        <v>780</v>
      </c>
    </row>
    <row r="480" spans="1:3" x14ac:dyDescent="0.25">
      <c r="A480">
        <f t="shared" si="23"/>
        <v>480</v>
      </c>
      <c r="B480">
        <f t="shared" ca="1" si="22"/>
        <v>0.18197691594867393</v>
      </c>
      <c r="C480">
        <f t="shared" ca="1" si="21"/>
        <v>933</v>
      </c>
    </row>
    <row r="481" spans="1:3" x14ac:dyDescent="0.25">
      <c r="A481">
        <f t="shared" si="23"/>
        <v>481</v>
      </c>
      <c r="B481">
        <f t="shared" ca="1" si="22"/>
        <v>0.26512947100634221</v>
      </c>
      <c r="C481">
        <f t="shared" ca="1" si="21"/>
        <v>823</v>
      </c>
    </row>
    <row r="482" spans="1:3" x14ac:dyDescent="0.25">
      <c r="A482">
        <f t="shared" si="23"/>
        <v>482</v>
      </c>
      <c r="B482">
        <f t="shared" ca="1" si="22"/>
        <v>0.56694832496117098</v>
      </c>
      <c r="C482">
        <f t="shared" ca="1" si="21"/>
        <v>493</v>
      </c>
    </row>
    <row r="483" spans="1:3" x14ac:dyDescent="0.25">
      <c r="A483">
        <f t="shared" si="23"/>
        <v>483</v>
      </c>
      <c r="B483">
        <f t="shared" ca="1" si="22"/>
        <v>0.3210393478260366</v>
      </c>
      <c r="C483">
        <f t="shared" ca="1" si="21"/>
        <v>748</v>
      </c>
    </row>
    <row r="484" spans="1:3" x14ac:dyDescent="0.25">
      <c r="A484">
        <f t="shared" si="23"/>
        <v>484</v>
      </c>
      <c r="B484">
        <f t="shared" ca="1" si="22"/>
        <v>0.18367178926956773</v>
      </c>
      <c r="C484">
        <f t="shared" ca="1" si="21"/>
        <v>932</v>
      </c>
    </row>
    <row r="485" spans="1:3" x14ac:dyDescent="0.25">
      <c r="A485">
        <f t="shared" si="23"/>
        <v>485</v>
      </c>
      <c r="B485">
        <f t="shared" ca="1" si="22"/>
        <v>0.25327216630380667</v>
      </c>
      <c r="C485">
        <f t="shared" ca="1" si="21"/>
        <v>844</v>
      </c>
    </row>
    <row r="486" spans="1:3" x14ac:dyDescent="0.25">
      <c r="A486">
        <f t="shared" si="23"/>
        <v>486</v>
      </c>
      <c r="B486">
        <f t="shared" ca="1" si="22"/>
        <v>3.1590172104318359E-2</v>
      </c>
      <c r="C486">
        <f t="shared" ca="1" si="21"/>
        <v>1092</v>
      </c>
    </row>
    <row r="487" spans="1:3" x14ac:dyDescent="0.25">
      <c r="A487">
        <f t="shared" si="23"/>
        <v>487</v>
      </c>
      <c r="B487">
        <f t="shared" ca="1" si="22"/>
        <v>0.27007364967951886</v>
      </c>
      <c r="C487">
        <f t="shared" ca="1" si="21"/>
        <v>821</v>
      </c>
    </row>
    <row r="488" spans="1:3" x14ac:dyDescent="0.25">
      <c r="A488">
        <f t="shared" si="23"/>
        <v>488</v>
      </c>
      <c r="B488">
        <f t="shared" ca="1" si="22"/>
        <v>0.74262935197383906</v>
      </c>
      <c r="C488">
        <f t="shared" ca="1" si="21"/>
        <v>293</v>
      </c>
    </row>
    <row r="489" spans="1:3" x14ac:dyDescent="0.25">
      <c r="A489">
        <f t="shared" si="23"/>
        <v>489</v>
      </c>
      <c r="B489">
        <f t="shared" ca="1" si="22"/>
        <v>0.30482625229785398</v>
      </c>
      <c r="C489">
        <f t="shared" ca="1" si="21"/>
        <v>769</v>
      </c>
    </row>
    <row r="490" spans="1:3" x14ac:dyDescent="0.25">
      <c r="A490">
        <f t="shared" si="23"/>
        <v>490</v>
      </c>
      <c r="B490">
        <f t="shared" ca="1" si="22"/>
        <v>0.96933896747902426</v>
      </c>
      <c r="C490">
        <f t="shared" ca="1" si="21"/>
        <v>39</v>
      </c>
    </row>
    <row r="491" spans="1:3" x14ac:dyDescent="0.25">
      <c r="A491">
        <f t="shared" si="23"/>
        <v>491</v>
      </c>
      <c r="B491">
        <f t="shared" ca="1" si="22"/>
        <v>0.35405812191107455</v>
      </c>
      <c r="C491">
        <f t="shared" ca="1" si="21"/>
        <v>710</v>
      </c>
    </row>
    <row r="492" spans="1:3" x14ac:dyDescent="0.25">
      <c r="A492">
        <f t="shared" si="23"/>
        <v>492</v>
      </c>
      <c r="B492">
        <f t="shared" ca="1" si="22"/>
        <v>0.62092930118301237</v>
      </c>
      <c r="C492">
        <f t="shared" ca="1" si="21"/>
        <v>437</v>
      </c>
    </row>
    <row r="493" spans="1:3" x14ac:dyDescent="0.25">
      <c r="A493">
        <f t="shared" si="23"/>
        <v>493</v>
      </c>
      <c r="B493">
        <f t="shared" ca="1" si="22"/>
        <v>0.52278829933065218</v>
      </c>
      <c r="C493">
        <f t="shared" ca="1" si="21"/>
        <v>543</v>
      </c>
    </row>
    <row r="494" spans="1:3" x14ac:dyDescent="0.25">
      <c r="A494">
        <f t="shared" si="23"/>
        <v>494</v>
      </c>
      <c r="B494">
        <f t="shared" ca="1" si="22"/>
        <v>0.29184983287985033</v>
      </c>
      <c r="C494">
        <f t="shared" ca="1" si="21"/>
        <v>795</v>
      </c>
    </row>
    <row r="495" spans="1:3" x14ac:dyDescent="0.25">
      <c r="A495">
        <f t="shared" si="23"/>
        <v>495</v>
      </c>
      <c r="B495">
        <f t="shared" ca="1" si="22"/>
        <v>0.64455623777077375</v>
      </c>
      <c r="C495">
        <f t="shared" ca="1" si="21"/>
        <v>404</v>
      </c>
    </row>
    <row r="496" spans="1:3" x14ac:dyDescent="0.25">
      <c r="A496">
        <f t="shared" si="23"/>
        <v>496</v>
      </c>
      <c r="B496">
        <f t="shared" ca="1" si="22"/>
        <v>0.45057216678223455</v>
      </c>
      <c r="C496">
        <f t="shared" ca="1" si="21"/>
        <v>614</v>
      </c>
    </row>
    <row r="497" spans="1:3" x14ac:dyDescent="0.25">
      <c r="A497">
        <f t="shared" si="23"/>
        <v>497</v>
      </c>
      <c r="B497">
        <f t="shared" ca="1" si="22"/>
        <v>0.63497670530251549</v>
      </c>
      <c r="C497">
        <f t="shared" ca="1" si="21"/>
        <v>414</v>
      </c>
    </row>
    <row r="498" spans="1:3" x14ac:dyDescent="0.25">
      <c r="A498">
        <f t="shared" si="23"/>
        <v>498</v>
      </c>
      <c r="B498">
        <f t="shared" ca="1" si="22"/>
        <v>0.73672877096466893</v>
      </c>
      <c r="C498">
        <f t="shared" ca="1" si="21"/>
        <v>299</v>
      </c>
    </row>
    <row r="499" spans="1:3" x14ac:dyDescent="0.25">
      <c r="A499">
        <f t="shared" si="23"/>
        <v>499</v>
      </c>
      <c r="B499">
        <f t="shared" ca="1" si="22"/>
        <v>0.31510060291906283</v>
      </c>
      <c r="C499">
        <f t="shared" ca="1" si="21"/>
        <v>757</v>
      </c>
    </row>
    <row r="500" spans="1:3" x14ac:dyDescent="0.25">
      <c r="A500">
        <f t="shared" si="23"/>
        <v>500</v>
      </c>
      <c r="B500">
        <f t="shared" ca="1" si="22"/>
        <v>0.70211615988582854</v>
      </c>
      <c r="C500">
        <f t="shared" ca="1" si="21"/>
        <v>337</v>
      </c>
    </row>
    <row r="501" spans="1:3" x14ac:dyDescent="0.25">
      <c r="A501">
        <f t="shared" si="23"/>
        <v>501</v>
      </c>
      <c r="B501">
        <f t="shared" ca="1" si="22"/>
        <v>0.63163299443577692</v>
      </c>
      <c r="C501">
        <f t="shared" ca="1" si="21"/>
        <v>419</v>
      </c>
    </row>
    <row r="502" spans="1:3" x14ac:dyDescent="0.25">
      <c r="A502">
        <f t="shared" si="23"/>
        <v>502</v>
      </c>
      <c r="B502">
        <f t="shared" ca="1" si="22"/>
        <v>0.56808116730080693</v>
      </c>
      <c r="C502">
        <f t="shared" ca="1" si="21"/>
        <v>492</v>
      </c>
    </row>
    <row r="503" spans="1:3" x14ac:dyDescent="0.25">
      <c r="A503">
        <f t="shared" si="23"/>
        <v>503</v>
      </c>
      <c r="B503">
        <f t="shared" ca="1" si="22"/>
        <v>2.4613536603759756E-2</v>
      </c>
      <c r="C503">
        <f t="shared" ca="1" si="21"/>
        <v>1101</v>
      </c>
    </row>
    <row r="504" spans="1:3" x14ac:dyDescent="0.25">
      <c r="A504">
        <f t="shared" si="23"/>
        <v>504</v>
      </c>
      <c r="B504">
        <f t="shared" ca="1" si="22"/>
        <v>0.23053205657401288</v>
      </c>
      <c r="C504">
        <f t="shared" ca="1" si="21"/>
        <v>869</v>
      </c>
    </row>
    <row r="505" spans="1:3" x14ac:dyDescent="0.25">
      <c r="A505">
        <f t="shared" si="23"/>
        <v>505</v>
      </c>
      <c r="B505">
        <f t="shared" ca="1" si="22"/>
        <v>0.77039926613252052</v>
      </c>
      <c r="C505">
        <f t="shared" ca="1" si="21"/>
        <v>255</v>
      </c>
    </row>
    <row r="506" spans="1:3" x14ac:dyDescent="0.25">
      <c r="A506">
        <f t="shared" si="23"/>
        <v>506</v>
      </c>
      <c r="B506">
        <f t="shared" ca="1" si="22"/>
        <v>0.61934153778490186</v>
      </c>
      <c r="C506">
        <f t="shared" ca="1" si="21"/>
        <v>439</v>
      </c>
    </row>
    <row r="507" spans="1:3" x14ac:dyDescent="0.25">
      <c r="A507">
        <f t="shared" si="23"/>
        <v>507</v>
      </c>
      <c r="B507">
        <f t="shared" ca="1" si="22"/>
        <v>0.38919248204926649</v>
      </c>
      <c r="C507">
        <f t="shared" ca="1" si="21"/>
        <v>672</v>
      </c>
    </row>
    <row r="508" spans="1:3" x14ac:dyDescent="0.25">
      <c r="A508">
        <f t="shared" si="23"/>
        <v>508</v>
      </c>
      <c r="B508">
        <f t="shared" ca="1" si="22"/>
        <v>0.67971757729441962</v>
      </c>
      <c r="C508">
        <f t="shared" ca="1" si="21"/>
        <v>357</v>
      </c>
    </row>
    <row r="509" spans="1:3" x14ac:dyDescent="0.25">
      <c r="A509">
        <f t="shared" si="23"/>
        <v>509</v>
      </c>
      <c r="B509">
        <f t="shared" ca="1" si="22"/>
        <v>0.57853810540081263</v>
      </c>
      <c r="C509">
        <f t="shared" ca="1" si="21"/>
        <v>484</v>
      </c>
    </row>
    <row r="510" spans="1:3" x14ac:dyDescent="0.25">
      <c r="A510">
        <f t="shared" si="23"/>
        <v>510</v>
      </c>
      <c r="B510">
        <f t="shared" ca="1" si="22"/>
        <v>0.38582895199962131</v>
      </c>
      <c r="C510">
        <f t="shared" ca="1" si="21"/>
        <v>677</v>
      </c>
    </row>
    <row r="511" spans="1:3" x14ac:dyDescent="0.25">
      <c r="A511">
        <f t="shared" si="23"/>
        <v>511</v>
      </c>
      <c r="B511">
        <f t="shared" ca="1" si="22"/>
        <v>3.9752194369825022E-2</v>
      </c>
      <c r="C511">
        <f t="shared" ca="1" si="21"/>
        <v>1088</v>
      </c>
    </row>
    <row r="512" spans="1:3" x14ac:dyDescent="0.25">
      <c r="A512">
        <f t="shared" si="23"/>
        <v>512</v>
      </c>
      <c r="B512">
        <f t="shared" ca="1" si="22"/>
        <v>0.33222277134201539</v>
      </c>
      <c r="C512">
        <f t="shared" ca="1" si="21"/>
        <v>727</v>
      </c>
    </row>
    <row r="513" spans="1:3" x14ac:dyDescent="0.25">
      <c r="A513">
        <f t="shared" si="23"/>
        <v>513</v>
      </c>
      <c r="B513">
        <f t="shared" ca="1" si="22"/>
        <v>0.8805057753190525</v>
      </c>
      <c r="C513">
        <f t="shared" ref="C513:C576" ca="1" si="24">RANK(B513,$B$1:$B$1120,0)</f>
        <v>141</v>
      </c>
    </row>
    <row r="514" spans="1:3" x14ac:dyDescent="0.25">
      <c r="A514">
        <f t="shared" si="23"/>
        <v>514</v>
      </c>
      <c r="B514">
        <f t="shared" ref="B514:B577" ca="1" si="25">RAND()</f>
        <v>0.98428281274419915</v>
      </c>
      <c r="C514">
        <f t="shared" ca="1" si="24"/>
        <v>15</v>
      </c>
    </row>
    <row r="515" spans="1:3" x14ac:dyDescent="0.25">
      <c r="A515">
        <f t="shared" ref="A515:A578" si="26">+A514+1</f>
        <v>515</v>
      </c>
      <c r="B515">
        <f t="shared" ca="1" si="25"/>
        <v>0.99390275231162295</v>
      </c>
      <c r="C515">
        <f t="shared" ca="1" si="24"/>
        <v>9</v>
      </c>
    </row>
    <row r="516" spans="1:3" x14ac:dyDescent="0.25">
      <c r="A516">
        <f t="shared" si="26"/>
        <v>516</v>
      </c>
      <c r="B516">
        <f t="shared" ca="1" si="25"/>
        <v>0.89841239131325878</v>
      </c>
      <c r="C516">
        <f t="shared" ca="1" si="24"/>
        <v>114</v>
      </c>
    </row>
    <row r="517" spans="1:3" x14ac:dyDescent="0.25">
      <c r="A517">
        <f t="shared" si="26"/>
        <v>517</v>
      </c>
      <c r="B517">
        <f t="shared" ca="1" si="25"/>
        <v>0.98418469885554138</v>
      </c>
      <c r="C517">
        <f t="shared" ca="1" si="24"/>
        <v>16</v>
      </c>
    </row>
    <row r="518" spans="1:3" x14ac:dyDescent="0.25">
      <c r="A518">
        <f t="shared" si="26"/>
        <v>518</v>
      </c>
      <c r="B518">
        <f t="shared" ca="1" si="25"/>
        <v>0.14617842826257332</v>
      </c>
      <c r="C518">
        <f t="shared" ca="1" si="24"/>
        <v>971</v>
      </c>
    </row>
    <row r="519" spans="1:3" x14ac:dyDescent="0.25">
      <c r="A519">
        <f t="shared" si="26"/>
        <v>519</v>
      </c>
      <c r="B519">
        <f t="shared" ca="1" si="25"/>
        <v>0.53767202775115774</v>
      </c>
      <c r="C519">
        <f t="shared" ca="1" si="24"/>
        <v>519</v>
      </c>
    </row>
    <row r="520" spans="1:3" x14ac:dyDescent="0.25">
      <c r="A520">
        <f t="shared" si="26"/>
        <v>520</v>
      </c>
      <c r="B520">
        <f t="shared" ca="1" si="25"/>
        <v>0.51098021117804537</v>
      </c>
      <c r="C520">
        <f t="shared" ca="1" si="24"/>
        <v>552</v>
      </c>
    </row>
    <row r="521" spans="1:3" x14ac:dyDescent="0.25">
      <c r="A521">
        <f t="shared" si="26"/>
        <v>521</v>
      </c>
      <c r="B521">
        <f t="shared" ca="1" si="25"/>
        <v>0.32115801992050041</v>
      </c>
      <c r="C521">
        <f t="shared" ca="1" si="24"/>
        <v>747</v>
      </c>
    </row>
    <row r="522" spans="1:3" x14ac:dyDescent="0.25">
      <c r="A522">
        <f t="shared" si="26"/>
        <v>522</v>
      </c>
      <c r="B522">
        <f t="shared" ca="1" si="25"/>
        <v>0.39175630883394408</v>
      </c>
      <c r="C522">
        <f t="shared" ca="1" si="24"/>
        <v>670</v>
      </c>
    </row>
    <row r="523" spans="1:3" x14ac:dyDescent="0.25">
      <c r="A523">
        <f t="shared" si="26"/>
        <v>523</v>
      </c>
      <c r="B523">
        <f t="shared" ca="1" si="25"/>
        <v>0.77465524784987827</v>
      </c>
      <c r="C523">
        <f t="shared" ca="1" si="24"/>
        <v>248</v>
      </c>
    </row>
    <row r="524" spans="1:3" x14ac:dyDescent="0.25">
      <c r="A524">
        <f t="shared" si="26"/>
        <v>524</v>
      </c>
      <c r="B524">
        <f t="shared" ca="1" si="25"/>
        <v>0.78985755518589218</v>
      </c>
      <c r="C524">
        <f t="shared" ca="1" si="24"/>
        <v>236</v>
      </c>
    </row>
    <row r="525" spans="1:3" x14ac:dyDescent="0.25">
      <c r="A525">
        <f t="shared" si="26"/>
        <v>525</v>
      </c>
      <c r="B525">
        <f t="shared" ca="1" si="25"/>
        <v>0.79651387198029089</v>
      </c>
      <c r="C525">
        <f t="shared" ca="1" si="24"/>
        <v>230</v>
      </c>
    </row>
    <row r="526" spans="1:3" x14ac:dyDescent="0.25">
      <c r="A526">
        <f t="shared" si="26"/>
        <v>526</v>
      </c>
      <c r="B526">
        <f t="shared" ca="1" si="25"/>
        <v>7.1897807674545122E-2</v>
      </c>
      <c r="C526">
        <f t="shared" ca="1" si="24"/>
        <v>1061</v>
      </c>
    </row>
    <row r="527" spans="1:3" x14ac:dyDescent="0.25">
      <c r="A527">
        <f t="shared" si="26"/>
        <v>527</v>
      </c>
      <c r="B527">
        <f t="shared" ca="1" si="25"/>
        <v>6.0930563131377236E-3</v>
      </c>
      <c r="C527">
        <f t="shared" ca="1" si="24"/>
        <v>1115</v>
      </c>
    </row>
    <row r="528" spans="1:3" x14ac:dyDescent="0.25">
      <c r="A528">
        <f t="shared" si="26"/>
        <v>528</v>
      </c>
      <c r="B528">
        <f t="shared" ca="1" si="25"/>
        <v>0.93157606176657459</v>
      </c>
      <c r="C528">
        <f t="shared" ca="1" si="24"/>
        <v>83</v>
      </c>
    </row>
    <row r="529" spans="1:3" x14ac:dyDescent="0.25">
      <c r="A529">
        <f t="shared" si="26"/>
        <v>529</v>
      </c>
      <c r="B529">
        <f t="shared" ca="1" si="25"/>
        <v>9.7552959753274382E-2</v>
      </c>
      <c r="C529">
        <f t="shared" ca="1" si="24"/>
        <v>1032</v>
      </c>
    </row>
    <row r="530" spans="1:3" x14ac:dyDescent="0.25">
      <c r="A530">
        <f t="shared" si="26"/>
        <v>530</v>
      </c>
      <c r="B530">
        <f t="shared" ca="1" si="25"/>
        <v>0.64226324854015815</v>
      </c>
      <c r="C530">
        <f t="shared" ca="1" si="24"/>
        <v>407</v>
      </c>
    </row>
    <row r="531" spans="1:3" x14ac:dyDescent="0.25">
      <c r="A531">
        <f t="shared" si="26"/>
        <v>531</v>
      </c>
      <c r="B531">
        <f t="shared" ca="1" si="25"/>
        <v>0.81266677302696366</v>
      </c>
      <c r="C531">
        <f t="shared" ca="1" si="24"/>
        <v>215</v>
      </c>
    </row>
    <row r="532" spans="1:3" x14ac:dyDescent="0.25">
      <c r="A532">
        <f t="shared" si="26"/>
        <v>532</v>
      </c>
      <c r="B532">
        <f t="shared" ca="1" si="25"/>
        <v>0.69174310172943487</v>
      </c>
      <c r="C532">
        <f t="shared" ca="1" si="24"/>
        <v>346</v>
      </c>
    </row>
    <row r="533" spans="1:3" x14ac:dyDescent="0.25">
      <c r="A533">
        <f t="shared" si="26"/>
        <v>533</v>
      </c>
      <c r="B533">
        <f t="shared" ca="1" si="25"/>
        <v>0.22889992586823904</v>
      </c>
      <c r="C533">
        <f t="shared" ca="1" si="24"/>
        <v>872</v>
      </c>
    </row>
    <row r="534" spans="1:3" x14ac:dyDescent="0.25">
      <c r="A534">
        <f t="shared" si="26"/>
        <v>534</v>
      </c>
      <c r="B534">
        <f t="shared" ca="1" si="25"/>
        <v>0.48930053653482097</v>
      </c>
      <c r="C534">
        <f t="shared" ca="1" si="24"/>
        <v>571</v>
      </c>
    </row>
    <row r="535" spans="1:3" x14ac:dyDescent="0.25">
      <c r="A535">
        <f t="shared" si="26"/>
        <v>535</v>
      </c>
      <c r="B535">
        <f t="shared" ca="1" si="25"/>
        <v>1.2512028613694492E-2</v>
      </c>
      <c r="C535">
        <f t="shared" ca="1" si="24"/>
        <v>1110</v>
      </c>
    </row>
    <row r="536" spans="1:3" x14ac:dyDescent="0.25">
      <c r="A536">
        <f t="shared" si="26"/>
        <v>536</v>
      </c>
      <c r="B536">
        <f t="shared" ca="1" si="25"/>
        <v>3.9229136499334794E-2</v>
      </c>
      <c r="C536">
        <f t="shared" ca="1" si="24"/>
        <v>1089</v>
      </c>
    </row>
    <row r="537" spans="1:3" x14ac:dyDescent="0.25">
      <c r="A537">
        <f t="shared" si="26"/>
        <v>537</v>
      </c>
      <c r="B537">
        <f t="shared" ca="1" si="25"/>
        <v>0.18696930227374797</v>
      </c>
      <c r="C537">
        <f t="shared" ca="1" si="24"/>
        <v>927</v>
      </c>
    </row>
    <row r="538" spans="1:3" x14ac:dyDescent="0.25">
      <c r="A538">
        <f t="shared" si="26"/>
        <v>538</v>
      </c>
      <c r="B538">
        <f t="shared" ca="1" si="25"/>
        <v>0.33622028154979133</v>
      </c>
      <c r="C538">
        <f t="shared" ca="1" si="24"/>
        <v>726</v>
      </c>
    </row>
    <row r="539" spans="1:3" x14ac:dyDescent="0.25">
      <c r="A539">
        <f t="shared" si="26"/>
        <v>539</v>
      </c>
      <c r="B539">
        <f t="shared" ca="1" si="25"/>
        <v>1.6697103649003453E-2</v>
      </c>
      <c r="C539">
        <f t="shared" ca="1" si="24"/>
        <v>1106</v>
      </c>
    </row>
    <row r="540" spans="1:3" x14ac:dyDescent="0.25">
      <c r="A540">
        <f t="shared" si="26"/>
        <v>540</v>
      </c>
      <c r="B540">
        <f t="shared" ca="1" si="25"/>
        <v>0.78932303830568684</v>
      </c>
      <c r="C540">
        <f t="shared" ca="1" si="24"/>
        <v>237</v>
      </c>
    </row>
    <row r="541" spans="1:3" x14ac:dyDescent="0.25">
      <c r="A541">
        <f t="shared" si="26"/>
        <v>541</v>
      </c>
      <c r="B541">
        <f t="shared" ca="1" si="25"/>
        <v>0.21723019947677091</v>
      </c>
      <c r="C541">
        <f t="shared" ca="1" si="24"/>
        <v>887</v>
      </c>
    </row>
    <row r="542" spans="1:3" x14ac:dyDescent="0.25">
      <c r="A542">
        <f t="shared" si="26"/>
        <v>542</v>
      </c>
      <c r="B542">
        <f t="shared" ca="1" si="25"/>
        <v>0.73523618951506486</v>
      </c>
      <c r="C542">
        <f t="shared" ca="1" si="24"/>
        <v>302</v>
      </c>
    </row>
    <row r="543" spans="1:3" x14ac:dyDescent="0.25">
      <c r="A543">
        <f t="shared" si="26"/>
        <v>543</v>
      </c>
      <c r="B543">
        <f t="shared" ca="1" si="25"/>
        <v>0.97226692362628875</v>
      </c>
      <c r="C543">
        <f t="shared" ca="1" si="24"/>
        <v>37</v>
      </c>
    </row>
    <row r="544" spans="1:3" x14ac:dyDescent="0.25">
      <c r="A544">
        <f t="shared" si="26"/>
        <v>544</v>
      </c>
      <c r="B544">
        <f t="shared" ca="1" si="25"/>
        <v>0.30240530019399214</v>
      </c>
      <c r="C544">
        <f t="shared" ca="1" si="24"/>
        <v>775</v>
      </c>
    </row>
    <row r="545" spans="1:3" x14ac:dyDescent="0.25">
      <c r="A545">
        <f t="shared" si="26"/>
        <v>545</v>
      </c>
      <c r="B545">
        <f t="shared" ca="1" si="25"/>
        <v>4.752308529421545E-3</v>
      </c>
      <c r="C545">
        <f t="shared" ca="1" si="24"/>
        <v>1119</v>
      </c>
    </row>
    <row r="546" spans="1:3" x14ac:dyDescent="0.25">
      <c r="A546">
        <f t="shared" si="26"/>
        <v>546</v>
      </c>
      <c r="B546">
        <f t="shared" ca="1" si="25"/>
        <v>0.27556951831419252</v>
      </c>
      <c r="C546">
        <f t="shared" ca="1" si="24"/>
        <v>814</v>
      </c>
    </row>
    <row r="547" spans="1:3" x14ac:dyDescent="0.25">
      <c r="A547">
        <f t="shared" si="26"/>
        <v>547</v>
      </c>
      <c r="B547">
        <f t="shared" ca="1" si="25"/>
        <v>0.74928336016547359</v>
      </c>
      <c r="C547">
        <f t="shared" ca="1" si="24"/>
        <v>279</v>
      </c>
    </row>
    <row r="548" spans="1:3" x14ac:dyDescent="0.25">
      <c r="A548">
        <f t="shared" si="26"/>
        <v>548</v>
      </c>
      <c r="B548">
        <f t="shared" ca="1" si="25"/>
        <v>0.41330332890135157</v>
      </c>
      <c r="C548">
        <f t="shared" ca="1" si="24"/>
        <v>645</v>
      </c>
    </row>
    <row r="549" spans="1:3" x14ac:dyDescent="0.25">
      <c r="A549">
        <f t="shared" si="26"/>
        <v>549</v>
      </c>
      <c r="B549">
        <f t="shared" ca="1" si="25"/>
        <v>0.69932886219131962</v>
      </c>
      <c r="C549">
        <f t="shared" ca="1" si="24"/>
        <v>341</v>
      </c>
    </row>
    <row r="550" spans="1:3" x14ac:dyDescent="0.25">
      <c r="A550">
        <f t="shared" si="26"/>
        <v>550</v>
      </c>
      <c r="B550">
        <f t="shared" ca="1" si="25"/>
        <v>0.30056443515048847</v>
      </c>
      <c r="C550">
        <f t="shared" ca="1" si="24"/>
        <v>781</v>
      </c>
    </row>
    <row r="551" spans="1:3" x14ac:dyDescent="0.25">
      <c r="A551">
        <f t="shared" si="26"/>
        <v>551</v>
      </c>
      <c r="B551">
        <f t="shared" ca="1" si="25"/>
        <v>0.99760164388177208</v>
      </c>
      <c r="C551">
        <f t="shared" ca="1" si="24"/>
        <v>4</v>
      </c>
    </row>
    <row r="552" spans="1:3" x14ac:dyDescent="0.25">
      <c r="A552">
        <f t="shared" si="26"/>
        <v>552</v>
      </c>
      <c r="B552">
        <f t="shared" ca="1" si="25"/>
        <v>0.19558566314705672</v>
      </c>
      <c r="C552">
        <f t="shared" ca="1" si="24"/>
        <v>905</v>
      </c>
    </row>
    <row r="553" spans="1:3" x14ac:dyDescent="0.25">
      <c r="A553">
        <f t="shared" si="26"/>
        <v>553</v>
      </c>
      <c r="B553">
        <f t="shared" ca="1" si="25"/>
        <v>0.2214596092492811</v>
      </c>
      <c r="C553">
        <f t="shared" ca="1" si="24"/>
        <v>881</v>
      </c>
    </row>
    <row r="554" spans="1:3" x14ac:dyDescent="0.25">
      <c r="A554">
        <f t="shared" si="26"/>
        <v>554</v>
      </c>
      <c r="B554">
        <f t="shared" ca="1" si="25"/>
        <v>0.73146847362287037</v>
      </c>
      <c r="C554">
        <f t="shared" ca="1" si="24"/>
        <v>306</v>
      </c>
    </row>
    <row r="555" spans="1:3" x14ac:dyDescent="0.25">
      <c r="A555">
        <f t="shared" si="26"/>
        <v>555</v>
      </c>
      <c r="B555">
        <f t="shared" ca="1" si="25"/>
        <v>0.14345139557057529</v>
      </c>
      <c r="C555">
        <f t="shared" ca="1" si="24"/>
        <v>974</v>
      </c>
    </row>
    <row r="556" spans="1:3" x14ac:dyDescent="0.25">
      <c r="A556">
        <f t="shared" si="26"/>
        <v>556</v>
      </c>
      <c r="B556">
        <f t="shared" ca="1" si="25"/>
        <v>0.63489704522594159</v>
      </c>
      <c r="C556">
        <f t="shared" ca="1" si="24"/>
        <v>415</v>
      </c>
    </row>
    <row r="557" spans="1:3" x14ac:dyDescent="0.25">
      <c r="A557">
        <f t="shared" si="26"/>
        <v>557</v>
      </c>
      <c r="B557">
        <f t="shared" ca="1" si="25"/>
        <v>0.58854491506603546</v>
      </c>
      <c r="C557">
        <f t="shared" ca="1" si="24"/>
        <v>473</v>
      </c>
    </row>
    <row r="558" spans="1:3" x14ac:dyDescent="0.25">
      <c r="A558">
        <f t="shared" si="26"/>
        <v>558</v>
      </c>
      <c r="B558">
        <f t="shared" ca="1" si="25"/>
        <v>0.83534623510663963</v>
      </c>
      <c r="C558">
        <f t="shared" ca="1" si="24"/>
        <v>191</v>
      </c>
    </row>
    <row r="559" spans="1:3" x14ac:dyDescent="0.25">
      <c r="A559">
        <f t="shared" si="26"/>
        <v>559</v>
      </c>
      <c r="B559">
        <f t="shared" ca="1" si="25"/>
        <v>0.35517756418112512</v>
      </c>
      <c r="C559">
        <f t="shared" ca="1" si="24"/>
        <v>708</v>
      </c>
    </row>
    <row r="560" spans="1:3" x14ac:dyDescent="0.25">
      <c r="A560">
        <f t="shared" si="26"/>
        <v>560</v>
      </c>
      <c r="B560">
        <f t="shared" ca="1" si="25"/>
        <v>0.29564706587040501</v>
      </c>
      <c r="C560">
        <f t="shared" ca="1" si="24"/>
        <v>790</v>
      </c>
    </row>
    <row r="561" spans="1:3" x14ac:dyDescent="0.25">
      <c r="A561">
        <f t="shared" si="26"/>
        <v>561</v>
      </c>
      <c r="B561">
        <f t="shared" ca="1" si="25"/>
        <v>0.65492332305347922</v>
      </c>
      <c r="C561">
        <f t="shared" ca="1" si="24"/>
        <v>396</v>
      </c>
    </row>
    <row r="562" spans="1:3" x14ac:dyDescent="0.25">
      <c r="A562">
        <f t="shared" si="26"/>
        <v>562</v>
      </c>
      <c r="B562">
        <f t="shared" ca="1" si="25"/>
        <v>0.65481543621525251</v>
      </c>
      <c r="C562">
        <f t="shared" ca="1" si="24"/>
        <v>397</v>
      </c>
    </row>
    <row r="563" spans="1:3" x14ac:dyDescent="0.25">
      <c r="A563">
        <f t="shared" si="26"/>
        <v>563</v>
      </c>
      <c r="B563">
        <f t="shared" ca="1" si="25"/>
        <v>0.19178898852262261</v>
      </c>
      <c r="C563">
        <f t="shared" ca="1" si="24"/>
        <v>915</v>
      </c>
    </row>
    <row r="564" spans="1:3" x14ac:dyDescent="0.25">
      <c r="A564">
        <f t="shared" si="26"/>
        <v>564</v>
      </c>
      <c r="B564">
        <f t="shared" ca="1" si="25"/>
        <v>0.50492569105952434</v>
      </c>
      <c r="C564">
        <f t="shared" ca="1" si="24"/>
        <v>555</v>
      </c>
    </row>
    <row r="565" spans="1:3" x14ac:dyDescent="0.25">
      <c r="A565">
        <f t="shared" si="26"/>
        <v>565</v>
      </c>
      <c r="B565">
        <f t="shared" ca="1" si="25"/>
        <v>0.736466300437426</v>
      </c>
      <c r="C565">
        <f t="shared" ca="1" si="24"/>
        <v>300</v>
      </c>
    </row>
    <row r="566" spans="1:3" x14ac:dyDescent="0.25">
      <c r="A566">
        <f t="shared" si="26"/>
        <v>566</v>
      </c>
      <c r="B566">
        <f t="shared" ca="1" si="25"/>
        <v>0.4409273513785541</v>
      </c>
      <c r="C566">
        <f t="shared" ca="1" si="24"/>
        <v>623</v>
      </c>
    </row>
    <row r="567" spans="1:3" x14ac:dyDescent="0.25">
      <c r="A567">
        <f t="shared" si="26"/>
        <v>567</v>
      </c>
      <c r="B567">
        <f t="shared" ca="1" si="25"/>
        <v>6.3986747958659329E-2</v>
      </c>
      <c r="C567">
        <f t="shared" ca="1" si="24"/>
        <v>1067</v>
      </c>
    </row>
    <row r="568" spans="1:3" x14ac:dyDescent="0.25">
      <c r="A568">
        <f t="shared" si="26"/>
        <v>568</v>
      </c>
      <c r="B568">
        <f t="shared" ca="1" si="25"/>
        <v>0.44770089398471002</v>
      </c>
      <c r="C568">
        <f t="shared" ca="1" si="24"/>
        <v>618</v>
      </c>
    </row>
    <row r="569" spans="1:3" x14ac:dyDescent="0.25">
      <c r="A569">
        <f t="shared" si="26"/>
        <v>569</v>
      </c>
      <c r="B569">
        <f t="shared" ca="1" si="25"/>
        <v>0.83636598649175864</v>
      </c>
      <c r="C569">
        <f t="shared" ca="1" si="24"/>
        <v>190</v>
      </c>
    </row>
    <row r="570" spans="1:3" x14ac:dyDescent="0.25">
      <c r="A570">
        <f t="shared" si="26"/>
        <v>570</v>
      </c>
      <c r="B570">
        <f t="shared" ca="1" si="25"/>
        <v>0.67658663578899214</v>
      </c>
      <c r="C570">
        <f t="shared" ca="1" si="24"/>
        <v>360</v>
      </c>
    </row>
    <row r="571" spans="1:3" x14ac:dyDescent="0.25">
      <c r="A571">
        <f t="shared" si="26"/>
        <v>571</v>
      </c>
      <c r="B571">
        <f t="shared" ca="1" si="25"/>
        <v>0.36777096950361543</v>
      </c>
      <c r="C571">
        <f t="shared" ca="1" si="24"/>
        <v>691</v>
      </c>
    </row>
    <row r="572" spans="1:3" x14ac:dyDescent="0.25">
      <c r="A572">
        <f t="shared" si="26"/>
        <v>572</v>
      </c>
      <c r="B572">
        <f t="shared" ca="1" si="25"/>
        <v>0.65797446010983218</v>
      </c>
      <c r="C572">
        <f t="shared" ca="1" si="24"/>
        <v>390</v>
      </c>
    </row>
    <row r="573" spans="1:3" x14ac:dyDescent="0.25">
      <c r="A573">
        <f t="shared" si="26"/>
        <v>573</v>
      </c>
      <c r="B573">
        <f t="shared" ca="1" si="25"/>
        <v>0.40790425546183962</v>
      </c>
      <c r="C573">
        <f t="shared" ca="1" si="24"/>
        <v>651</v>
      </c>
    </row>
    <row r="574" spans="1:3" x14ac:dyDescent="0.25">
      <c r="A574">
        <f t="shared" si="26"/>
        <v>574</v>
      </c>
      <c r="B574">
        <f t="shared" ca="1" si="25"/>
        <v>8.5596024977017238E-2</v>
      </c>
      <c r="C574">
        <f t="shared" ca="1" si="24"/>
        <v>1045</v>
      </c>
    </row>
    <row r="575" spans="1:3" x14ac:dyDescent="0.25">
      <c r="A575">
        <f t="shared" si="26"/>
        <v>575</v>
      </c>
      <c r="B575">
        <f t="shared" ca="1" si="25"/>
        <v>0.3035084596582176</v>
      </c>
      <c r="C575">
        <f t="shared" ca="1" si="24"/>
        <v>773</v>
      </c>
    </row>
    <row r="576" spans="1:3" x14ac:dyDescent="0.25">
      <c r="A576">
        <f t="shared" si="26"/>
        <v>576</v>
      </c>
      <c r="B576">
        <f t="shared" ca="1" si="25"/>
        <v>0.5703576546213841</v>
      </c>
      <c r="C576">
        <f t="shared" ca="1" si="24"/>
        <v>489</v>
      </c>
    </row>
    <row r="577" spans="1:3" x14ac:dyDescent="0.25">
      <c r="A577">
        <f t="shared" si="26"/>
        <v>577</v>
      </c>
      <c r="B577">
        <f t="shared" ca="1" si="25"/>
        <v>7.1334149244735467E-2</v>
      </c>
      <c r="C577">
        <f t="shared" ref="C577:C640" ca="1" si="27">RANK(B577,$B$1:$B$1120,0)</f>
        <v>1062</v>
      </c>
    </row>
    <row r="578" spans="1:3" x14ac:dyDescent="0.25">
      <c r="A578">
        <f t="shared" si="26"/>
        <v>578</v>
      </c>
      <c r="B578">
        <f t="shared" ref="B578:B641" ca="1" si="28">RAND()</f>
        <v>0.91988722976926329</v>
      </c>
      <c r="C578">
        <f t="shared" ca="1" si="27"/>
        <v>93</v>
      </c>
    </row>
    <row r="579" spans="1:3" x14ac:dyDescent="0.25">
      <c r="A579">
        <f t="shared" ref="A579:A642" si="29">+A578+1</f>
        <v>579</v>
      </c>
      <c r="B579">
        <f t="shared" ca="1" si="28"/>
        <v>0.81724330502058717</v>
      </c>
      <c r="C579">
        <f t="shared" ca="1" si="27"/>
        <v>209</v>
      </c>
    </row>
    <row r="580" spans="1:3" x14ac:dyDescent="0.25">
      <c r="A580">
        <f t="shared" si="29"/>
        <v>580</v>
      </c>
      <c r="B580">
        <f t="shared" ca="1" si="28"/>
        <v>0.56536130921419814</v>
      </c>
      <c r="C580">
        <f t="shared" ca="1" si="27"/>
        <v>495</v>
      </c>
    </row>
    <row r="581" spans="1:3" x14ac:dyDescent="0.25">
      <c r="A581">
        <f t="shared" si="29"/>
        <v>581</v>
      </c>
      <c r="B581">
        <f t="shared" ca="1" si="28"/>
        <v>0.81939547701723758</v>
      </c>
      <c r="C581">
        <f t="shared" ca="1" si="27"/>
        <v>208</v>
      </c>
    </row>
    <row r="582" spans="1:3" x14ac:dyDescent="0.25">
      <c r="A582">
        <f t="shared" si="29"/>
        <v>582</v>
      </c>
      <c r="B582">
        <f t="shared" ca="1" si="28"/>
        <v>0.75193950438262247</v>
      </c>
      <c r="C582">
        <f t="shared" ca="1" si="27"/>
        <v>274</v>
      </c>
    </row>
    <row r="583" spans="1:3" x14ac:dyDescent="0.25">
      <c r="A583">
        <f t="shared" si="29"/>
        <v>583</v>
      </c>
      <c r="B583">
        <f t="shared" ca="1" si="28"/>
        <v>7.8233683328809978E-3</v>
      </c>
      <c r="C583">
        <f t="shared" ca="1" si="27"/>
        <v>1113</v>
      </c>
    </row>
    <row r="584" spans="1:3" x14ac:dyDescent="0.25">
      <c r="A584">
        <f t="shared" si="29"/>
        <v>584</v>
      </c>
      <c r="B584">
        <f t="shared" ca="1" si="28"/>
        <v>0.57907831201081028</v>
      </c>
      <c r="C584">
        <f t="shared" ca="1" si="27"/>
        <v>482</v>
      </c>
    </row>
    <row r="585" spans="1:3" x14ac:dyDescent="0.25">
      <c r="A585">
        <f t="shared" si="29"/>
        <v>585</v>
      </c>
      <c r="B585">
        <f t="shared" ca="1" si="28"/>
        <v>0.70607602677289172</v>
      </c>
      <c r="C585">
        <f t="shared" ca="1" si="27"/>
        <v>329</v>
      </c>
    </row>
    <row r="586" spans="1:3" x14ac:dyDescent="0.25">
      <c r="A586">
        <f t="shared" si="29"/>
        <v>586</v>
      </c>
      <c r="B586">
        <f t="shared" ca="1" si="28"/>
        <v>0.88562648519877563</v>
      </c>
      <c r="C586">
        <f t="shared" ca="1" si="27"/>
        <v>132</v>
      </c>
    </row>
    <row r="587" spans="1:3" x14ac:dyDescent="0.25">
      <c r="A587">
        <f t="shared" si="29"/>
        <v>587</v>
      </c>
      <c r="B587">
        <f t="shared" ca="1" si="28"/>
        <v>0.46731360023405333</v>
      </c>
      <c r="C587">
        <f t="shared" ca="1" si="27"/>
        <v>598</v>
      </c>
    </row>
    <row r="588" spans="1:3" x14ac:dyDescent="0.25">
      <c r="A588">
        <f t="shared" si="29"/>
        <v>588</v>
      </c>
      <c r="B588">
        <f t="shared" ca="1" si="28"/>
        <v>0.7121348739092731</v>
      </c>
      <c r="C588">
        <f t="shared" ca="1" si="27"/>
        <v>322</v>
      </c>
    </row>
    <row r="589" spans="1:3" x14ac:dyDescent="0.25">
      <c r="A589">
        <f t="shared" si="29"/>
        <v>589</v>
      </c>
      <c r="B589">
        <f t="shared" ca="1" si="28"/>
        <v>0.99720660259442262</v>
      </c>
      <c r="C589">
        <f t="shared" ca="1" si="27"/>
        <v>5</v>
      </c>
    </row>
    <row r="590" spans="1:3" x14ac:dyDescent="0.25">
      <c r="A590">
        <f t="shared" si="29"/>
        <v>590</v>
      </c>
      <c r="B590">
        <f t="shared" ca="1" si="28"/>
        <v>0.29876171144043728</v>
      </c>
      <c r="C590">
        <f t="shared" ca="1" si="27"/>
        <v>785</v>
      </c>
    </row>
    <row r="591" spans="1:3" x14ac:dyDescent="0.25">
      <c r="A591">
        <f t="shared" si="29"/>
        <v>591</v>
      </c>
      <c r="B591">
        <f t="shared" ca="1" si="28"/>
        <v>0.20671945247168488</v>
      </c>
      <c r="C591">
        <f t="shared" ca="1" si="27"/>
        <v>896</v>
      </c>
    </row>
    <row r="592" spans="1:3" x14ac:dyDescent="0.25">
      <c r="A592">
        <f t="shared" si="29"/>
        <v>592</v>
      </c>
      <c r="B592">
        <f t="shared" ca="1" si="28"/>
        <v>0.62858757106045693</v>
      </c>
      <c r="C592">
        <f t="shared" ca="1" si="27"/>
        <v>424</v>
      </c>
    </row>
    <row r="593" spans="1:3" x14ac:dyDescent="0.25">
      <c r="A593">
        <f t="shared" si="29"/>
        <v>593</v>
      </c>
      <c r="B593">
        <f t="shared" ca="1" si="28"/>
        <v>0.68482146563802526</v>
      </c>
      <c r="C593">
        <f t="shared" ca="1" si="27"/>
        <v>351</v>
      </c>
    </row>
    <row r="594" spans="1:3" x14ac:dyDescent="0.25">
      <c r="A594">
        <f t="shared" si="29"/>
        <v>594</v>
      </c>
      <c r="B594">
        <f t="shared" ca="1" si="28"/>
        <v>0.84824760849341874</v>
      </c>
      <c r="C594">
        <f t="shared" ca="1" si="27"/>
        <v>176</v>
      </c>
    </row>
    <row r="595" spans="1:3" x14ac:dyDescent="0.25">
      <c r="A595">
        <f t="shared" si="29"/>
        <v>595</v>
      </c>
      <c r="B595">
        <f t="shared" ca="1" si="28"/>
        <v>0.52592590429796759</v>
      </c>
      <c r="C595">
        <f t="shared" ca="1" si="27"/>
        <v>535</v>
      </c>
    </row>
    <row r="596" spans="1:3" x14ac:dyDescent="0.25">
      <c r="A596">
        <f t="shared" si="29"/>
        <v>596</v>
      </c>
      <c r="B596">
        <f t="shared" ca="1" si="28"/>
        <v>0.29432177153436423</v>
      </c>
      <c r="C596">
        <f t="shared" ca="1" si="27"/>
        <v>792</v>
      </c>
    </row>
    <row r="597" spans="1:3" x14ac:dyDescent="0.25">
      <c r="A597">
        <f t="shared" si="29"/>
        <v>597</v>
      </c>
      <c r="B597">
        <f t="shared" ca="1" si="28"/>
        <v>0.26577383358087092</v>
      </c>
      <c r="C597">
        <f t="shared" ca="1" si="27"/>
        <v>822</v>
      </c>
    </row>
    <row r="598" spans="1:3" x14ac:dyDescent="0.25">
      <c r="A598">
        <f t="shared" si="29"/>
        <v>598</v>
      </c>
      <c r="B598">
        <f t="shared" ca="1" si="28"/>
        <v>0.2279491036135235</v>
      </c>
      <c r="C598">
        <f t="shared" ca="1" si="27"/>
        <v>873</v>
      </c>
    </row>
    <row r="599" spans="1:3" x14ac:dyDescent="0.25">
      <c r="A599">
        <f t="shared" si="29"/>
        <v>599</v>
      </c>
      <c r="B599">
        <f t="shared" ca="1" si="28"/>
        <v>0.91363839234658473</v>
      </c>
      <c r="C599">
        <f t="shared" ca="1" si="27"/>
        <v>98</v>
      </c>
    </row>
    <row r="600" spans="1:3" x14ac:dyDescent="0.25">
      <c r="A600">
        <f t="shared" si="29"/>
        <v>600</v>
      </c>
      <c r="B600">
        <f t="shared" ca="1" si="28"/>
        <v>0.59860859823382317</v>
      </c>
      <c r="C600">
        <f t="shared" ca="1" si="27"/>
        <v>460</v>
      </c>
    </row>
    <row r="601" spans="1:3" x14ac:dyDescent="0.25">
      <c r="A601">
        <f t="shared" si="29"/>
        <v>601</v>
      </c>
      <c r="B601">
        <f t="shared" ca="1" si="28"/>
        <v>0.13385398256388603</v>
      </c>
      <c r="C601">
        <f t="shared" ca="1" si="27"/>
        <v>985</v>
      </c>
    </row>
    <row r="602" spans="1:3" x14ac:dyDescent="0.25">
      <c r="A602">
        <f t="shared" si="29"/>
        <v>602</v>
      </c>
      <c r="B602">
        <f t="shared" ca="1" si="28"/>
        <v>0.54091613460030674</v>
      </c>
      <c r="C602">
        <f t="shared" ca="1" si="27"/>
        <v>517</v>
      </c>
    </row>
    <row r="603" spans="1:3" x14ac:dyDescent="0.25">
      <c r="A603">
        <f t="shared" si="29"/>
        <v>603</v>
      </c>
      <c r="B603">
        <f t="shared" ca="1" si="28"/>
        <v>0.90553888814355543</v>
      </c>
      <c r="C603">
        <f t="shared" ca="1" si="27"/>
        <v>109</v>
      </c>
    </row>
    <row r="604" spans="1:3" x14ac:dyDescent="0.25">
      <c r="A604">
        <f t="shared" si="29"/>
        <v>604</v>
      </c>
      <c r="B604">
        <f t="shared" ca="1" si="28"/>
        <v>4.0323962640294031E-3</v>
      </c>
      <c r="C604">
        <f t="shared" ca="1" si="27"/>
        <v>1120</v>
      </c>
    </row>
    <row r="605" spans="1:3" x14ac:dyDescent="0.25">
      <c r="A605">
        <f t="shared" si="29"/>
        <v>605</v>
      </c>
      <c r="B605">
        <f t="shared" ca="1" si="28"/>
        <v>0.8411653459840529</v>
      </c>
      <c r="C605">
        <f t="shared" ca="1" si="27"/>
        <v>186</v>
      </c>
    </row>
    <row r="606" spans="1:3" x14ac:dyDescent="0.25">
      <c r="A606">
        <f t="shared" si="29"/>
        <v>606</v>
      </c>
      <c r="B606">
        <f t="shared" ca="1" si="28"/>
        <v>0.86028878783251983</v>
      </c>
      <c r="C606">
        <f t="shared" ca="1" si="27"/>
        <v>164</v>
      </c>
    </row>
    <row r="607" spans="1:3" x14ac:dyDescent="0.25">
      <c r="A607">
        <f t="shared" si="29"/>
        <v>607</v>
      </c>
      <c r="B607">
        <f t="shared" ca="1" si="28"/>
        <v>0.61092109679879303</v>
      </c>
      <c r="C607">
        <f t="shared" ca="1" si="27"/>
        <v>447</v>
      </c>
    </row>
    <row r="608" spans="1:3" x14ac:dyDescent="0.25">
      <c r="A608">
        <f t="shared" si="29"/>
        <v>608</v>
      </c>
      <c r="B608">
        <f t="shared" ca="1" si="28"/>
        <v>0.18000143326031193</v>
      </c>
      <c r="C608">
        <f t="shared" ca="1" si="27"/>
        <v>937</v>
      </c>
    </row>
    <row r="609" spans="1:3" x14ac:dyDescent="0.25">
      <c r="A609">
        <f t="shared" si="29"/>
        <v>609</v>
      </c>
      <c r="B609">
        <f t="shared" ca="1" si="28"/>
        <v>0.41005305841480522</v>
      </c>
      <c r="C609">
        <f t="shared" ca="1" si="27"/>
        <v>648</v>
      </c>
    </row>
    <row r="610" spans="1:3" x14ac:dyDescent="0.25">
      <c r="A610">
        <f t="shared" si="29"/>
        <v>610</v>
      </c>
      <c r="B610">
        <f t="shared" ca="1" si="28"/>
        <v>0.54656270132329832</v>
      </c>
      <c r="C610">
        <f t="shared" ca="1" si="27"/>
        <v>512</v>
      </c>
    </row>
    <row r="611" spans="1:3" x14ac:dyDescent="0.25">
      <c r="A611">
        <f t="shared" si="29"/>
        <v>611</v>
      </c>
      <c r="B611">
        <f t="shared" ca="1" si="28"/>
        <v>0.29187838037977787</v>
      </c>
      <c r="C611">
        <f t="shared" ca="1" si="27"/>
        <v>793</v>
      </c>
    </row>
    <row r="612" spans="1:3" x14ac:dyDescent="0.25">
      <c r="A612">
        <f t="shared" si="29"/>
        <v>612</v>
      </c>
      <c r="B612">
        <f t="shared" ca="1" si="28"/>
        <v>0.50585687221915421</v>
      </c>
      <c r="C612">
        <f t="shared" ca="1" si="27"/>
        <v>554</v>
      </c>
    </row>
    <row r="613" spans="1:3" x14ac:dyDescent="0.25">
      <c r="A613">
        <f t="shared" si="29"/>
        <v>613</v>
      </c>
      <c r="B613">
        <f t="shared" ca="1" si="28"/>
        <v>0.32082046862705138</v>
      </c>
      <c r="C613">
        <f t="shared" ca="1" si="27"/>
        <v>750</v>
      </c>
    </row>
    <row r="614" spans="1:3" x14ac:dyDescent="0.25">
      <c r="A614">
        <f t="shared" si="29"/>
        <v>614</v>
      </c>
      <c r="B614">
        <f t="shared" ca="1" si="28"/>
        <v>0.77374139000214137</v>
      </c>
      <c r="C614">
        <f t="shared" ca="1" si="27"/>
        <v>249</v>
      </c>
    </row>
    <row r="615" spans="1:3" x14ac:dyDescent="0.25">
      <c r="A615">
        <f t="shared" si="29"/>
        <v>615</v>
      </c>
      <c r="B615">
        <f t="shared" ca="1" si="28"/>
        <v>0.78161936829224887</v>
      </c>
      <c r="C615">
        <f t="shared" ca="1" si="27"/>
        <v>245</v>
      </c>
    </row>
    <row r="616" spans="1:3" x14ac:dyDescent="0.25">
      <c r="A616">
        <f t="shared" si="29"/>
        <v>616</v>
      </c>
      <c r="B616">
        <f t="shared" ca="1" si="28"/>
        <v>0.112015870551468</v>
      </c>
      <c r="C616">
        <f t="shared" ca="1" si="27"/>
        <v>1014</v>
      </c>
    </row>
    <row r="617" spans="1:3" x14ac:dyDescent="0.25">
      <c r="A617">
        <f t="shared" si="29"/>
        <v>617</v>
      </c>
      <c r="B617">
        <f t="shared" ca="1" si="28"/>
        <v>0.52568223388187285</v>
      </c>
      <c r="C617">
        <f t="shared" ca="1" si="27"/>
        <v>536</v>
      </c>
    </row>
    <row r="618" spans="1:3" x14ac:dyDescent="0.25">
      <c r="A618">
        <f t="shared" si="29"/>
        <v>618</v>
      </c>
      <c r="B618">
        <f t="shared" ca="1" si="28"/>
        <v>0.64570415368377043</v>
      </c>
      <c r="C618">
        <f t="shared" ca="1" si="27"/>
        <v>402</v>
      </c>
    </row>
    <row r="619" spans="1:3" x14ac:dyDescent="0.25">
      <c r="A619">
        <f t="shared" si="29"/>
        <v>619</v>
      </c>
      <c r="B619">
        <f t="shared" ca="1" si="28"/>
        <v>0.60313234594618514</v>
      </c>
      <c r="C619">
        <f t="shared" ca="1" si="27"/>
        <v>456</v>
      </c>
    </row>
    <row r="620" spans="1:3" x14ac:dyDescent="0.25">
      <c r="A620">
        <f t="shared" si="29"/>
        <v>620</v>
      </c>
      <c r="B620">
        <f t="shared" ca="1" si="28"/>
        <v>0.26179083712396745</v>
      </c>
      <c r="C620">
        <f t="shared" ca="1" si="27"/>
        <v>830</v>
      </c>
    </row>
    <row r="621" spans="1:3" x14ac:dyDescent="0.25">
      <c r="A621">
        <f t="shared" si="29"/>
        <v>621</v>
      </c>
      <c r="B621">
        <f t="shared" ca="1" si="28"/>
        <v>0.52650975128574817</v>
      </c>
      <c r="C621">
        <f t="shared" ca="1" si="27"/>
        <v>534</v>
      </c>
    </row>
    <row r="622" spans="1:3" x14ac:dyDescent="0.25">
      <c r="A622">
        <f t="shared" si="29"/>
        <v>622</v>
      </c>
      <c r="B622">
        <f t="shared" ca="1" si="28"/>
        <v>0.37725270984329995</v>
      </c>
      <c r="C622">
        <f t="shared" ca="1" si="27"/>
        <v>681</v>
      </c>
    </row>
    <row r="623" spans="1:3" x14ac:dyDescent="0.25">
      <c r="A623">
        <f t="shared" si="29"/>
        <v>623</v>
      </c>
      <c r="B623">
        <f t="shared" ca="1" si="28"/>
        <v>0.11958139568718729</v>
      </c>
      <c r="C623">
        <f t="shared" ca="1" si="27"/>
        <v>1004</v>
      </c>
    </row>
    <row r="624" spans="1:3" x14ac:dyDescent="0.25">
      <c r="A624">
        <f t="shared" si="29"/>
        <v>624</v>
      </c>
      <c r="B624">
        <f t="shared" ca="1" si="28"/>
        <v>0.581270546541369</v>
      </c>
      <c r="C624">
        <f t="shared" ca="1" si="27"/>
        <v>480</v>
      </c>
    </row>
    <row r="625" spans="1:3" x14ac:dyDescent="0.25">
      <c r="A625">
        <f t="shared" si="29"/>
        <v>625</v>
      </c>
      <c r="B625">
        <f t="shared" ca="1" si="28"/>
        <v>0.15565079844732155</v>
      </c>
      <c r="C625">
        <f t="shared" ca="1" si="27"/>
        <v>961</v>
      </c>
    </row>
    <row r="626" spans="1:3" x14ac:dyDescent="0.25">
      <c r="A626">
        <f t="shared" si="29"/>
        <v>626</v>
      </c>
      <c r="B626">
        <f t="shared" ca="1" si="28"/>
        <v>0.30777754038393568</v>
      </c>
      <c r="C626">
        <f t="shared" ca="1" si="27"/>
        <v>763</v>
      </c>
    </row>
    <row r="627" spans="1:3" x14ac:dyDescent="0.25">
      <c r="A627">
        <f t="shared" si="29"/>
        <v>627</v>
      </c>
      <c r="B627">
        <f t="shared" ca="1" si="28"/>
        <v>7.8631358360662595E-2</v>
      </c>
      <c r="C627">
        <f t="shared" ca="1" si="27"/>
        <v>1052</v>
      </c>
    </row>
    <row r="628" spans="1:3" x14ac:dyDescent="0.25">
      <c r="A628">
        <f t="shared" si="29"/>
        <v>628</v>
      </c>
      <c r="B628">
        <f t="shared" ca="1" si="28"/>
        <v>0.69583350456862669</v>
      </c>
      <c r="C628">
        <f t="shared" ca="1" si="27"/>
        <v>342</v>
      </c>
    </row>
    <row r="629" spans="1:3" x14ac:dyDescent="0.25">
      <c r="A629">
        <f t="shared" si="29"/>
        <v>629</v>
      </c>
      <c r="B629">
        <f t="shared" ca="1" si="28"/>
        <v>0.36605497678812604</v>
      </c>
      <c r="C629">
        <f t="shared" ca="1" si="27"/>
        <v>694</v>
      </c>
    </row>
    <row r="630" spans="1:3" x14ac:dyDescent="0.25">
      <c r="A630">
        <f t="shared" si="29"/>
        <v>630</v>
      </c>
      <c r="B630">
        <f t="shared" ca="1" si="28"/>
        <v>0.65789058285727842</v>
      </c>
      <c r="C630">
        <f t="shared" ca="1" si="27"/>
        <v>391</v>
      </c>
    </row>
    <row r="631" spans="1:3" x14ac:dyDescent="0.25">
      <c r="A631">
        <f t="shared" si="29"/>
        <v>631</v>
      </c>
      <c r="B631">
        <f t="shared" ca="1" si="28"/>
        <v>0.23688699276494551</v>
      </c>
      <c r="C631">
        <f t="shared" ca="1" si="27"/>
        <v>860</v>
      </c>
    </row>
    <row r="632" spans="1:3" x14ac:dyDescent="0.25">
      <c r="A632">
        <f t="shared" si="29"/>
        <v>632</v>
      </c>
      <c r="B632">
        <f t="shared" ca="1" si="28"/>
        <v>0.95111212376654364</v>
      </c>
      <c r="C632">
        <f t="shared" ca="1" si="27"/>
        <v>53</v>
      </c>
    </row>
    <row r="633" spans="1:3" x14ac:dyDescent="0.25">
      <c r="A633">
        <f t="shared" si="29"/>
        <v>633</v>
      </c>
      <c r="B633">
        <f t="shared" ca="1" si="28"/>
        <v>0.47348493784967061</v>
      </c>
      <c r="C633">
        <f t="shared" ca="1" si="27"/>
        <v>590</v>
      </c>
    </row>
    <row r="634" spans="1:3" x14ac:dyDescent="0.25">
      <c r="A634">
        <f t="shared" si="29"/>
        <v>634</v>
      </c>
      <c r="B634">
        <f t="shared" ca="1" si="28"/>
        <v>0.66429715745461337</v>
      </c>
      <c r="C634">
        <f t="shared" ca="1" si="27"/>
        <v>379</v>
      </c>
    </row>
    <row r="635" spans="1:3" x14ac:dyDescent="0.25">
      <c r="A635">
        <f t="shared" si="29"/>
        <v>635</v>
      </c>
      <c r="B635">
        <f t="shared" ca="1" si="28"/>
        <v>0.31348898114537049</v>
      </c>
      <c r="C635">
        <f t="shared" ca="1" si="27"/>
        <v>759</v>
      </c>
    </row>
    <row r="636" spans="1:3" x14ac:dyDescent="0.25">
      <c r="A636">
        <f t="shared" si="29"/>
        <v>636</v>
      </c>
      <c r="B636">
        <f t="shared" ca="1" si="28"/>
        <v>0.12290664047996724</v>
      </c>
      <c r="C636">
        <f t="shared" ca="1" si="27"/>
        <v>1001</v>
      </c>
    </row>
    <row r="637" spans="1:3" x14ac:dyDescent="0.25">
      <c r="A637">
        <f t="shared" si="29"/>
        <v>637</v>
      </c>
      <c r="B637">
        <f t="shared" ca="1" si="28"/>
        <v>0.60686994704427011</v>
      </c>
      <c r="C637">
        <f t="shared" ca="1" si="27"/>
        <v>454</v>
      </c>
    </row>
    <row r="638" spans="1:3" x14ac:dyDescent="0.25">
      <c r="A638">
        <f t="shared" si="29"/>
        <v>638</v>
      </c>
      <c r="B638">
        <f t="shared" ca="1" si="28"/>
        <v>0.60022295533155534</v>
      </c>
      <c r="C638">
        <f t="shared" ca="1" si="27"/>
        <v>459</v>
      </c>
    </row>
    <row r="639" spans="1:3" x14ac:dyDescent="0.25">
      <c r="A639">
        <f t="shared" si="29"/>
        <v>639</v>
      </c>
      <c r="B639">
        <f t="shared" ca="1" si="28"/>
        <v>0.86225683239011763</v>
      </c>
      <c r="C639">
        <f t="shared" ca="1" si="27"/>
        <v>160</v>
      </c>
    </row>
    <row r="640" spans="1:3" x14ac:dyDescent="0.25">
      <c r="A640">
        <f t="shared" si="29"/>
        <v>640</v>
      </c>
      <c r="B640">
        <f t="shared" ca="1" si="28"/>
        <v>0.74125328240916255</v>
      </c>
      <c r="C640">
        <f t="shared" ca="1" si="27"/>
        <v>294</v>
      </c>
    </row>
    <row r="641" spans="1:3" x14ac:dyDescent="0.25">
      <c r="A641">
        <f t="shared" si="29"/>
        <v>641</v>
      </c>
      <c r="B641">
        <f t="shared" ca="1" si="28"/>
        <v>0.89054169020776086</v>
      </c>
      <c r="C641">
        <f t="shared" ref="C641:C704" ca="1" si="30">RANK(B641,$B$1:$B$1120,0)</f>
        <v>125</v>
      </c>
    </row>
    <row r="642" spans="1:3" x14ac:dyDescent="0.25">
      <c r="A642">
        <f t="shared" si="29"/>
        <v>642</v>
      </c>
      <c r="B642">
        <f t="shared" ref="B642:B705" ca="1" si="31">RAND()</f>
        <v>0.58632855828513541</v>
      </c>
      <c r="C642">
        <f t="shared" ca="1" si="30"/>
        <v>477</v>
      </c>
    </row>
    <row r="643" spans="1:3" x14ac:dyDescent="0.25">
      <c r="A643">
        <f t="shared" ref="A643:A706" si="32">+A642+1</f>
        <v>643</v>
      </c>
      <c r="B643">
        <f t="shared" ca="1" si="31"/>
        <v>0.31771700091183153</v>
      </c>
      <c r="C643">
        <f t="shared" ca="1" si="30"/>
        <v>754</v>
      </c>
    </row>
    <row r="644" spans="1:3" x14ac:dyDescent="0.25">
      <c r="A644">
        <f t="shared" si="32"/>
        <v>644</v>
      </c>
      <c r="B644">
        <f t="shared" ca="1" si="31"/>
        <v>0.18533812607566835</v>
      </c>
      <c r="C644">
        <f t="shared" ca="1" si="30"/>
        <v>929</v>
      </c>
    </row>
    <row r="645" spans="1:3" x14ac:dyDescent="0.25">
      <c r="A645">
        <f t="shared" si="32"/>
        <v>645</v>
      </c>
      <c r="B645">
        <f t="shared" ca="1" si="31"/>
        <v>0.88935803167772931</v>
      </c>
      <c r="C645">
        <f t="shared" ca="1" si="30"/>
        <v>129</v>
      </c>
    </row>
    <row r="646" spans="1:3" x14ac:dyDescent="0.25">
      <c r="A646">
        <f t="shared" si="32"/>
        <v>646</v>
      </c>
      <c r="B646">
        <f t="shared" ca="1" si="31"/>
        <v>0.3657654682869107</v>
      </c>
      <c r="C646">
        <f t="shared" ca="1" si="30"/>
        <v>695</v>
      </c>
    </row>
    <row r="647" spans="1:3" x14ac:dyDescent="0.25">
      <c r="A647">
        <f t="shared" si="32"/>
        <v>647</v>
      </c>
      <c r="B647">
        <f t="shared" ca="1" si="31"/>
        <v>0.49206501771262789</v>
      </c>
      <c r="C647">
        <f t="shared" ca="1" si="30"/>
        <v>568</v>
      </c>
    </row>
    <row r="648" spans="1:3" x14ac:dyDescent="0.25">
      <c r="A648">
        <f t="shared" si="32"/>
        <v>648</v>
      </c>
      <c r="B648">
        <f t="shared" ca="1" si="31"/>
        <v>0.90849037974398661</v>
      </c>
      <c r="C648">
        <f t="shared" ca="1" si="30"/>
        <v>104</v>
      </c>
    </row>
    <row r="649" spans="1:3" x14ac:dyDescent="0.25">
      <c r="A649">
        <f t="shared" si="32"/>
        <v>649</v>
      </c>
      <c r="B649">
        <f t="shared" ca="1" si="31"/>
        <v>2.7683903193637671E-2</v>
      </c>
      <c r="C649">
        <f t="shared" ca="1" si="30"/>
        <v>1094</v>
      </c>
    </row>
    <row r="650" spans="1:3" x14ac:dyDescent="0.25">
      <c r="A650">
        <f t="shared" si="32"/>
        <v>650</v>
      </c>
      <c r="B650">
        <f t="shared" ca="1" si="31"/>
        <v>0.90029511396449391</v>
      </c>
      <c r="C650">
        <f t="shared" ca="1" si="30"/>
        <v>112</v>
      </c>
    </row>
    <row r="651" spans="1:3" x14ac:dyDescent="0.25">
      <c r="A651">
        <f t="shared" si="32"/>
        <v>651</v>
      </c>
      <c r="B651">
        <f t="shared" ca="1" si="31"/>
        <v>0.26392368712094438</v>
      </c>
      <c r="C651">
        <f t="shared" ca="1" si="30"/>
        <v>825</v>
      </c>
    </row>
    <row r="652" spans="1:3" x14ac:dyDescent="0.25">
      <c r="A652">
        <f t="shared" si="32"/>
        <v>652</v>
      </c>
      <c r="B652">
        <f t="shared" ca="1" si="31"/>
        <v>0.59205751036171994</v>
      </c>
      <c r="C652">
        <f t="shared" ca="1" si="30"/>
        <v>469</v>
      </c>
    </row>
    <row r="653" spans="1:3" x14ac:dyDescent="0.25">
      <c r="A653">
        <f t="shared" si="32"/>
        <v>653</v>
      </c>
      <c r="B653">
        <f t="shared" ca="1" si="31"/>
        <v>0.30040412504496183</v>
      </c>
      <c r="C653">
        <f t="shared" ca="1" si="30"/>
        <v>782</v>
      </c>
    </row>
    <row r="654" spans="1:3" x14ac:dyDescent="0.25">
      <c r="A654">
        <f t="shared" si="32"/>
        <v>654</v>
      </c>
      <c r="B654">
        <f t="shared" ca="1" si="31"/>
        <v>0.58841818935423562</v>
      </c>
      <c r="C654">
        <f t="shared" ca="1" si="30"/>
        <v>475</v>
      </c>
    </row>
    <row r="655" spans="1:3" x14ac:dyDescent="0.25">
      <c r="A655">
        <f t="shared" si="32"/>
        <v>655</v>
      </c>
      <c r="B655">
        <f t="shared" ca="1" si="31"/>
        <v>0.67107858861710068</v>
      </c>
      <c r="C655">
        <f t="shared" ca="1" si="30"/>
        <v>366</v>
      </c>
    </row>
    <row r="656" spans="1:3" x14ac:dyDescent="0.25">
      <c r="A656">
        <f t="shared" si="32"/>
        <v>656</v>
      </c>
      <c r="B656">
        <f t="shared" ca="1" si="31"/>
        <v>0.29873365348160175</v>
      </c>
      <c r="C656">
        <f t="shared" ca="1" si="30"/>
        <v>786</v>
      </c>
    </row>
    <row r="657" spans="1:3" x14ac:dyDescent="0.25">
      <c r="A657">
        <f t="shared" si="32"/>
        <v>657</v>
      </c>
      <c r="B657">
        <f t="shared" ca="1" si="31"/>
        <v>0.91198139406402934</v>
      </c>
      <c r="C657">
        <f t="shared" ca="1" si="30"/>
        <v>100</v>
      </c>
    </row>
    <row r="658" spans="1:3" x14ac:dyDescent="0.25">
      <c r="A658">
        <f t="shared" si="32"/>
        <v>658</v>
      </c>
      <c r="B658">
        <f t="shared" ca="1" si="31"/>
        <v>0.95724039047111331</v>
      </c>
      <c r="C658">
        <f t="shared" ca="1" si="30"/>
        <v>49</v>
      </c>
    </row>
    <row r="659" spans="1:3" x14ac:dyDescent="0.25">
      <c r="A659">
        <f t="shared" si="32"/>
        <v>659</v>
      </c>
      <c r="B659">
        <f t="shared" ca="1" si="31"/>
        <v>0.78847803748434286</v>
      </c>
      <c r="C659">
        <f t="shared" ca="1" si="30"/>
        <v>238</v>
      </c>
    </row>
    <row r="660" spans="1:3" x14ac:dyDescent="0.25">
      <c r="A660">
        <f t="shared" si="32"/>
        <v>660</v>
      </c>
      <c r="B660">
        <f t="shared" ca="1" si="31"/>
        <v>0.70352490610506824</v>
      </c>
      <c r="C660">
        <f t="shared" ca="1" si="30"/>
        <v>334</v>
      </c>
    </row>
    <row r="661" spans="1:3" x14ac:dyDescent="0.25">
      <c r="A661">
        <f t="shared" si="32"/>
        <v>661</v>
      </c>
      <c r="B661">
        <f t="shared" ca="1" si="31"/>
        <v>0.56605114071634899</v>
      </c>
      <c r="C661">
        <f t="shared" ca="1" si="30"/>
        <v>494</v>
      </c>
    </row>
    <row r="662" spans="1:3" x14ac:dyDescent="0.25">
      <c r="A662">
        <f t="shared" si="32"/>
        <v>662</v>
      </c>
      <c r="B662">
        <f t="shared" ca="1" si="31"/>
        <v>0.16668935677999241</v>
      </c>
      <c r="C662">
        <f t="shared" ca="1" si="30"/>
        <v>953</v>
      </c>
    </row>
    <row r="663" spans="1:3" x14ac:dyDescent="0.25">
      <c r="A663">
        <f t="shared" si="32"/>
        <v>663</v>
      </c>
      <c r="B663">
        <f t="shared" ca="1" si="31"/>
        <v>0.64681482170995475</v>
      </c>
      <c r="C663">
        <f t="shared" ca="1" si="30"/>
        <v>400</v>
      </c>
    </row>
    <row r="664" spans="1:3" x14ac:dyDescent="0.25">
      <c r="A664">
        <f t="shared" si="32"/>
        <v>664</v>
      </c>
      <c r="B664">
        <f t="shared" ca="1" si="31"/>
        <v>0.63942149023249695</v>
      </c>
      <c r="C664">
        <f t="shared" ca="1" si="30"/>
        <v>410</v>
      </c>
    </row>
    <row r="665" spans="1:3" x14ac:dyDescent="0.25">
      <c r="A665">
        <f t="shared" si="32"/>
        <v>665</v>
      </c>
      <c r="B665">
        <f t="shared" ca="1" si="31"/>
        <v>6.1318472146112635E-2</v>
      </c>
      <c r="C665">
        <f t="shared" ca="1" si="30"/>
        <v>1071</v>
      </c>
    </row>
    <row r="666" spans="1:3" x14ac:dyDescent="0.25">
      <c r="A666">
        <f t="shared" si="32"/>
        <v>666</v>
      </c>
      <c r="B666">
        <f t="shared" ca="1" si="31"/>
        <v>0.25630301131555566</v>
      </c>
      <c r="C666">
        <f t="shared" ca="1" si="30"/>
        <v>838</v>
      </c>
    </row>
    <row r="667" spans="1:3" x14ac:dyDescent="0.25">
      <c r="A667">
        <f t="shared" si="32"/>
        <v>667</v>
      </c>
      <c r="B667">
        <f t="shared" ca="1" si="31"/>
        <v>0.89030547564125095</v>
      </c>
      <c r="C667">
        <f t="shared" ca="1" si="30"/>
        <v>126</v>
      </c>
    </row>
    <row r="668" spans="1:3" x14ac:dyDescent="0.25">
      <c r="A668">
        <f t="shared" si="32"/>
        <v>668</v>
      </c>
      <c r="B668">
        <f t="shared" ca="1" si="31"/>
        <v>6.7422409153221619E-3</v>
      </c>
      <c r="C668">
        <f t="shared" ca="1" si="30"/>
        <v>1114</v>
      </c>
    </row>
    <row r="669" spans="1:3" x14ac:dyDescent="0.25">
      <c r="A669">
        <f t="shared" si="32"/>
        <v>669</v>
      </c>
      <c r="B669">
        <f t="shared" ca="1" si="31"/>
        <v>0.16966954012747193</v>
      </c>
      <c r="C669">
        <f t="shared" ca="1" si="30"/>
        <v>948</v>
      </c>
    </row>
    <row r="670" spans="1:3" x14ac:dyDescent="0.25">
      <c r="A670">
        <f t="shared" si="32"/>
        <v>670</v>
      </c>
      <c r="B670">
        <f t="shared" ca="1" si="31"/>
        <v>0.88938395679049576</v>
      </c>
      <c r="C670">
        <f t="shared" ca="1" si="30"/>
        <v>128</v>
      </c>
    </row>
    <row r="671" spans="1:3" x14ac:dyDescent="0.25">
      <c r="A671">
        <f t="shared" si="32"/>
        <v>671</v>
      </c>
      <c r="B671">
        <f t="shared" ca="1" si="31"/>
        <v>0.48917686979291808</v>
      </c>
      <c r="C671">
        <f t="shared" ca="1" si="30"/>
        <v>572</v>
      </c>
    </row>
    <row r="672" spans="1:3" x14ac:dyDescent="0.25">
      <c r="A672">
        <f t="shared" si="32"/>
        <v>672</v>
      </c>
      <c r="B672">
        <f t="shared" ca="1" si="31"/>
        <v>0.87856522579067786</v>
      </c>
      <c r="C672">
        <f t="shared" ca="1" si="30"/>
        <v>142</v>
      </c>
    </row>
    <row r="673" spans="1:3" x14ac:dyDescent="0.25">
      <c r="A673">
        <f t="shared" si="32"/>
        <v>673</v>
      </c>
      <c r="B673">
        <f t="shared" ca="1" si="31"/>
        <v>0.70448980984558807</v>
      </c>
      <c r="C673">
        <f t="shared" ca="1" si="30"/>
        <v>332</v>
      </c>
    </row>
    <row r="674" spans="1:3" x14ac:dyDescent="0.25">
      <c r="A674">
        <f t="shared" si="32"/>
        <v>674</v>
      </c>
      <c r="B674">
        <f t="shared" ca="1" si="31"/>
        <v>0.69571990051622601</v>
      </c>
      <c r="C674">
        <f t="shared" ca="1" si="30"/>
        <v>344</v>
      </c>
    </row>
    <row r="675" spans="1:3" x14ac:dyDescent="0.25">
      <c r="A675">
        <f t="shared" si="32"/>
        <v>675</v>
      </c>
      <c r="B675">
        <f t="shared" ca="1" si="31"/>
        <v>0.89695054498821192</v>
      </c>
      <c r="C675">
        <f t="shared" ca="1" si="30"/>
        <v>117</v>
      </c>
    </row>
    <row r="676" spans="1:3" x14ac:dyDescent="0.25">
      <c r="A676">
        <f t="shared" si="32"/>
        <v>676</v>
      </c>
      <c r="B676">
        <f t="shared" ca="1" si="31"/>
        <v>9.2995513967132681E-2</v>
      </c>
      <c r="C676">
        <f t="shared" ca="1" si="30"/>
        <v>1040</v>
      </c>
    </row>
    <row r="677" spans="1:3" x14ac:dyDescent="0.25">
      <c r="A677">
        <f t="shared" si="32"/>
        <v>677</v>
      </c>
      <c r="B677">
        <f t="shared" ca="1" si="31"/>
        <v>0.62134092082670211</v>
      </c>
      <c r="C677">
        <f t="shared" ca="1" si="30"/>
        <v>436</v>
      </c>
    </row>
    <row r="678" spans="1:3" x14ac:dyDescent="0.25">
      <c r="A678">
        <f t="shared" si="32"/>
        <v>678</v>
      </c>
      <c r="B678">
        <f t="shared" ca="1" si="31"/>
        <v>0.4508392349439807</v>
      </c>
      <c r="C678">
        <f t="shared" ca="1" si="30"/>
        <v>613</v>
      </c>
    </row>
    <row r="679" spans="1:3" x14ac:dyDescent="0.25">
      <c r="A679">
        <f t="shared" si="32"/>
        <v>679</v>
      </c>
      <c r="B679">
        <f t="shared" ca="1" si="31"/>
        <v>0.15779928057635006</v>
      </c>
      <c r="C679">
        <f t="shared" ca="1" si="30"/>
        <v>960</v>
      </c>
    </row>
    <row r="680" spans="1:3" x14ac:dyDescent="0.25">
      <c r="A680">
        <f t="shared" si="32"/>
        <v>680</v>
      </c>
      <c r="B680">
        <f t="shared" ca="1" si="31"/>
        <v>0.56532456227291139</v>
      </c>
      <c r="C680">
        <f t="shared" ca="1" si="30"/>
        <v>496</v>
      </c>
    </row>
    <row r="681" spans="1:3" x14ac:dyDescent="0.25">
      <c r="A681">
        <f t="shared" si="32"/>
        <v>681</v>
      </c>
      <c r="B681">
        <f t="shared" ca="1" si="31"/>
        <v>0.15189678873026857</v>
      </c>
      <c r="C681">
        <f t="shared" ca="1" si="30"/>
        <v>966</v>
      </c>
    </row>
    <row r="682" spans="1:3" x14ac:dyDescent="0.25">
      <c r="A682">
        <f t="shared" si="32"/>
        <v>682</v>
      </c>
      <c r="B682">
        <f t="shared" ca="1" si="31"/>
        <v>0.19335031687384796</v>
      </c>
      <c r="C682">
        <f t="shared" ca="1" si="30"/>
        <v>909</v>
      </c>
    </row>
    <row r="683" spans="1:3" x14ac:dyDescent="0.25">
      <c r="A683">
        <f t="shared" si="32"/>
        <v>683</v>
      </c>
      <c r="B683">
        <f t="shared" ca="1" si="31"/>
        <v>7.5992915068220812E-2</v>
      </c>
      <c r="C683">
        <f t="shared" ca="1" si="30"/>
        <v>1057</v>
      </c>
    </row>
    <row r="684" spans="1:3" x14ac:dyDescent="0.25">
      <c r="A684">
        <f t="shared" si="32"/>
        <v>684</v>
      </c>
      <c r="B684">
        <f t="shared" ca="1" si="31"/>
        <v>0.49909776911011139</v>
      </c>
      <c r="C684">
        <f t="shared" ca="1" si="30"/>
        <v>562</v>
      </c>
    </row>
    <row r="685" spans="1:3" x14ac:dyDescent="0.25">
      <c r="A685">
        <f t="shared" si="32"/>
        <v>685</v>
      </c>
      <c r="B685">
        <f t="shared" ca="1" si="31"/>
        <v>0.53106254232471783</v>
      </c>
      <c r="C685">
        <f t="shared" ca="1" si="30"/>
        <v>530</v>
      </c>
    </row>
    <row r="686" spans="1:3" x14ac:dyDescent="0.25">
      <c r="A686">
        <f t="shared" si="32"/>
        <v>686</v>
      </c>
      <c r="B686">
        <f t="shared" ca="1" si="31"/>
        <v>0.23710415082218506</v>
      </c>
      <c r="C686">
        <f t="shared" ca="1" si="30"/>
        <v>859</v>
      </c>
    </row>
    <row r="687" spans="1:3" x14ac:dyDescent="0.25">
      <c r="A687">
        <f t="shared" si="32"/>
        <v>687</v>
      </c>
      <c r="B687">
        <f t="shared" ca="1" si="31"/>
        <v>0.12852673655559332</v>
      </c>
      <c r="C687">
        <f t="shared" ca="1" si="30"/>
        <v>994</v>
      </c>
    </row>
    <row r="688" spans="1:3" x14ac:dyDescent="0.25">
      <c r="A688">
        <f t="shared" si="32"/>
        <v>688</v>
      </c>
      <c r="B688">
        <f t="shared" ca="1" si="31"/>
        <v>0.60917247974505362</v>
      </c>
      <c r="C688">
        <f t="shared" ca="1" si="30"/>
        <v>448</v>
      </c>
    </row>
    <row r="689" spans="1:3" x14ac:dyDescent="0.25">
      <c r="A689">
        <f t="shared" si="32"/>
        <v>689</v>
      </c>
      <c r="B689">
        <f t="shared" ca="1" si="31"/>
        <v>0.48791630038502232</v>
      </c>
      <c r="C689">
        <f t="shared" ca="1" si="30"/>
        <v>575</v>
      </c>
    </row>
    <row r="690" spans="1:3" x14ac:dyDescent="0.25">
      <c r="A690">
        <f t="shared" si="32"/>
        <v>690</v>
      </c>
      <c r="B690">
        <f t="shared" ca="1" si="31"/>
        <v>0.12900520764247625</v>
      </c>
      <c r="C690">
        <f t="shared" ca="1" si="30"/>
        <v>992</v>
      </c>
    </row>
    <row r="691" spans="1:3" x14ac:dyDescent="0.25">
      <c r="A691">
        <f t="shared" si="32"/>
        <v>691</v>
      </c>
      <c r="B691">
        <f t="shared" ca="1" si="31"/>
        <v>0.23494798880424295</v>
      </c>
      <c r="C691">
        <f t="shared" ca="1" si="30"/>
        <v>864</v>
      </c>
    </row>
    <row r="692" spans="1:3" x14ac:dyDescent="0.25">
      <c r="A692">
        <f t="shared" si="32"/>
        <v>692</v>
      </c>
      <c r="B692">
        <f t="shared" ca="1" si="31"/>
        <v>0.27307443357399397</v>
      </c>
      <c r="C692">
        <f t="shared" ca="1" si="30"/>
        <v>819</v>
      </c>
    </row>
    <row r="693" spans="1:3" x14ac:dyDescent="0.25">
      <c r="A693">
        <f t="shared" si="32"/>
        <v>693</v>
      </c>
      <c r="B693">
        <f t="shared" ca="1" si="31"/>
        <v>0.76641937956918704</v>
      </c>
      <c r="C693">
        <f t="shared" ca="1" si="30"/>
        <v>258</v>
      </c>
    </row>
    <row r="694" spans="1:3" x14ac:dyDescent="0.25">
      <c r="A694">
        <f t="shared" si="32"/>
        <v>694</v>
      </c>
      <c r="B694">
        <f t="shared" ca="1" si="31"/>
        <v>0.89079208272541699</v>
      </c>
      <c r="C694">
        <f t="shared" ca="1" si="30"/>
        <v>124</v>
      </c>
    </row>
    <row r="695" spans="1:3" x14ac:dyDescent="0.25">
      <c r="A695">
        <f t="shared" si="32"/>
        <v>695</v>
      </c>
      <c r="B695">
        <f t="shared" ca="1" si="31"/>
        <v>4.3727438623099579E-2</v>
      </c>
      <c r="C695">
        <f t="shared" ca="1" si="30"/>
        <v>1084</v>
      </c>
    </row>
    <row r="696" spans="1:3" x14ac:dyDescent="0.25">
      <c r="A696">
        <f t="shared" si="32"/>
        <v>696</v>
      </c>
      <c r="B696">
        <f t="shared" ca="1" si="31"/>
        <v>0.88408568991322045</v>
      </c>
      <c r="C696">
        <f t="shared" ca="1" si="30"/>
        <v>134</v>
      </c>
    </row>
    <row r="697" spans="1:3" x14ac:dyDescent="0.25">
      <c r="A697">
        <f t="shared" si="32"/>
        <v>697</v>
      </c>
      <c r="B697">
        <f t="shared" ca="1" si="31"/>
        <v>0.7095537586300702</v>
      </c>
      <c r="C697">
        <f t="shared" ca="1" si="30"/>
        <v>325</v>
      </c>
    </row>
    <row r="698" spans="1:3" x14ac:dyDescent="0.25">
      <c r="A698">
        <f t="shared" si="32"/>
        <v>698</v>
      </c>
      <c r="B698">
        <f t="shared" ca="1" si="31"/>
        <v>0.90790200329900617</v>
      </c>
      <c r="C698">
        <f t="shared" ca="1" si="30"/>
        <v>105</v>
      </c>
    </row>
    <row r="699" spans="1:3" x14ac:dyDescent="0.25">
      <c r="A699">
        <f t="shared" si="32"/>
        <v>699</v>
      </c>
      <c r="B699">
        <f t="shared" ca="1" si="31"/>
        <v>0.55813883892000737</v>
      </c>
      <c r="C699">
        <f t="shared" ca="1" si="30"/>
        <v>502</v>
      </c>
    </row>
    <row r="700" spans="1:3" x14ac:dyDescent="0.25">
      <c r="A700">
        <f t="shared" si="32"/>
        <v>700</v>
      </c>
      <c r="B700">
        <f t="shared" ca="1" si="31"/>
        <v>0.16598148653989098</v>
      </c>
      <c r="C700">
        <f t="shared" ca="1" si="30"/>
        <v>955</v>
      </c>
    </row>
    <row r="701" spans="1:3" x14ac:dyDescent="0.25">
      <c r="A701">
        <f t="shared" si="32"/>
        <v>701</v>
      </c>
      <c r="B701">
        <f t="shared" ca="1" si="31"/>
        <v>0.97454912768478574</v>
      </c>
      <c r="C701">
        <f t="shared" ca="1" si="30"/>
        <v>33</v>
      </c>
    </row>
    <row r="702" spans="1:3" x14ac:dyDescent="0.25">
      <c r="A702">
        <f t="shared" si="32"/>
        <v>702</v>
      </c>
      <c r="B702">
        <f t="shared" ca="1" si="31"/>
        <v>0.94652114546686195</v>
      </c>
      <c r="C702">
        <f t="shared" ca="1" si="30"/>
        <v>60</v>
      </c>
    </row>
    <row r="703" spans="1:3" x14ac:dyDescent="0.25">
      <c r="A703">
        <f t="shared" si="32"/>
        <v>703</v>
      </c>
      <c r="B703">
        <f t="shared" ca="1" si="31"/>
        <v>0.2537096658988629</v>
      </c>
      <c r="C703">
        <f t="shared" ca="1" si="30"/>
        <v>843</v>
      </c>
    </row>
    <row r="704" spans="1:3" x14ac:dyDescent="0.25">
      <c r="A704">
        <f t="shared" si="32"/>
        <v>704</v>
      </c>
      <c r="B704">
        <f t="shared" ca="1" si="31"/>
        <v>0.47136788110691286</v>
      </c>
      <c r="C704">
        <f t="shared" ca="1" si="30"/>
        <v>591</v>
      </c>
    </row>
    <row r="705" spans="1:3" x14ac:dyDescent="0.25">
      <c r="A705">
        <f t="shared" si="32"/>
        <v>705</v>
      </c>
      <c r="B705">
        <f t="shared" ca="1" si="31"/>
        <v>0.81070785718766092</v>
      </c>
      <c r="C705">
        <f t="shared" ref="C705:C768" ca="1" si="33">RANK(B705,$B$1:$B$1120,0)</f>
        <v>217</v>
      </c>
    </row>
    <row r="706" spans="1:3" x14ac:dyDescent="0.25">
      <c r="A706">
        <f t="shared" si="32"/>
        <v>706</v>
      </c>
      <c r="B706">
        <f t="shared" ref="B706:B769" ca="1" si="34">RAND()</f>
        <v>0.88143758458015009</v>
      </c>
      <c r="C706">
        <f t="shared" ca="1" si="33"/>
        <v>137</v>
      </c>
    </row>
    <row r="707" spans="1:3" x14ac:dyDescent="0.25">
      <c r="A707">
        <f t="shared" ref="A707:A770" si="35">+A706+1</f>
        <v>707</v>
      </c>
      <c r="B707">
        <f t="shared" ca="1" si="34"/>
        <v>0.3302905889252995</v>
      </c>
      <c r="C707">
        <f t="shared" ca="1" si="33"/>
        <v>730</v>
      </c>
    </row>
    <row r="708" spans="1:3" x14ac:dyDescent="0.25">
      <c r="A708">
        <f t="shared" si="35"/>
        <v>708</v>
      </c>
      <c r="B708">
        <f t="shared" ca="1" si="34"/>
        <v>0.16867045727720242</v>
      </c>
      <c r="C708">
        <f t="shared" ca="1" si="33"/>
        <v>949</v>
      </c>
    </row>
    <row r="709" spans="1:3" x14ac:dyDescent="0.25">
      <c r="A709">
        <f t="shared" si="35"/>
        <v>709</v>
      </c>
      <c r="B709">
        <f t="shared" ca="1" si="34"/>
        <v>0.35746769204300677</v>
      </c>
      <c r="C709">
        <f t="shared" ca="1" si="33"/>
        <v>704</v>
      </c>
    </row>
    <row r="710" spans="1:3" x14ac:dyDescent="0.25">
      <c r="A710">
        <f t="shared" si="35"/>
        <v>710</v>
      </c>
      <c r="B710">
        <f t="shared" ca="1" si="34"/>
        <v>0.59641495554627788</v>
      </c>
      <c r="C710">
        <f t="shared" ca="1" si="33"/>
        <v>464</v>
      </c>
    </row>
    <row r="711" spans="1:3" x14ac:dyDescent="0.25">
      <c r="A711">
        <f t="shared" si="35"/>
        <v>711</v>
      </c>
      <c r="B711">
        <f t="shared" ca="1" si="34"/>
        <v>0.14202898405372932</v>
      </c>
      <c r="C711">
        <f t="shared" ca="1" si="33"/>
        <v>977</v>
      </c>
    </row>
    <row r="712" spans="1:3" x14ac:dyDescent="0.25">
      <c r="A712">
        <f t="shared" si="35"/>
        <v>712</v>
      </c>
      <c r="B712">
        <f t="shared" ca="1" si="34"/>
        <v>0.90335870148434327</v>
      </c>
      <c r="C712">
        <f t="shared" ca="1" si="33"/>
        <v>110</v>
      </c>
    </row>
    <row r="713" spans="1:3" x14ac:dyDescent="0.25">
      <c r="A713">
        <f t="shared" si="35"/>
        <v>713</v>
      </c>
      <c r="B713">
        <f t="shared" ca="1" si="34"/>
        <v>0.21299771301432113</v>
      </c>
      <c r="C713">
        <f t="shared" ca="1" si="33"/>
        <v>891</v>
      </c>
    </row>
    <row r="714" spans="1:3" x14ac:dyDescent="0.25">
      <c r="A714">
        <f t="shared" si="35"/>
        <v>714</v>
      </c>
      <c r="B714">
        <f t="shared" ca="1" si="34"/>
        <v>0.42934330130402587</v>
      </c>
      <c r="C714">
        <f t="shared" ca="1" si="33"/>
        <v>632</v>
      </c>
    </row>
    <row r="715" spans="1:3" x14ac:dyDescent="0.25">
      <c r="A715">
        <f t="shared" si="35"/>
        <v>715</v>
      </c>
      <c r="B715">
        <f t="shared" ca="1" si="34"/>
        <v>0.40239874912006379</v>
      </c>
      <c r="C715">
        <f t="shared" ca="1" si="33"/>
        <v>661</v>
      </c>
    </row>
    <row r="716" spans="1:3" x14ac:dyDescent="0.25">
      <c r="A716">
        <f t="shared" si="35"/>
        <v>716</v>
      </c>
      <c r="B716">
        <f t="shared" ca="1" si="34"/>
        <v>0.46056453661110819</v>
      </c>
      <c r="C716">
        <f t="shared" ca="1" si="33"/>
        <v>603</v>
      </c>
    </row>
    <row r="717" spans="1:3" x14ac:dyDescent="0.25">
      <c r="A717">
        <f t="shared" si="35"/>
        <v>717</v>
      </c>
      <c r="B717">
        <f t="shared" ca="1" si="34"/>
        <v>0.25194892989913054</v>
      </c>
      <c r="C717">
        <f t="shared" ca="1" si="33"/>
        <v>846</v>
      </c>
    </row>
    <row r="718" spans="1:3" x14ac:dyDescent="0.25">
      <c r="A718">
        <f t="shared" si="35"/>
        <v>718</v>
      </c>
      <c r="B718">
        <f t="shared" ca="1" si="34"/>
        <v>0.18791411070757968</v>
      </c>
      <c r="C718">
        <f t="shared" ca="1" si="33"/>
        <v>923</v>
      </c>
    </row>
    <row r="719" spans="1:3" x14ac:dyDescent="0.25">
      <c r="A719">
        <f t="shared" si="35"/>
        <v>719</v>
      </c>
      <c r="B719">
        <f t="shared" ca="1" si="34"/>
        <v>0.71009156580894195</v>
      </c>
      <c r="C719">
        <f t="shared" ca="1" si="33"/>
        <v>324</v>
      </c>
    </row>
    <row r="720" spans="1:3" x14ac:dyDescent="0.25">
      <c r="A720">
        <f t="shared" si="35"/>
        <v>720</v>
      </c>
      <c r="B720">
        <f t="shared" ca="1" si="34"/>
        <v>0.95000415696761042</v>
      </c>
      <c r="C720">
        <f t="shared" ca="1" si="33"/>
        <v>56</v>
      </c>
    </row>
    <row r="721" spans="1:3" x14ac:dyDescent="0.25">
      <c r="A721">
        <f t="shared" si="35"/>
        <v>721</v>
      </c>
      <c r="B721">
        <f t="shared" ca="1" si="34"/>
        <v>0.6214698157991837</v>
      </c>
      <c r="C721">
        <f t="shared" ca="1" si="33"/>
        <v>435</v>
      </c>
    </row>
    <row r="722" spans="1:3" x14ac:dyDescent="0.25">
      <c r="A722">
        <f t="shared" si="35"/>
        <v>722</v>
      </c>
      <c r="B722">
        <f t="shared" ca="1" si="34"/>
        <v>0.35546996551695742</v>
      </c>
      <c r="C722">
        <f t="shared" ca="1" si="33"/>
        <v>707</v>
      </c>
    </row>
    <row r="723" spans="1:3" x14ac:dyDescent="0.25">
      <c r="A723">
        <f t="shared" si="35"/>
        <v>723</v>
      </c>
      <c r="B723">
        <f t="shared" ca="1" si="34"/>
        <v>0.90673043557219002</v>
      </c>
      <c r="C723">
        <f t="shared" ca="1" si="33"/>
        <v>107</v>
      </c>
    </row>
    <row r="724" spans="1:3" x14ac:dyDescent="0.25">
      <c r="A724">
        <f t="shared" si="35"/>
        <v>724</v>
      </c>
      <c r="B724">
        <f t="shared" ca="1" si="34"/>
        <v>0.62464718960059118</v>
      </c>
      <c r="C724">
        <f t="shared" ca="1" si="33"/>
        <v>431</v>
      </c>
    </row>
    <row r="725" spans="1:3" x14ac:dyDescent="0.25">
      <c r="A725">
        <f t="shared" si="35"/>
        <v>725</v>
      </c>
      <c r="B725">
        <f t="shared" ca="1" si="34"/>
        <v>0.7846827021310071</v>
      </c>
      <c r="C725">
        <f t="shared" ca="1" si="33"/>
        <v>243</v>
      </c>
    </row>
    <row r="726" spans="1:3" x14ac:dyDescent="0.25">
      <c r="A726">
        <f t="shared" si="35"/>
        <v>726</v>
      </c>
      <c r="B726">
        <f t="shared" ca="1" si="34"/>
        <v>0.14953228671193508</v>
      </c>
      <c r="C726">
        <f t="shared" ca="1" si="33"/>
        <v>967</v>
      </c>
    </row>
    <row r="727" spans="1:3" x14ac:dyDescent="0.25">
      <c r="A727">
        <f t="shared" si="35"/>
        <v>727</v>
      </c>
      <c r="B727">
        <f t="shared" ca="1" si="34"/>
        <v>0.89969023843066132</v>
      </c>
      <c r="C727">
        <f t="shared" ca="1" si="33"/>
        <v>113</v>
      </c>
    </row>
    <row r="728" spans="1:3" x14ac:dyDescent="0.25">
      <c r="A728">
        <f t="shared" si="35"/>
        <v>728</v>
      </c>
      <c r="B728">
        <f t="shared" ca="1" si="34"/>
        <v>0.58538204457452292</v>
      </c>
      <c r="C728">
        <f t="shared" ca="1" si="33"/>
        <v>478</v>
      </c>
    </row>
    <row r="729" spans="1:3" x14ac:dyDescent="0.25">
      <c r="A729">
        <f t="shared" si="35"/>
        <v>729</v>
      </c>
      <c r="B729">
        <f t="shared" ca="1" si="34"/>
        <v>0.46915729793940741</v>
      </c>
      <c r="C729">
        <f t="shared" ca="1" si="33"/>
        <v>597</v>
      </c>
    </row>
    <row r="730" spans="1:3" x14ac:dyDescent="0.25">
      <c r="A730">
        <f t="shared" si="35"/>
        <v>730</v>
      </c>
      <c r="B730">
        <f t="shared" ca="1" si="34"/>
        <v>0.28616605741059242</v>
      </c>
      <c r="C730">
        <f t="shared" ca="1" si="33"/>
        <v>800</v>
      </c>
    </row>
    <row r="731" spans="1:3" x14ac:dyDescent="0.25">
      <c r="A731">
        <f t="shared" si="35"/>
        <v>731</v>
      </c>
      <c r="B731">
        <f t="shared" ca="1" si="34"/>
        <v>0.92795751282246008</v>
      </c>
      <c r="C731">
        <f t="shared" ca="1" si="33"/>
        <v>87</v>
      </c>
    </row>
    <row r="732" spans="1:3" x14ac:dyDescent="0.25">
      <c r="A732">
        <f t="shared" si="35"/>
        <v>732</v>
      </c>
      <c r="B732">
        <f t="shared" ca="1" si="34"/>
        <v>0.729302080279017</v>
      </c>
      <c r="C732">
        <f t="shared" ca="1" si="33"/>
        <v>307</v>
      </c>
    </row>
    <row r="733" spans="1:3" x14ac:dyDescent="0.25">
      <c r="A733">
        <f t="shared" si="35"/>
        <v>733</v>
      </c>
      <c r="B733">
        <f t="shared" ca="1" si="34"/>
        <v>0.15229420381890213</v>
      </c>
      <c r="C733">
        <f t="shared" ca="1" si="33"/>
        <v>965</v>
      </c>
    </row>
    <row r="734" spans="1:3" x14ac:dyDescent="0.25">
      <c r="A734">
        <f t="shared" si="35"/>
        <v>734</v>
      </c>
      <c r="B734">
        <f t="shared" ca="1" si="34"/>
        <v>0.8365513253066722</v>
      </c>
      <c r="C734">
        <f t="shared" ca="1" si="33"/>
        <v>189</v>
      </c>
    </row>
    <row r="735" spans="1:3" x14ac:dyDescent="0.25">
      <c r="A735">
        <f t="shared" si="35"/>
        <v>735</v>
      </c>
      <c r="B735">
        <f t="shared" ca="1" si="34"/>
        <v>7.8092437279081661E-2</v>
      </c>
      <c r="C735">
        <f t="shared" ca="1" si="33"/>
        <v>1054</v>
      </c>
    </row>
    <row r="736" spans="1:3" x14ac:dyDescent="0.25">
      <c r="A736">
        <f t="shared" si="35"/>
        <v>736</v>
      </c>
      <c r="B736">
        <f t="shared" ca="1" si="34"/>
        <v>0.87256290113361246</v>
      </c>
      <c r="C736">
        <f t="shared" ca="1" si="33"/>
        <v>150</v>
      </c>
    </row>
    <row r="737" spans="1:3" x14ac:dyDescent="0.25">
      <c r="A737">
        <f t="shared" si="35"/>
        <v>737</v>
      </c>
      <c r="B737">
        <f t="shared" ca="1" si="34"/>
        <v>0.24468308651013504</v>
      </c>
      <c r="C737">
        <f t="shared" ca="1" si="33"/>
        <v>854</v>
      </c>
    </row>
    <row r="738" spans="1:3" x14ac:dyDescent="0.25">
      <c r="A738">
        <f t="shared" si="35"/>
        <v>738</v>
      </c>
      <c r="B738">
        <f t="shared" ca="1" si="34"/>
        <v>0.17536291009521821</v>
      </c>
      <c r="C738">
        <f t="shared" ca="1" si="33"/>
        <v>942</v>
      </c>
    </row>
    <row r="739" spans="1:3" x14ac:dyDescent="0.25">
      <c r="A739">
        <f t="shared" si="35"/>
        <v>739</v>
      </c>
      <c r="B739">
        <f t="shared" ca="1" si="34"/>
        <v>0.22551968414325596</v>
      </c>
      <c r="C739">
        <f t="shared" ca="1" si="33"/>
        <v>877</v>
      </c>
    </row>
    <row r="740" spans="1:3" x14ac:dyDescent="0.25">
      <c r="A740">
        <f t="shared" si="35"/>
        <v>740</v>
      </c>
      <c r="B740">
        <f t="shared" ca="1" si="34"/>
        <v>0.8642387772594502</v>
      </c>
      <c r="C740">
        <f t="shared" ca="1" si="33"/>
        <v>157</v>
      </c>
    </row>
    <row r="741" spans="1:3" x14ac:dyDescent="0.25">
      <c r="A741">
        <f t="shared" si="35"/>
        <v>741</v>
      </c>
      <c r="B741">
        <f t="shared" ca="1" si="34"/>
        <v>0.38827099827948364</v>
      </c>
      <c r="C741">
        <f t="shared" ca="1" si="33"/>
        <v>675</v>
      </c>
    </row>
    <row r="742" spans="1:3" x14ac:dyDescent="0.25">
      <c r="A742">
        <f t="shared" si="35"/>
        <v>742</v>
      </c>
      <c r="B742">
        <f t="shared" ca="1" si="34"/>
        <v>0.93712226474345106</v>
      </c>
      <c r="C742">
        <f t="shared" ca="1" si="33"/>
        <v>76</v>
      </c>
    </row>
    <row r="743" spans="1:3" x14ac:dyDescent="0.25">
      <c r="A743">
        <f t="shared" si="35"/>
        <v>743</v>
      </c>
      <c r="B743">
        <f t="shared" ca="1" si="34"/>
        <v>0.86630795115679249</v>
      </c>
      <c r="C743">
        <f t="shared" ca="1" si="33"/>
        <v>156</v>
      </c>
    </row>
    <row r="744" spans="1:3" x14ac:dyDescent="0.25">
      <c r="A744">
        <f t="shared" si="35"/>
        <v>744</v>
      </c>
      <c r="B744">
        <f t="shared" ca="1" si="34"/>
        <v>9.2674000710109561E-2</v>
      </c>
      <c r="C744">
        <f t="shared" ca="1" si="33"/>
        <v>1041</v>
      </c>
    </row>
    <row r="745" spans="1:3" x14ac:dyDescent="0.25">
      <c r="A745">
        <f t="shared" si="35"/>
        <v>745</v>
      </c>
      <c r="B745">
        <f t="shared" ca="1" si="34"/>
        <v>0.23462291113194456</v>
      </c>
      <c r="C745">
        <f t="shared" ca="1" si="33"/>
        <v>865</v>
      </c>
    </row>
    <row r="746" spans="1:3" x14ac:dyDescent="0.25">
      <c r="A746">
        <f t="shared" si="35"/>
        <v>746</v>
      </c>
      <c r="B746">
        <f t="shared" ca="1" si="34"/>
        <v>0.44013663845867412</v>
      </c>
      <c r="C746">
        <f t="shared" ca="1" si="33"/>
        <v>625</v>
      </c>
    </row>
    <row r="747" spans="1:3" x14ac:dyDescent="0.25">
      <c r="A747">
        <f t="shared" si="35"/>
        <v>747</v>
      </c>
      <c r="B747">
        <f t="shared" ca="1" si="34"/>
        <v>0.66352064114439713</v>
      </c>
      <c r="C747">
        <f t="shared" ca="1" si="33"/>
        <v>380</v>
      </c>
    </row>
    <row r="748" spans="1:3" x14ac:dyDescent="0.25">
      <c r="A748">
        <f t="shared" si="35"/>
        <v>748</v>
      </c>
      <c r="B748">
        <f t="shared" ca="1" si="34"/>
        <v>0.62500467415348704</v>
      </c>
      <c r="C748">
        <f t="shared" ca="1" si="33"/>
        <v>429</v>
      </c>
    </row>
    <row r="749" spans="1:3" x14ac:dyDescent="0.25">
      <c r="A749">
        <f t="shared" si="35"/>
        <v>749</v>
      </c>
      <c r="B749">
        <f t="shared" ca="1" si="34"/>
        <v>0.87379313408580528</v>
      </c>
      <c r="C749">
        <f t="shared" ca="1" si="33"/>
        <v>148</v>
      </c>
    </row>
    <row r="750" spans="1:3" x14ac:dyDescent="0.25">
      <c r="A750">
        <f t="shared" si="35"/>
        <v>750</v>
      </c>
      <c r="B750">
        <f t="shared" ca="1" si="34"/>
        <v>0.25897573769396187</v>
      </c>
      <c r="C750">
        <f t="shared" ca="1" si="33"/>
        <v>832</v>
      </c>
    </row>
    <row r="751" spans="1:3" x14ac:dyDescent="0.25">
      <c r="A751">
        <f t="shared" si="35"/>
        <v>751</v>
      </c>
      <c r="B751">
        <f t="shared" ca="1" si="34"/>
        <v>5.9166727709970557E-2</v>
      </c>
      <c r="C751">
        <f t="shared" ca="1" si="33"/>
        <v>1072</v>
      </c>
    </row>
    <row r="752" spans="1:3" x14ac:dyDescent="0.25">
      <c r="A752">
        <f t="shared" si="35"/>
        <v>752</v>
      </c>
      <c r="B752">
        <f t="shared" ca="1" si="34"/>
        <v>0.34282518095294046</v>
      </c>
      <c r="C752">
        <f t="shared" ca="1" si="33"/>
        <v>720</v>
      </c>
    </row>
    <row r="753" spans="1:3" x14ac:dyDescent="0.25">
      <c r="A753">
        <f t="shared" si="35"/>
        <v>753</v>
      </c>
      <c r="B753">
        <f t="shared" ca="1" si="34"/>
        <v>0.45669037370962196</v>
      </c>
      <c r="C753">
        <f t="shared" ca="1" si="33"/>
        <v>609</v>
      </c>
    </row>
    <row r="754" spans="1:3" x14ac:dyDescent="0.25">
      <c r="A754">
        <f t="shared" si="35"/>
        <v>754</v>
      </c>
      <c r="B754">
        <f t="shared" ca="1" si="34"/>
        <v>0.15404499408548544</v>
      </c>
      <c r="C754">
        <f t="shared" ca="1" si="33"/>
        <v>964</v>
      </c>
    </row>
    <row r="755" spans="1:3" x14ac:dyDescent="0.25">
      <c r="A755">
        <f t="shared" si="35"/>
        <v>755</v>
      </c>
      <c r="B755">
        <f t="shared" ca="1" si="34"/>
        <v>0.46206220727828928</v>
      </c>
      <c r="C755">
        <f t="shared" ca="1" si="33"/>
        <v>601</v>
      </c>
    </row>
    <row r="756" spans="1:3" x14ac:dyDescent="0.25">
      <c r="A756">
        <f t="shared" si="35"/>
        <v>756</v>
      </c>
      <c r="B756">
        <f t="shared" ca="1" si="34"/>
        <v>0.39865263047983379</v>
      </c>
      <c r="C756">
        <f t="shared" ca="1" si="33"/>
        <v>665</v>
      </c>
    </row>
    <row r="757" spans="1:3" x14ac:dyDescent="0.25">
      <c r="A757">
        <f t="shared" si="35"/>
        <v>757</v>
      </c>
      <c r="B757">
        <f t="shared" ca="1" si="34"/>
        <v>0.8611296014300861</v>
      </c>
      <c r="C757">
        <f t="shared" ca="1" si="33"/>
        <v>162</v>
      </c>
    </row>
    <row r="758" spans="1:3" x14ac:dyDescent="0.25">
      <c r="A758">
        <f t="shared" si="35"/>
        <v>758</v>
      </c>
      <c r="B758">
        <f t="shared" ca="1" si="34"/>
        <v>0.19867518090959124</v>
      </c>
      <c r="C758">
        <f t="shared" ca="1" si="33"/>
        <v>902</v>
      </c>
    </row>
    <row r="759" spans="1:3" x14ac:dyDescent="0.25">
      <c r="A759">
        <f t="shared" si="35"/>
        <v>759</v>
      </c>
      <c r="B759">
        <f t="shared" ca="1" si="34"/>
        <v>0.32304189029322039</v>
      </c>
      <c r="C759">
        <f t="shared" ca="1" si="33"/>
        <v>743</v>
      </c>
    </row>
    <row r="760" spans="1:3" x14ac:dyDescent="0.25">
      <c r="A760">
        <f t="shared" si="35"/>
        <v>760</v>
      </c>
      <c r="B760">
        <f t="shared" ca="1" si="34"/>
        <v>0.48662116212229201</v>
      </c>
      <c r="C760">
        <f t="shared" ca="1" si="33"/>
        <v>577</v>
      </c>
    </row>
    <row r="761" spans="1:3" x14ac:dyDescent="0.25">
      <c r="A761">
        <f t="shared" si="35"/>
        <v>761</v>
      </c>
      <c r="B761">
        <f t="shared" ca="1" si="34"/>
        <v>0.71909183214831152</v>
      </c>
      <c r="C761">
        <f t="shared" ca="1" si="33"/>
        <v>315</v>
      </c>
    </row>
    <row r="762" spans="1:3" x14ac:dyDescent="0.25">
      <c r="A762">
        <f t="shared" si="35"/>
        <v>762</v>
      </c>
      <c r="B762">
        <f t="shared" ca="1" si="34"/>
        <v>0.888023195405507</v>
      </c>
      <c r="C762">
        <f t="shared" ca="1" si="33"/>
        <v>130</v>
      </c>
    </row>
    <row r="763" spans="1:3" x14ac:dyDescent="0.25">
      <c r="A763">
        <f t="shared" si="35"/>
        <v>763</v>
      </c>
      <c r="B763">
        <f t="shared" ca="1" si="34"/>
        <v>0.94715152488022392</v>
      </c>
      <c r="C763">
        <f t="shared" ca="1" si="33"/>
        <v>59</v>
      </c>
    </row>
    <row r="764" spans="1:3" x14ac:dyDescent="0.25">
      <c r="A764">
        <f t="shared" si="35"/>
        <v>764</v>
      </c>
      <c r="B764">
        <f t="shared" ca="1" si="34"/>
        <v>0.94272446638404495</v>
      </c>
      <c r="C764">
        <f t="shared" ca="1" si="33"/>
        <v>64</v>
      </c>
    </row>
    <row r="765" spans="1:3" x14ac:dyDescent="0.25">
      <c r="A765">
        <f t="shared" si="35"/>
        <v>765</v>
      </c>
      <c r="B765">
        <f t="shared" ca="1" si="34"/>
        <v>0.75550846127217441</v>
      </c>
      <c r="C765">
        <f t="shared" ca="1" si="33"/>
        <v>271</v>
      </c>
    </row>
    <row r="766" spans="1:3" x14ac:dyDescent="0.25">
      <c r="A766">
        <f t="shared" si="35"/>
        <v>766</v>
      </c>
      <c r="B766">
        <f t="shared" ca="1" si="34"/>
        <v>0.74530332454038573</v>
      </c>
      <c r="C766">
        <f t="shared" ca="1" si="33"/>
        <v>288</v>
      </c>
    </row>
    <row r="767" spans="1:3" x14ac:dyDescent="0.25">
      <c r="A767">
        <f t="shared" si="35"/>
        <v>767</v>
      </c>
      <c r="B767">
        <f t="shared" ca="1" si="34"/>
        <v>0.36049217221315244</v>
      </c>
      <c r="C767">
        <f t="shared" ca="1" si="33"/>
        <v>702</v>
      </c>
    </row>
    <row r="768" spans="1:3" x14ac:dyDescent="0.25">
      <c r="A768">
        <f t="shared" si="35"/>
        <v>768</v>
      </c>
      <c r="B768">
        <f t="shared" ca="1" si="34"/>
        <v>0.16358736656378203</v>
      </c>
      <c r="C768">
        <f t="shared" ca="1" si="33"/>
        <v>957</v>
      </c>
    </row>
    <row r="769" spans="1:3" x14ac:dyDescent="0.25">
      <c r="A769">
        <f t="shared" si="35"/>
        <v>769</v>
      </c>
      <c r="B769">
        <f t="shared" ca="1" si="34"/>
        <v>0.17432236333417495</v>
      </c>
      <c r="C769">
        <f t="shared" ref="C769:C832" ca="1" si="36">RANK(B769,$B$1:$B$1120,0)</f>
        <v>943</v>
      </c>
    </row>
    <row r="770" spans="1:3" x14ac:dyDescent="0.25">
      <c r="A770">
        <f t="shared" si="35"/>
        <v>770</v>
      </c>
      <c r="B770">
        <f t="shared" ref="B770:B833" ca="1" si="37">RAND()</f>
        <v>0.35117564121322276</v>
      </c>
      <c r="C770">
        <f t="shared" ca="1" si="36"/>
        <v>713</v>
      </c>
    </row>
    <row r="771" spans="1:3" x14ac:dyDescent="0.25">
      <c r="A771">
        <f t="shared" ref="A771:A834" si="38">+A770+1</f>
        <v>771</v>
      </c>
      <c r="B771">
        <f t="shared" ca="1" si="37"/>
        <v>0.70202086124975749</v>
      </c>
      <c r="C771">
        <f t="shared" ca="1" si="36"/>
        <v>338</v>
      </c>
    </row>
    <row r="772" spans="1:3" x14ac:dyDescent="0.25">
      <c r="A772">
        <f t="shared" si="38"/>
        <v>772</v>
      </c>
      <c r="B772">
        <f t="shared" ca="1" si="37"/>
        <v>0.67335789458238493</v>
      </c>
      <c r="C772">
        <f t="shared" ca="1" si="36"/>
        <v>363</v>
      </c>
    </row>
    <row r="773" spans="1:3" x14ac:dyDescent="0.25">
      <c r="A773">
        <f t="shared" si="38"/>
        <v>773</v>
      </c>
      <c r="B773">
        <f t="shared" ca="1" si="37"/>
        <v>0.77220012492133461</v>
      </c>
      <c r="C773">
        <f t="shared" ca="1" si="36"/>
        <v>250</v>
      </c>
    </row>
    <row r="774" spans="1:3" x14ac:dyDescent="0.25">
      <c r="A774">
        <f t="shared" si="38"/>
        <v>774</v>
      </c>
      <c r="B774">
        <f t="shared" ca="1" si="37"/>
        <v>0.37022300226748184</v>
      </c>
      <c r="C774">
        <f t="shared" ca="1" si="36"/>
        <v>687</v>
      </c>
    </row>
    <row r="775" spans="1:3" x14ac:dyDescent="0.25">
      <c r="A775">
        <f t="shared" si="38"/>
        <v>775</v>
      </c>
      <c r="B775">
        <f t="shared" ca="1" si="37"/>
        <v>0.19645969258486828</v>
      </c>
      <c r="C775">
        <f t="shared" ca="1" si="36"/>
        <v>904</v>
      </c>
    </row>
    <row r="776" spans="1:3" x14ac:dyDescent="0.25">
      <c r="A776">
        <f t="shared" si="38"/>
        <v>776</v>
      </c>
      <c r="B776">
        <f t="shared" ca="1" si="37"/>
        <v>0.11869751515896998</v>
      </c>
      <c r="C776">
        <f t="shared" ca="1" si="36"/>
        <v>1006</v>
      </c>
    </row>
    <row r="777" spans="1:3" x14ac:dyDescent="0.25">
      <c r="A777">
        <f t="shared" si="38"/>
        <v>777</v>
      </c>
      <c r="B777">
        <f t="shared" ca="1" si="37"/>
        <v>0.97786759054014738</v>
      </c>
      <c r="C777">
        <f t="shared" ca="1" si="36"/>
        <v>26</v>
      </c>
    </row>
    <row r="778" spans="1:3" x14ac:dyDescent="0.25">
      <c r="A778">
        <f t="shared" si="38"/>
        <v>778</v>
      </c>
      <c r="B778">
        <f t="shared" ca="1" si="37"/>
        <v>0.88265016610060887</v>
      </c>
      <c r="C778">
        <f t="shared" ca="1" si="36"/>
        <v>136</v>
      </c>
    </row>
    <row r="779" spans="1:3" x14ac:dyDescent="0.25">
      <c r="A779">
        <f t="shared" si="38"/>
        <v>779</v>
      </c>
      <c r="B779">
        <f t="shared" ca="1" si="37"/>
        <v>0.61420483409993243</v>
      </c>
      <c r="C779">
        <f t="shared" ca="1" si="36"/>
        <v>446</v>
      </c>
    </row>
    <row r="780" spans="1:3" x14ac:dyDescent="0.25">
      <c r="A780">
        <f t="shared" si="38"/>
        <v>780</v>
      </c>
      <c r="B780">
        <f t="shared" ca="1" si="37"/>
        <v>9.3209147940295112E-2</v>
      </c>
      <c r="C780">
        <f t="shared" ca="1" si="36"/>
        <v>1039</v>
      </c>
    </row>
    <row r="781" spans="1:3" x14ac:dyDescent="0.25">
      <c r="A781">
        <f t="shared" si="38"/>
        <v>781</v>
      </c>
      <c r="B781">
        <f t="shared" ca="1" si="37"/>
        <v>0.63674181755867054</v>
      </c>
      <c r="C781">
        <f t="shared" ca="1" si="36"/>
        <v>412</v>
      </c>
    </row>
    <row r="782" spans="1:3" x14ac:dyDescent="0.25">
      <c r="A782">
        <f t="shared" si="38"/>
        <v>782</v>
      </c>
      <c r="B782">
        <f t="shared" ca="1" si="37"/>
        <v>9.0432609751313398E-2</v>
      </c>
      <c r="C782">
        <f t="shared" ca="1" si="36"/>
        <v>1042</v>
      </c>
    </row>
    <row r="783" spans="1:3" x14ac:dyDescent="0.25">
      <c r="A783">
        <f t="shared" si="38"/>
        <v>783</v>
      </c>
      <c r="B783">
        <f t="shared" ca="1" si="37"/>
        <v>0.48931628514912517</v>
      </c>
      <c r="C783">
        <f t="shared" ca="1" si="36"/>
        <v>570</v>
      </c>
    </row>
    <row r="784" spans="1:3" x14ac:dyDescent="0.25">
      <c r="A784">
        <f t="shared" si="38"/>
        <v>784</v>
      </c>
      <c r="B784">
        <f t="shared" ca="1" si="37"/>
        <v>0.66806154653637684</v>
      </c>
      <c r="C784">
        <f t="shared" ca="1" si="36"/>
        <v>373</v>
      </c>
    </row>
    <row r="785" spans="1:3" x14ac:dyDescent="0.25">
      <c r="A785">
        <f t="shared" si="38"/>
        <v>785</v>
      </c>
      <c r="B785">
        <f t="shared" ca="1" si="37"/>
        <v>0.23880860626886824</v>
      </c>
      <c r="C785">
        <f t="shared" ca="1" si="36"/>
        <v>858</v>
      </c>
    </row>
    <row r="786" spans="1:3" x14ac:dyDescent="0.25">
      <c r="A786">
        <f t="shared" si="38"/>
        <v>786</v>
      </c>
      <c r="B786">
        <f t="shared" ca="1" si="37"/>
        <v>0.50389132853296925</v>
      </c>
      <c r="C786">
        <f t="shared" ca="1" si="36"/>
        <v>557</v>
      </c>
    </row>
    <row r="787" spans="1:3" x14ac:dyDescent="0.25">
      <c r="A787">
        <f t="shared" si="38"/>
        <v>787</v>
      </c>
      <c r="B787">
        <f t="shared" ca="1" si="37"/>
        <v>0.14589041062212793</v>
      </c>
      <c r="C787">
        <f t="shared" ca="1" si="36"/>
        <v>972</v>
      </c>
    </row>
    <row r="788" spans="1:3" x14ac:dyDescent="0.25">
      <c r="A788">
        <f t="shared" si="38"/>
        <v>788</v>
      </c>
      <c r="B788">
        <f t="shared" ca="1" si="37"/>
        <v>0.38847477295124833</v>
      </c>
      <c r="C788">
        <f t="shared" ca="1" si="36"/>
        <v>674</v>
      </c>
    </row>
    <row r="789" spans="1:3" x14ac:dyDescent="0.25">
      <c r="A789">
        <f t="shared" si="38"/>
        <v>789</v>
      </c>
      <c r="B789">
        <f t="shared" ca="1" si="37"/>
        <v>0.62973247100953478</v>
      </c>
      <c r="C789">
        <f t="shared" ca="1" si="36"/>
        <v>422</v>
      </c>
    </row>
    <row r="790" spans="1:3" x14ac:dyDescent="0.25">
      <c r="A790">
        <f t="shared" si="38"/>
        <v>790</v>
      </c>
      <c r="B790">
        <f t="shared" ca="1" si="37"/>
        <v>0.89000838725473763</v>
      </c>
      <c r="C790">
        <f t="shared" ca="1" si="36"/>
        <v>127</v>
      </c>
    </row>
    <row r="791" spans="1:3" x14ac:dyDescent="0.25">
      <c r="A791">
        <f t="shared" si="38"/>
        <v>791</v>
      </c>
      <c r="B791">
        <f t="shared" ca="1" si="37"/>
        <v>0.85546870947235987</v>
      </c>
      <c r="C791">
        <f t="shared" ca="1" si="36"/>
        <v>169</v>
      </c>
    </row>
    <row r="792" spans="1:3" x14ac:dyDescent="0.25">
      <c r="A792">
        <f t="shared" si="38"/>
        <v>792</v>
      </c>
      <c r="B792">
        <f t="shared" ca="1" si="37"/>
        <v>0.3622988337393912</v>
      </c>
      <c r="C792">
        <f t="shared" ca="1" si="36"/>
        <v>700</v>
      </c>
    </row>
    <row r="793" spans="1:3" x14ac:dyDescent="0.25">
      <c r="A793">
        <f t="shared" si="38"/>
        <v>793</v>
      </c>
      <c r="B793">
        <f t="shared" ca="1" si="37"/>
        <v>0.99420061420780159</v>
      </c>
      <c r="C793">
        <f t="shared" ca="1" si="36"/>
        <v>8</v>
      </c>
    </row>
    <row r="794" spans="1:3" x14ac:dyDescent="0.25">
      <c r="A794">
        <f t="shared" si="38"/>
        <v>794</v>
      </c>
      <c r="B794">
        <f t="shared" ca="1" si="37"/>
        <v>0.27314727063884126</v>
      </c>
      <c r="C794">
        <f t="shared" ca="1" si="36"/>
        <v>818</v>
      </c>
    </row>
    <row r="795" spans="1:3" x14ac:dyDescent="0.25">
      <c r="A795">
        <f t="shared" si="38"/>
        <v>795</v>
      </c>
      <c r="B795">
        <f t="shared" ca="1" si="37"/>
        <v>2.719613920092423E-2</v>
      </c>
      <c r="C795">
        <f t="shared" ca="1" si="36"/>
        <v>1096</v>
      </c>
    </row>
    <row r="796" spans="1:3" x14ac:dyDescent="0.25">
      <c r="A796">
        <f t="shared" si="38"/>
        <v>796</v>
      </c>
      <c r="B796">
        <f t="shared" ca="1" si="37"/>
        <v>0.16679442233435871</v>
      </c>
      <c r="C796">
        <f t="shared" ca="1" si="36"/>
        <v>952</v>
      </c>
    </row>
    <row r="797" spans="1:3" x14ac:dyDescent="0.25">
      <c r="A797">
        <f t="shared" si="38"/>
        <v>797</v>
      </c>
      <c r="B797">
        <f t="shared" ca="1" si="37"/>
        <v>0.28396651835908193</v>
      </c>
      <c r="C797">
        <f t="shared" ca="1" si="36"/>
        <v>803</v>
      </c>
    </row>
    <row r="798" spans="1:3" x14ac:dyDescent="0.25">
      <c r="A798">
        <f t="shared" si="38"/>
        <v>798</v>
      </c>
      <c r="B798">
        <f t="shared" ca="1" si="37"/>
        <v>8.826654695684677E-2</v>
      </c>
      <c r="C798">
        <f t="shared" ca="1" si="36"/>
        <v>1044</v>
      </c>
    </row>
    <row r="799" spans="1:3" x14ac:dyDescent="0.25">
      <c r="A799">
        <f t="shared" si="38"/>
        <v>799</v>
      </c>
      <c r="B799">
        <f t="shared" ca="1" si="37"/>
        <v>0.25601726253361057</v>
      </c>
      <c r="C799">
        <f t="shared" ca="1" si="36"/>
        <v>840</v>
      </c>
    </row>
    <row r="800" spans="1:3" x14ac:dyDescent="0.25">
      <c r="A800">
        <f t="shared" si="38"/>
        <v>800</v>
      </c>
      <c r="B800">
        <f t="shared" ca="1" si="37"/>
        <v>0.14425338581777181</v>
      </c>
      <c r="C800">
        <f t="shared" ca="1" si="36"/>
        <v>973</v>
      </c>
    </row>
    <row r="801" spans="1:3" x14ac:dyDescent="0.25">
      <c r="A801">
        <f t="shared" si="38"/>
        <v>801</v>
      </c>
      <c r="B801">
        <f t="shared" ca="1" si="37"/>
        <v>0.76380566128477978</v>
      </c>
      <c r="C801">
        <f t="shared" ca="1" si="36"/>
        <v>262</v>
      </c>
    </row>
    <row r="802" spans="1:3" x14ac:dyDescent="0.25">
      <c r="A802">
        <f t="shared" si="38"/>
        <v>802</v>
      </c>
      <c r="B802">
        <f t="shared" ca="1" si="37"/>
        <v>0.62206040004222929</v>
      </c>
      <c r="C802">
        <f t="shared" ca="1" si="36"/>
        <v>433</v>
      </c>
    </row>
    <row r="803" spans="1:3" x14ac:dyDescent="0.25">
      <c r="A803">
        <f t="shared" si="38"/>
        <v>803</v>
      </c>
      <c r="B803">
        <f t="shared" ca="1" si="37"/>
        <v>0.35969167069524155</v>
      </c>
      <c r="C803">
        <f t="shared" ca="1" si="36"/>
        <v>703</v>
      </c>
    </row>
    <row r="804" spans="1:3" x14ac:dyDescent="0.25">
      <c r="A804">
        <f t="shared" si="38"/>
        <v>804</v>
      </c>
      <c r="B804">
        <f t="shared" ca="1" si="37"/>
        <v>0.58843827727181119</v>
      </c>
      <c r="C804">
        <f t="shared" ca="1" si="36"/>
        <v>474</v>
      </c>
    </row>
    <row r="805" spans="1:3" x14ac:dyDescent="0.25">
      <c r="A805">
        <f t="shared" si="38"/>
        <v>805</v>
      </c>
      <c r="B805">
        <f t="shared" ca="1" si="37"/>
        <v>0.94270400422578582</v>
      </c>
      <c r="C805">
        <f t="shared" ca="1" si="36"/>
        <v>65</v>
      </c>
    </row>
    <row r="806" spans="1:3" x14ac:dyDescent="0.25">
      <c r="A806">
        <f t="shared" si="38"/>
        <v>806</v>
      </c>
      <c r="B806">
        <f t="shared" ca="1" si="37"/>
        <v>0.57047857743372887</v>
      </c>
      <c r="C806">
        <f t="shared" ca="1" si="36"/>
        <v>488</v>
      </c>
    </row>
    <row r="807" spans="1:3" x14ac:dyDescent="0.25">
      <c r="A807">
        <f t="shared" si="38"/>
        <v>807</v>
      </c>
      <c r="B807">
        <f t="shared" ca="1" si="37"/>
        <v>0.85664253623825559</v>
      </c>
      <c r="C807">
        <f t="shared" ca="1" si="36"/>
        <v>168</v>
      </c>
    </row>
    <row r="808" spans="1:3" x14ac:dyDescent="0.25">
      <c r="A808">
        <f t="shared" si="38"/>
        <v>808</v>
      </c>
      <c r="B808">
        <f t="shared" ca="1" si="37"/>
        <v>0.23179527050006454</v>
      </c>
      <c r="C808">
        <f t="shared" ca="1" si="36"/>
        <v>867</v>
      </c>
    </row>
    <row r="809" spans="1:3" x14ac:dyDescent="0.25">
      <c r="A809">
        <f t="shared" si="38"/>
        <v>809</v>
      </c>
      <c r="B809">
        <f t="shared" ca="1" si="37"/>
        <v>0.95401164472268718</v>
      </c>
      <c r="C809">
        <f t="shared" ca="1" si="36"/>
        <v>52</v>
      </c>
    </row>
    <row r="810" spans="1:3" x14ac:dyDescent="0.25">
      <c r="A810">
        <f t="shared" si="38"/>
        <v>810</v>
      </c>
      <c r="B810">
        <f t="shared" ca="1" si="37"/>
        <v>0.49527693560124453</v>
      </c>
      <c r="C810">
        <f t="shared" ca="1" si="36"/>
        <v>566</v>
      </c>
    </row>
    <row r="811" spans="1:3" x14ac:dyDescent="0.25">
      <c r="A811">
        <f t="shared" si="38"/>
        <v>811</v>
      </c>
      <c r="B811">
        <f t="shared" ca="1" si="37"/>
        <v>0.64228402464204781</v>
      </c>
      <c r="C811">
        <f t="shared" ca="1" si="36"/>
        <v>406</v>
      </c>
    </row>
    <row r="812" spans="1:3" x14ac:dyDescent="0.25">
      <c r="A812">
        <f t="shared" si="38"/>
        <v>812</v>
      </c>
      <c r="B812">
        <f t="shared" ca="1" si="37"/>
        <v>0.33130402268963943</v>
      </c>
      <c r="C812">
        <f t="shared" ca="1" si="36"/>
        <v>728</v>
      </c>
    </row>
    <row r="813" spans="1:3" x14ac:dyDescent="0.25">
      <c r="A813">
        <f t="shared" si="38"/>
        <v>813</v>
      </c>
      <c r="B813">
        <f t="shared" ca="1" si="37"/>
        <v>0.14263540525034846</v>
      </c>
      <c r="C813">
        <f t="shared" ca="1" si="36"/>
        <v>976</v>
      </c>
    </row>
    <row r="814" spans="1:3" x14ac:dyDescent="0.25">
      <c r="A814">
        <f t="shared" si="38"/>
        <v>814</v>
      </c>
      <c r="B814">
        <f t="shared" ca="1" si="37"/>
        <v>0.75315949128850623</v>
      </c>
      <c r="C814">
        <f t="shared" ca="1" si="36"/>
        <v>273</v>
      </c>
    </row>
    <row r="815" spans="1:3" x14ac:dyDescent="0.25">
      <c r="A815">
        <f t="shared" si="38"/>
        <v>815</v>
      </c>
      <c r="B815">
        <f t="shared" ca="1" si="37"/>
        <v>0.3273484189519672</v>
      </c>
      <c r="C815">
        <f t="shared" ca="1" si="36"/>
        <v>736</v>
      </c>
    </row>
    <row r="816" spans="1:3" x14ac:dyDescent="0.25">
      <c r="A816">
        <f t="shared" si="38"/>
        <v>816</v>
      </c>
      <c r="B816">
        <f t="shared" ca="1" si="37"/>
        <v>0.42224545278504466</v>
      </c>
      <c r="C816">
        <f t="shared" ca="1" si="36"/>
        <v>640</v>
      </c>
    </row>
    <row r="817" spans="1:3" x14ac:dyDescent="0.25">
      <c r="A817">
        <f t="shared" si="38"/>
        <v>817</v>
      </c>
      <c r="B817">
        <f t="shared" ca="1" si="37"/>
        <v>0.81403926515179181</v>
      </c>
      <c r="C817">
        <f t="shared" ca="1" si="36"/>
        <v>214</v>
      </c>
    </row>
    <row r="818" spans="1:3" x14ac:dyDescent="0.25">
      <c r="A818">
        <f t="shared" si="38"/>
        <v>818</v>
      </c>
      <c r="B818">
        <f t="shared" ca="1" si="37"/>
        <v>0.27740710876758934</v>
      </c>
      <c r="C818">
        <f t="shared" ca="1" si="36"/>
        <v>811</v>
      </c>
    </row>
    <row r="819" spans="1:3" x14ac:dyDescent="0.25">
      <c r="A819">
        <f t="shared" si="38"/>
        <v>819</v>
      </c>
      <c r="B819">
        <f t="shared" ca="1" si="37"/>
        <v>9.8512535808482848E-2</v>
      </c>
      <c r="C819">
        <f t="shared" ca="1" si="36"/>
        <v>1029</v>
      </c>
    </row>
    <row r="820" spans="1:3" x14ac:dyDescent="0.25">
      <c r="A820">
        <f t="shared" si="38"/>
        <v>820</v>
      </c>
      <c r="B820">
        <f t="shared" ca="1" si="37"/>
        <v>0.60247101236765566</v>
      </c>
      <c r="C820">
        <f t="shared" ca="1" si="36"/>
        <v>457</v>
      </c>
    </row>
    <row r="821" spans="1:3" x14ac:dyDescent="0.25">
      <c r="A821">
        <f t="shared" si="38"/>
        <v>821</v>
      </c>
      <c r="B821">
        <f t="shared" ca="1" si="37"/>
        <v>0.33002252083607697</v>
      </c>
      <c r="C821">
        <f t="shared" ca="1" si="36"/>
        <v>731</v>
      </c>
    </row>
    <row r="822" spans="1:3" x14ac:dyDescent="0.25">
      <c r="A822">
        <f t="shared" si="38"/>
        <v>822</v>
      </c>
      <c r="B822">
        <f t="shared" ca="1" si="37"/>
        <v>0.33822205470074784</v>
      </c>
      <c r="C822">
        <f t="shared" ca="1" si="36"/>
        <v>725</v>
      </c>
    </row>
    <row r="823" spans="1:3" x14ac:dyDescent="0.25">
      <c r="A823">
        <f t="shared" si="38"/>
        <v>823</v>
      </c>
      <c r="B823">
        <f t="shared" ca="1" si="37"/>
        <v>0.76580401812770582</v>
      </c>
      <c r="C823">
        <f t="shared" ca="1" si="36"/>
        <v>259</v>
      </c>
    </row>
    <row r="824" spans="1:3" x14ac:dyDescent="0.25">
      <c r="A824">
        <f t="shared" si="38"/>
        <v>824</v>
      </c>
      <c r="B824">
        <f t="shared" ca="1" si="37"/>
        <v>0.18776211690259526</v>
      </c>
      <c r="C824">
        <f t="shared" ca="1" si="36"/>
        <v>925</v>
      </c>
    </row>
    <row r="825" spans="1:3" x14ac:dyDescent="0.25">
      <c r="A825">
        <f t="shared" si="38"/>
        <v>825</v>
      </c>
      <c r="B825">
        <f t="shared" ca="1" si="37"/>
        <v>0.93899890102464745</v>
      </c>
      <c r="C825">
        <f t="shared" ca="1" si="36"/>
        <v>73</v>
      </c>
    </row>
    <row r="826" spans="1:3" x14ac:dyDescent="0.25">
      <c r="A826">
        <f t="shared" si="38"/>
        <v>826</v>
      </c>
      <c r="B826">
        <f t="shared" ca="1" si="37"/>
        <v>0.10418567239851395</v>
      </c>
      <c r="C826">
        <f t="shared" ca="1" si="36"/>
        <v>1021</v>
      </c>
    </row>
    <row r="827" spans="1:3" x14ac:dyDescent="0.25">
      <c r="A827">
        <f t="shared" si="38"/>
        <v>827</v>
      </c>
      <c r="B827">
        <f t="shared" ca="1" si="37"/>
        <v>0.44384739730449263</v>
      </c>
      <c r="C827">
        <f t="shared" ca="1" si="36"/>
        <v>622</v>
      </c>
    </row>
    <row r="828" spans="1:3" x14ac:dyDescent="0.25">
      <c r="A828">
        <f t="shared" si="38"/>
        <v>828</v>
      </c>
      <c r="B828">
        <f t="shared" ca="1" si="37"/>
        <v>1.9525114916822739E-2</v>
      </c>
      <c r="C828">
        <f t="shared" ca="1" si="36"/>
        <v>1103</v>
      </c>
    </row>
    <row r="829" spans="1:3" x14ac:dyDescent="0.25">
      <c r="A829">
        <f t="shared" si="38"/>
        <v>829</v>
      </c>
      <c r="B829">
        <f t="shared" ca="1" si="37"/>
        <v>0.1896872466140771</v>
      </c>
      <c r="C829">
        <f t="shared" ca="1" si="36"/>
        <v>919</v>
      </c>
    </row>
    <row r="830" spans="1:3" x14ac:dyDescent="0.25">
      <c r="A830">
        <f t="shared" si="38"/>
        <v>830</v>
      </c>
      <c r="B830">
        <f t="shared" ca="1" si="37"/>
        <v>0.11681887027461868</v>
      </c>
      <c r="C830">
        <f t="shared" ca="1" si="36"/>
        <v>1009</v>
      </c>
    </row>
    <row r="831" spans="1:3" x14ac:dyDescent="0.25">
      <c r="A831">
        <f t="shared" si="38"/>
        <v>831</v>
      </c>
      <c r="B831">
        <f t="shared" ca="1" si="37"/>
        <v>0.67266074054124114</v>
      </c>
      <c r="C831">
        <f t="shared" ca="1" si="36"/>
        <v>364</v>
      </c>
    </row>
    <row r="832" spans="1:3" x14ac:dyDescent="0.25">
      <c r="A832">
        <f t="shared" si="38"/>
        <v>832</v>
      </c>
      <c r="B832">
        <f t="shared" ca="1" si="37"/>
        <v>0.94007364256710613</v>
      </c>
      <c r="C832">
        <f t="shared" ca="1" si="36"/>
        <v>71</v>
      </c>
    </row>
    <row r="833" spans="1:3" x14ac:dyDescent="0.25">
      <c r="A833">
        <f t="shared" si="38"/>
        <v>833</v>
      </c>
      <c r="B833">
        <f t="shared" ca="1" si="37"/>
        <v>0.12940921085580481</v>
      </c>
      <c r="C833">
        <f t="shared" ref="C833:C896" ca="1" si="39">RANK(B833,$B$1:$B$1120,0)</f>
        <v>991</v>
      </c>
    </row>
    <row r="834" spans="1:3" x14ac:dyDescent="0.25">
      <c r="A834">
        <f t="shared" si="38"/>
        <v>834</v>
      </c>
      <c r="B834">
        <f t="shared" ref="B834:B897" ca="1" si="40">RAND()</f>
        <v>0.64031645445730567</v>
      </c>
      <c r="C834">
        <f t="shared" ca="1" si="39"/>
        <v>409</v>
      </c>
    </row>
    <row r="835" spans="1:3" x14ac:dyDescent="0.25">
      <c r="A835">
        <f t="shared" ref="A835:A898" si="41">+A834+1</f>
        <v>835</v>
      </c>
      <c r="B835">
        <f t="shared" ca="1" si="40"/>
        <v>0.67645522152726723</v>
      </c>
      <c r="C835">
        <f t="shared" ca="1" si="39"/>
        <v>361</v>
      </c>
    </row>
    <row r="836" spans="1:3" x14ac:dyDescent="0.25">
      <c r="A836">
        <f t="shared" si="41"/>
        <v>836</v>
      </c>
      <c r="B836">
        <f t="shared" ca="1" si="40"/>
        <v>0.21738317551713193</v>
      </c>
      <c r="C836">
        <f t="shared" ca="1" si="39"/>
        <v>886</v>
      </c>
    </row>
    <row r="837" spans="1:3" x14ac:dyDescent="0.25">
      <c r="A837">
        <f t="shared" si="41"/>
        <v>837</v>
      </c>
      <c r="B837">
        <f t="shared" ca="1" si="40"/>
        <v>0.16084375153915975</v>
      </c>
      <c r="C837">
        <f t="shared" ca="1" si="39"/>
        <v>959</v>
      </c>
    </row>
    <row r="838" spans="1:3" x14ac:dyDescent="0.25">
      <c r="A838">
        <f t="shared" si="41"/>
        <v>838</v>
      </c>
      <c r="B838">
        <f t="shared" ca="1" si="40"/>
        <v>0.88540733112089332</v>
      </c>
      <c r="C838">
        <f t="shared" ca="1" si="39"/>
        <v>133</v>
      </c>
    </row>
    <row r="839" spans="1:3" x14ac:dyDescent="0.25">
      <c r="A839">
        <f t="shared" si="41"/>
        <v>839</v>
      </c>
      <c r="B839">
        <f t="shared" ca="1" si="40"/>
        <v>0.63479509055432559</v>
      </c>
      <c r="C839">
        <f t="shared" ca="1" si="39"/>
        <v>416</v>
      </c>
    </row>
    <row r="840" spans="1:3" x14ac:dyDescent="0.25">
      <c r="A840">
        <f t="shared" si="41"/>
        <v>840</v>
      </c>
      <c r="B840">
        <f t="shared" ca="1" si="40"/>
        <v>0.98516768087115758</v>
      </c>
      <c r="C840">
        <f t="shared" ca="1" si="39"/>
        <v>14</v>
      </c>
    </row>
    <row r="841" spans="1:3" x14ac:dyDescent="0.25">
      <c r="A841">
        <f t="shared" si="41"/>
        <v>841</v>
      </c>
      <c r="B841">
        <f t="shared" ca="1" si="40"/>
        <v>0.47783235389621737</v>
      </c>
      <c r="C841">
        <f t="shared" ca="1" si="39"/>
        <v>587</v>
      </c>
    </row>
    <row r="842" spans="1:3" x14ac:dyDescent="0.25">
      <c r="A842">
        <f t="shared" si="41"/>
        <v>842</v>
      </c>
      <c r="B842">
        <f t="shared" ca="1" si="40"/>
        <v>1.0920236145613549E-2</v>
      </c>
      <c r="C842">
        <f t="shared" ca="1" si="39"/>
        <v>1111</v>
      </c>
    </row>
    <row r="843" spans="1:3" x14ac:dyDescent="0.25">
      <c r="A843">
        <f t="shared" si="41"/>
        <v>843</v>
      </c>
      <c r="B843">
        <f t="shared" ca="1" si="40"/>
        <v>0.83817758485419303</v>
      </c>
      <c r="C843">
        <f t="shared" ca="1" si="39"/>
        <v>188</v>
      </c>
    </row>
    <row r="844" spans="1:3" x14ac:dyDescent="0.25">
      <c r="A844">
        <f t="shared" si="41"/>
        <v>844</v>
      </c>
      <c r="B844">
        <f t="shared" ca="1" si="40"/>
        <v>0.32436941751750592</v>
      </c>
      <c r="C844">
        <f t="shared" ca="1" si="39"/>
        <v>740</v>
      </c>
    </row>
    <row r="845" spans="1:3" x14ac:dyDescent="0.25">
      <c r="A845">
        <f t="shared" si="41"/>
        <v>845</v>
      </c>
      <c r="B845">
        <f t="shared" ca="1" si="40"/>
        <v>0.45034827454955795</v>
      </c>
      <c r="C845">
        <f t="shared" ca="1" si="39"/>
        <v>615</v>
      </c>
    </row>
    <row r="846" spans="1:3" x14ac:dyDescent="0.25">
      <c r="A846">
        <f t="shared" si="41"/>
        <v>846</v>
      </c>
      <c r="B846">
        <f t="shared" ca="1" si="40"/>
        <v>0.31987743935609614</v>
      </c>
      <c r="C846">
        <f t="shared" ca="1" si="39"/>
        <v>752</v>
      </c>
    </row>
    <row r="847" spans="1:3" x14ac:dyDescent="0.25">
      <c r="A847">
        <f t="shared" si="41"/>
        <v>847</v>
      </c>
      <c r="B847">
        <f t="shared" ca="1" si="40"/>
        <v>0.99781501600298261</v>
      </c>
      <c r="C847">
        <f t="shared" ca="1" si="39"/>
        <v>3</v>
      </c>
    </row>
    <row r="848" spans="1:3" x14ac:dyDescent="0.25">
      <c r="A848">
        <f t="shared" si="41"/>
        <v>848</v>
      </c>
      <c r="B848">
        <f t="shared" ca="1" si="40"/>
        <v>0.19268775671756322</v>
      </c>
      <c r="C848">
        <f t="shared" ca="1" si="39"/>
        <v>913</v>
      </c>
    </row>
    <row r="849" spans="1:3" x14ac:dyDescent="0.25">
      <c r="A849">
        <f t="shared" si="41"/>
        <v>849</v>
      </c>
      <c r="B849">
        <f t="shared" ca="1" si="40"/>
        <v>0.40369314568057169</v>
      </c>
      <c r="C849">
        <f t="shared" ca="1" si="39"/>
        <v>658</v>
      </c>
    </row>
    <row r="850" spans="1:3" x14ac:dyDescent="0.25">
      <c r="A850">
        <f t="shared" si="41"/>
        <v>850</v>
      </c>
      <c r="B850">
        <f t="shared" ca="1" si="40"/>
        <v>0.30427269398086798</v>
      </c>
      <c r="C850">
        <f t="shared" ca="1" si="39"/>
        <v>772</v>
      </c>
    </row>
    <row r="851" spans="1:3" x14ac:dyDescent="0.25">
      <c r="A851">
        <f t="shared" si="41"/>
        <v>851</v>
      </c>
      <c r="B851">
        <f t="shared" ca="1" si="40"/>
        <v>0.30237646678404195</v>
      </c>
      <c r="C851">
        <f t="shared" ca="1" si="39"/>
        <v>776</v>
      </c>
    </row>
    <row r="852" spans="1:3" x14ac:dyDescent="0.25">
      <c r="A852">
        <f t="shared" si="41"/>
        <v>852</v>
      </c>
      <c r="B852">
        <f t="shared" ca="1" si="40"/>
        <v>0.43377048731966739</v>
      </c>
      <c r="C852">
        <f t="shared" ca="1" si="39"/>
        <v>629</v>
      </c>
    </row>
    <row r="853" spans="1:3" x14ac:dyDescent="0.25">
      <c r="A853">
        <f t="shared" si="41"/>
        <v>853</v>
      </c>
      <c r="B853">
        <f t="shared" ca="1" si="40"/>
        <v>0.32872329198901562</v>
      </c>
      <c r="C853">
        <f t="shared" ca="1" si="39"/>
        <v>733</v>
      </c>
    </row>
    <row r="854" spans="1:3" x14ac:dyDescent="0.25">
      <c r="A854">
        <f t="shared" si="41"/>
        <v>854</v>
      </c>
      <c r="B854">
        <f t="shared" ca="1" si="40"/>
        <v>0.40953759179936922</v>
      </c>
      <c r="C854">
        <f t="shared" ca="1" si="39"/>
        <v>649</v>
      </c>
    </row>
    <row r="855" spans="1:3" x14ac:dyDescent="0.25">
      <c r="A855">
        <f t="shared" si="41"/>
        <v>855</v>
      </c>
      <c r="B855">
        <f t="shared" ca="1" si="40"/>
        <v>7.1306026928497634E-2</v>
      </c>
      <c r="C855">
        <f t="shared" ca="1" si="39"/>
        <v>1063</v>
      </c>
    </row>
    <row r="856" spans="1:3" x14ac:dyDescent="0.25">
      <c r="A856">
        <f t="shared" si="41"/>
        <v>856</v>
      </c>
      <c r="B856">
        <f t="shared" ca="1" si="40"/>
        <v>0.43296095022205017</v>
      </c>
      <c r="C856">
        <f t="shared" ca="1" si="39"/>
        <v>630</v>
      </c>
    </row>
    <row r="857" spans="1:3" x14ac:dyDescent="0.25">
      <c r="A857">
        <f t="shared" si="41"/>
        <v>857</v>
      </c>
      <c r="B857">
        <f t="shared" ca="1" si="40"/>
        <v>0.34845707305610329</v>
      </c>
      <c r="C857">
        <f t="shared" ca="1" si="39"/>
        <v>716</v>
      </c>
    </row>
    <row r="858" spans="1:3" x14ac:dyDescent="0.25">
      <c r="A858">
        <f t="shared" si="41"/>
        <v>858</v>
      </c>
      <c r="B858">
        <f t="shared" ca="1" si="40"/>
        <v>0.53886400275615642</v>
      </c>
      <c r="C858">
        <f t="shared" ca="1" si="39"/>
        <v>518</v>
      </c>
    </row>
    <row r="859" spans="1:3" x14ac:dyDescent="0.25">
      <c r="A859">
        <f t="shared" si="41"/>
        <v>859</v>
      </c>
      <c r="B859">
        <f t="shared" ca="1" si="40"/>
        <v>6.6046229631399167E-2</v>
      </c>
      <c r="C859">
        <f t="shared" ca="1" si="39"/>
        <v>1066</v>
      </c>
    </row>
    <row r="860" spans="1:3" x14ac:dyDescent="0.25">
      <c r="A860">
        <f t="shared" si="41"/>
        <v>860</v>
      </c>
      <c r="B860">
        <f t="shared" ca="1" si="40"/>
        <v>0.34034178960727135</v>
      </c>
      <c r="C860">
        <f t="shared" ca="1" si="39"/>
        <v>722</v>
      </c>
    </row>
    <row r="861" spans="1:3" x14ac:dyDescent="0.25">
      <c r="A861">
        <f t="shared" si="41"/>
        <v>861</v>
      </c>
      <c r="B861">
        <f t="shared" ca="1" si="40"/>
        <v>0.70532904136998342</v>
      </c>
      <c r="C861">
        <f t="shared" ca="1" si="39"/>
        <v>331</v>
      </c>
    </row>
    <row r="862" spans="1:3" x14ac:dyDescent="0.25">
      <c r="A862">
        <f t="shared" si="41"/>
        <v>862</v>
      </c>
      <c r="B862">
        <f t="shared" ca="1" si="40"/>
        <v>0.55500118955784994</v>
      </c>
      <c r="C862">
        <f t="shared" ca="1" si="39"/>
        <v>505</v>
      </c>
    </row>
    <row r="863" spans="1:3" x14ac:dyDescent="0.25">
      <c r="A863">
        <f t="shared" si="41"/>
        <v>863</v>
      </c>
      <c r="B863">
        <f t="shared" ca="1" si="40"/>
        <v>0.41071274634700894</v>
      </c>
      <c r="C863">
        <f t="shared" ca="1" si="39"/>
        <v>646</v>
      </c>
    </row>
    <row r="864" spans="1:3" x14ac:dyDescent="0.25">
      <c r="A864">
        <f t="shared" si="41"/>
        <v>864</v>
      </c>
      <c r="B864">
        <f t="shared" ca="1" si="40"/>
        <v>0.53552775559237475</v>
      </c>
      <c r="C864">
        <f t="shared" ca="1" si="39"/>
        <v>523</v>
      </c>
    </row>
    <row r="865" spans="1:3" x14ac:dyDescent="0.25">
      <c r="A865">
        <f t="shared" si="41"/>
        <v>865</v>
      </c>
      <c r="B865">
        <f t="shared" ca="1" si="40"/>
        <v>0.34445753378616495</v>
      </c>
      <c r="C865">
        <f t="shared" ca="1" si="39"/>
        <v>718</v>
      </c>
    </row>
    <row r="866" spans="1:3" x14ac:dyDescent="0.25">
      <c r="A866">
        <f t="shared" si="41"/>
        <v>866</v>
      </c>
      <c r="B866">
        <f t="shared" ca="1" si="40"/>
        <v>5.259760017129711E-2</v>
      </c>
      <c r="C866">
        <f t="shared" ca="1" si="39"/>
        <v>1075</v>
      </c>
    </row>
    <row r="867" spans="1:3" x14ac:dyDescent="0.25">
      <c r="A867">
        <f t="shared" si="41"/>
        <v>867</v>
      </c>
      <c r="B867">
        <f t="shared" ca="1" si="40"/>
        <v>0.18144948442933628</v>
      </c>
      <c r="C867">
        <f t="shared" ca="1" si="39"/>
        <v>935</v>
      </c>
    </row>
    <row r="868" spans="1:3" x14ac:dyDescent="0.25">
      <c r="A868">
        <f t="shared" si="41"/>
        <v>868</v>
      </c>
      <c r="B868">
        <f t="shared" ca="1" si="40"/>
        <v>0.63139375279350307</v>
      </c>
      <c r="C868">
        <f t="shared" ca="1" si="39"/>
        <v>420</v>
      </c>
    </row>
    <row r="869" spans="1:3" x14ac:dyDescent="0.25">
      <c r="A869">
        <f t="shared" si="41"/>
        <v>869</v>
      </c>
      <c r="B869">
        <f t="shared" ca="1" si="40"/>
        <v>0.21223954602181228</v>
      </c>
      <c r="C869">
        <f t="shared" ca="1" si="39"/>
        <v>892</v>
      </c>
    </row>
    <row r="870" spans="1:3" x14ac:dyDescent="0.25">
      <c r="A870">
        <f t="shared" si="41"/>
        <v>870</v>
      </c>
      <c r="B870">
        <f t="shared" ca="1" si="40"/>
        <v>0.81109845286898097</v>
      </c>
      <c r="C870">
        <f t="shared" ca="1" si="39"/>
        <v>216</v>
      </c>
    </row>
    <row r="871" spans="1:3" x14ac:dyDescent="0.25">
      <c r="A871">
        <f t="shared" si="41"/>
        <v>871</v>
      </c>
      <c r="B871">
        <f t="shared" ca="1" si="40"/>
        <v>0.65934671112016308</v>
      </c>
      <c r="C871">
        <f t="shared" ca="1" si="39"/>
        <v>388</v>
      </c>
    </row>
    <row r="872" spans="1:3" x14ac:dyDescent="0.25">
      <c r="A872">
        <f t="shared" si="41"/>
        <v>872</v>
      </c>
      <c r="B872">
        <f t="shared" ca="1" si="40"/>
        <v>0.22628244194082081</v>
      </c>
      <c r="C872">
        <f t="shared" ca="1" si="39"/>
        <v>876</v>
      </c>
    </row>
    <row r="873" spans="1:3" x14ac:dyDescent="0.25">
      <c r="A873">
        <f t="shared" si="41"/>
        <v>873</v>
      </c>
      <c r="B873">
        <f t="shared" ca="1" si="40"/>
        <v>0.64668549836455136</v>
      </c>
      <c r="C873">
        <f t="shared" ca="1" si="39"/>
        <v>401</v>
      </c>
    </row>
    <row r="874" spans="1:3" x14ac:dyDescent="0.25">
      <c r="A874">
        <f t="shared" si="41"/>
        <v>874</v>
      </c>
      <c r="B874">
        <f t="shared" ca="1" si="40"/>
        <v>0.27569036492439358</v>
      </c>
      <c r="C874">
        <f t="shared" ca="1" si="39"/>
        <v>813</v>
      </c>
    </row>
    <row r="875" spans="1:3" x14ac:dyDescent="0.25">
      <c r="A875">
        <f t="shared" si="41"/>
        <v>875</v>
      </c>
      <c r="B875">
        <f t="shared" ca="1" si="40"/>
        <v>0.77091934345302626</v>
      </c>
      <c r="C875">
        <f t="shared" ca="1" si="39"/>
        <v>253</v>
      </c>
    </row>
    <row r="876" spans="1:3" x14ac:dyDescent="0.25">
      <c r="A876">
        <f t="shared" si="41"/>
        <v>876</v>
      </c>
      <c r="B876">
        <f t="shared" ca="1" si="40"/>
        <v>5.6596926019195415E-2</v>
      </c>
      <c r="C876">
        <f t="shared" ca="1" si="39"/>
        <v>1073</v>
      </c>
    </row>
    <row r="877" spans="1:3" x14ac:dyDescent="0.25">
      <c r="A877">
        <f t="shared" si="41"/>
        <v>877</v>
      </c>
      <c r="B877">
        <f t="shared" ca="1" si="40"/>
        <v>0.32087274078672967</v>
      </c>
      <c r="C877">
        <f t="shared" ca="1" si="39"/>
        <v>749</v>
      </c>
    </row>
    <row r="878" spans="1:3" x14ac:dyDescent="0.25">
      <c r="A878">
        <f t="shared" si="41"/>
        <v>878</v>
      </c>
      <c r="B878">
        <f t="shared" ca="1" si="40"/>
        <v>0.78827834060790325</v>
      </c>
      <c r="C878">
        <f t="shared" ca="1" si="39"/>
        <v>239</v>
      </c>
    </row>
    <row r="879" spans="1:3" x14ac:dyDescent="0.25">
      <c r="A879">
        <f t="shared" si="41"/>
        <v>879</v>
      </c>
      <c r="B879">
        <f t="shared" ca="1" si="40"/>
        <v>0.27306700775833648</v>
      </c>
      <c r="C879">
        <f t="shared" ca="1" si="39"/>
        <v>820</v>
      </c>
    </row>
    <row r="880" spans="1:3" x14ac:dyDescent="0.25">
      <c r="A880">
        <f t="shared" si="41"/>
        <v>880</v>
      </c>
      <c r="B880">
        <f t="shared" ca="1" si="40"/>
        <v>0.1173881667349963</v>
      </c>
      <c r="C880">
        <f t="shared" ca="1" si="39"/>
        <v>1007</v>
      </c>
    </row>
    <row r="881" spans="1:3" x14ac:dyDescent="0.25">
      <c r="A881">
        <f t="shared" si="41"/>
        <v>881</v>
      </c>
      <c r="B881">
        <f t="shared" ca="1" si="40"/>
        <v>0.50953585735156726</v>
      </c>
      <c r="C881">
        <f t="shared" ca="1" si="39"/>
        <v>553</v>
      </c>
    </row>
    <row r="882" spans="1:3" x14ac:dyDescent="0.25">
      <c r="A882">
        <f t="shared" si="41"/>
        <v>882</v>
      </c>
      <c r="B882">
        <f t="shared" ca="1" si="40"/>
        <v>0.80322032676658295</v>
      </c>
      <c r="C882">
        <f t="shared" ca="1" si="39"/>
        <v>226</v>
      </c>
    </row>
    <row r="883" spans="1:3" x14ac:dyDescent="0.25">
      <c r="A883">
        <f t="shared" si="41"/>
        <v>883</v>
      </c>
      <c r="B883">
        <f t="shared" ca="1" si="40"/>
        <v>0.19136812147849902</v>
      </c>
      <c r="C883">
        <f t="shared" ca="1" si="39"/>
        <v>916</v>
      </c>
    </row>
    <row r="884" spans="1:3" x14ac:dyDescent="0.25">
      <c r="A884">
        <f t="shared" si="41"/>
        <v>884</v>
      </c>
      <c r="B884">
        <f t="shared" ca="1" si="40"/>
        <v>4.9171498598017394E-3</v>
      </c>
      <c r="C884">
        <f t="shared" ca="1" si="39"/>
        <v>1117</v>
      </c>
    </row>
    <row r="885" spans="1:3" x14ac:dyDescent="0.25">
      <c r="A885">
        <f t="shared" si="41"/>
        <v>885</v>
      </c>
      <c r="B885">
        <f t="shared" ca="1" si="40"/>
        <v>0.74873143990478219</v>
      </c>
      <c r="C885">
        <f t="shared" ca="1" si="39"/>
        <v>280</v>
      </c>
    </row>
    <row r="886" spans="1:3" x14ac:dyDescent="0.25">
      <c r="A886">
        <f t="shared" si="41"/>
        <v>886</v>
      </c>
      <c r="B886">
        <f t="shared" ca="1" si="40"/>
        <v>0.36165606626443481</v>
      </c>
      <c r="C886">
        <f t="shared" ca="1" si="39"/>
        <v>701</v>
      </c>
    </row>
    <row r="887" spans="1:3" x14ac:dyDescent="0.25">
      <c r="A887">
        <f t="shared" si="41"/>
        <v>887</v>
      </c>
      <c r="B887">
        <f t="shared" ca="1" si="40"/>
        <v>0.72234174424555597</v>
      </c>
      <c r="C887">
        <f t="shared" ca="1" si="39"/>
        <v>311</v>
      </c>
    </row>
    <row r="888" spans="1:3" x14ac:dyDescent="0.25">
      <c r="A888">
        <f t="shared" si="41"/>
        <v>888</v>
      </c>
      <c r="B888">
        <f t="shared" ca="1" si="40"/>
        <v>7.373553756539486E-2</v>
      </c>
      <c r="C888">
        <f t="shared" ca="1" si="39"/>
        <v>1058</v>
      </c>
    </row>
    <row r="889" spans="1:3" x14ac:dyDescent="0.25">
      <c r="A889">
        <f t="shared" si="41"/>
        <v>889</v>
      </c>
      <c r="B889">
        <f t="shared" ca="1" si="40"/>
        <v>0.30829694613181291</v>
      </c>
      <c r="C889">
        <f t="shared" ca="1" si="39"/>
        <v>762</v>
      </c>
    </row>
    <row r="890" spans="1:3" x14ac:dyDescent="0.25">
      <c r="A890">
        <f t="shared" si="41"/>
        <v>890</v>
      </c>
      <c r="B890">
        <f t="shared" ca="1" si="40"/>
        <v>0.86834054724367726</v>
      </c>
      <c r="C890">
        <f t="shared" ca="1" si="39"/>
        <v>155</v>
      </c>
    </row>
    <row r="891" spans="1:3" x14ac:dyDescent="0.25">
      <c r="A891">
        <f t="shared" si="41"/>
        <v>891</v>
      </c>
      <c r="B891">
        <f t="shared" ca="1" si="40"/>
        <v>0.48848061124787023</v>
      </c>
      <c r="C891">
        <f t="shared" ca="1" si="39"/>
        <v>574</v>
      </c>
    </row>
    <row r="892" spans="1:3" x14ac:dyDescent="0.25">
      <c r="A892">
        <f t="shared" si="41"/>
        <v>892</v>
      </c>
      <c r="B892">
        <f t="shared" ca="1" si="40"/>
        <v>0.51459645872837212</v>
      </c>
      <c r="C892">
        <f t="shared" ca="1" si="39"/>
        <v>548</v>
      </c>
    </row>
    <row r="893" spans="1:3" x14ac:dyDescent="0.25">
      <c r="A893">
        <f t="shared" si="41"/>
        <v>893</v>
      </c>
      <c r="B893">
        <f t="shared" ca="1" si="40"/>
        <v>0.77165698674141281</v>
      </c>
      <c r="C893">
        <f t="shared" ca="1" si="39"/>
        <v>251</v>
      </c>
    </row>
    <row r="894" spans="1:3" x14ac:dyDescent="0.25">
      <c r="A894">
        <f t="shared" si="41"/>
        <v>894</v>
      </c>
      <c r="B894">
        <f t="shared" ca="1" si="40"/>
        <v>0.20877144039345108</v>
      </c>
      <c r="C894">
        <f t="shared" ca="1" si="39"/>
        <v>894</v>
      </c>
    </row>
    <row r="895" spans="1:3" x14ac:dyDescent="0.25">
      <c r="A895">
        <f t="shared" si="41"/>
        <v>895</v>
      </c>
      <c r="B895">
        <f t="shared" ca="1" si="40"/>
        <v>0.52772229287360095</v>
      </c>
      <c r="C895">
        <f t="shared" ca="1" si="39"/>
        <v>532</v>
      </c>
    </row>
    <row r="896" spans="1:3" x14ac:dyDescent="0.25">
      <c r="A896">
        <f t="shared" si="41"/>
        <v>896</v>
      </c>
      <c r="B896">
        <f t="shared" ca="1" si="40"/>
        <v>0.92923784866728598</v>
      </c>
      <c r="C896">
        <f t="shared" ca="1" si="39"/>
        <v>85</v>
      </c>
    </row>
    <row r="897" spans="1:3" x14ac:dyDescent="0.25">
      <c r="A897">
        <f t="shared" si="41"/>
        <v>897</v>
      </c>
      <c r="B897">
        <f t="shared" ca="1" si="40"/>
        <v>0.82590680299204522</v>
      </c>
      <c r="C897">
        <f t="shared" ref="C897:C960" ca="1" si="42">RANK(B897,$B$1:$B$1120,0)</f>
        <v>201</v>
      </c>
    </row>
    <row r="898" spans="1:3" x14ac:dyDescent="0.25">
      <c r="A898">
        <f t="shared" si="41"/>
        <v>898</v>
      </c>
      <c r="B898">
        <f t="shared" ref="B898:B961" ca="1" si="43">RAND()</f>
        <v>0.4297782835582612</v>
      </c>
      <c r="C898">
        <f t="shared" ca="1" si="42"/>
        <v>631</v>
      </c>
    </row>
    <row r="899" spans="1:3" x14ac:dyDescent="0.25">
      <c r="A899">
        <f t="shared" ref="A899:A962" si="44">+A898+1</f>
        <v>899</v>
      </c>
      <c r="B899">
        <f t="shared" ca="1" si="43"/>
        <v>0.96007797728016475</v>
      </c>
      <c r="C899">
        <f t="shared" ca="1" si="42"/>
        <v>46</v>
      </c>
    </row>
    <row r="900" spans="1:3" x14ac:dyDescent="0.25">
      <c r="A900">
        <f t="shared" si="44"/>
        <v>900</v>
      </c>
      <c r="B900">
        <f t="shared" ca="1" si="43"/>
        <v>0.80488665238792634</v>
      </c>
      <c r="C900">
        <f t="shared" ca="1" si="42"/>
        <v>224</v>
      </c>
    </row>
    <row r="901" spans="1:3" x14ac:dyDescent="0.25">
      <c r="A901">
        <f t="shared" si="44"/>
        <v>901</v>
      </c>
      <c r="B901">
        <f t="shared" ca="1" si="43"/>
        <v>0.3723618918014483</v>
      </c>
      <c r="C901">
        <f t="shared" ca="1" si="42"/>
        <v>685</v>
      </c>
    </row>
    <row r="902" spans="1:3" x14ac:dyDescent="0.25">
      <c r="A902">
        <f t="shared" si="44"/>
        <v>902</v>
      </c>
      <c r="B902">
        <f t="shared" ca="1" si="43"/>
        <v>0.20104581374374997</v>
      </c>
      <c r="C902">
        <f t="shared" ca="1" si="42"/>
        <v>900</v>
      </c>
    </row>
    <row r="903" spans="1:3" x14ac:dyDescent="0.25">
      <c r="A903">
        <f t="shared" si="44"/>
        <v>903</v>
      </c>
      <c r="B903">
        <f t="shared" ca="1" si="43"/>
        <v>0.30718580675252571</v>
      </c>
      <c r="C903">
        <f t="shared" ca="1" si="42"/>
        <v>764</v>
      </c>
    </row>
    <row r="904" spans="1:3" x14ac:dyDescent="0.25">
      <c r="A904">
        <f t="shared" si="44"/>
        <v>904</v>
      </c>
      <c r="B904">
        <f t="shared" ca="1" si="43"/>
        <v>0.85477649018679969</v>
      </c>
      <c r="C904">
        <f t="shared" ca="1" si="42"/>
        <v>172</v>
      </c>
    </row>
    <row r="905" spans="1:3" x14ac:dyDescent="0.25">
      <c r="A905">
        <f t="shared" si="44"/>
        <v>905</v>
      </c>
      <c r="B905">
        <f t="shared" ca="1" si="43"/>
        <v>0.49793648136532398</v>
      </c>
      <c r="C905">
        <f t="shared" ca="1" si="42"/>
        <v>564</v>
      </c>
    </row>
    <row r="906" spans="1:3" x14ac:dyDescent="0.25">
      <c r="A906">
        <f t="shared" si="44"/>
        <v>906</v>
      </c>
      <c r="B906">
        <f t="shared" ca="1" si="43"/>
        <v>0.21035086319374852</v>
      </c>
      <c r="C906">
        <f t="shared" ca="1" si="42"/>
        <v>893</v>
      </c>
    </row>
    <row r="907" spans="1:3" x14ac:dyDescent="0.25">
      <c r="A907">
        <f t="shared" si="44"/>
        <v>907</v>
      </c>
      <c r="B907">
        <f t="shared" ca="1" si="43"/>
        <v>0.28634884023798279</v>
      </c>
      <c r="C907">
        <f t="shared" ca="1" si="42"/>
        <v>799</v>
      </c>
    </row>
    <row r="908" spans="1:3" x14ac:dyDescent="0.25">
      <c r="A908">
        <f t="shared" si="44"/>
        <v>908</v>
      </c>
      <c r="B908">
        <f t="shared" ca="1" si="43"/>
        <v>0.24478532105557838</v>
      </c>
      <c r="C908">
        <f t="shared" ca="1" si="42"/>
        <v>853</v>
      </c>
    </row>
    <row r="909" spans="1:3" x14ac:dyDescent="0.25">
      <c r="A909">
        <f t="shared" si="44"/>
        <v>909</v>
      </c>
      <c r="B909">
        <f t="shared" ca="1" si="43"/>
        <v>0.94730785302899578</v>
      </c>
      <c r="C909">
        <f t="shared" ca="1" si="42"/>
        <v>58</v>
      </c>
    </row>
    <row r="910" spans="1:3" x14ac:dyDescent="0.25">
      <c r="A910">
        <f t="shared" si="44"/>
        <v>910</v>
      </c>
      <c r="B910">
        <f t="shared" ca="1" si="43"/>
        <v>0.45738667468117522</v>
      </c>
      <c r="C910">
        <f t="shared" ca="1" si="42"/>
        <v>607</v>
      </c>
    </row>
    <row r="911" spans="1:3" x14ac:dyDescent="0.25">
      <c r="A911">
        <f t="shared" si="44"/>
        <v>911</v>
      </c>
      <c r="B911">
        <f t="shared" ca="1" si="43"/>
        <v>0.42507630164155807</v>
      </c>
      <c r="C911">
        <f t="shared" ca="1" si="42"/>
        <v>638</v>
      </c>
    </row>
    <row r="912" spans="1:3" x14ac:dyDescent="0.25">
      <c r="A912">
        <f t="shared" si="44"/>
        <v>912</v>
      </c>
      <c r="B912">
        <f t="shared" ca="1" si="43"/>
        <v>0.95676906136480766</v>
      </c>
      <c r="C912">
        <f t="shared" ca="1" si="42"/>
        <v>50</v>
      </c>
    </row>
    <row r="913" spans="1:3" x14ac:dyDescent="0.25">
      <c r="A913">
        <f t="shared" si="44"/>
        <v>913</v>
      </c>
      <c r="B913">
        <f t="shared" ca="1" si="43"/>
        <v>0.96720107497637342</v>
      </c>
      <c r="C913">
        <f t="shared" ca="1" si="42"/>
        <v>41</v>
      </c>
    </row>
    <row r="914" spans="1:3" x14ac:dyDescent="0.25">
      <c r="A914">
        <f t="shared" si="44"/>
        <v>914</v>
      </c>
      <c r="B914">
        <f t="shared" ca="1" si="43"/>
        <v>0.75114690068490264</v>
      </c>
      <c r="C914">
        <f t="shared" ca="1" si="42"/>
        <v>276</v>
      </c>
    </row>
    <row r="915" spans="1:3" x14ac:dyDescent="0.25">
      <c r="A915">
        <f t="shared" si="44"/>
        <v>915</v>
      </c>
      <c r="B915">
        <f t="shared" ca="1" si="43"/>
        <v>0.62836660407745892</v>
      </c>
      <c r="C915">
        <f t="shared" ca="1" si="42"/>
        <v>425</v>
      </c>
    </row>
    <row r="916" spans="1:3" x14ac:dyDescent="0.25">
      <c r="A916">
        <f t="shared" si="44"/>
        <v>916</v>
      </c>
      <c r="B916">
        <f t="shared" ca="1" si="43"/>
        <v>0.50191102985942326</v>
      </c>
      <c r="C916">
        <f t="shared" ca="1" si="42"/>
        <v>561</v>
      </c>
    </row>
    <row r="917" spans="1:3" x14ac:dyDescent="0.25">
      <c r="A917">
        <f t="shared" si="44"/>
        <v>917</v>
      </c>
      <c r="B917">
        <f t="shared" ca="1" si="43"/>
        <v>0.66596223730051896</v>
      </c>
      <c r="C917">
        <f t="shared" ca="1" si="42"/>
        <v>376</v>
      </c>
    </row>
    <row r="918" spans="1:3" x14ac:dyDescent="0.25">
      <c r="A918">
        <f t="shared" si="44"/>
        <v>918</v>
      </c>
      <c r="B918">
        <f t="shared" ca="1" si="43"/>
        <v>0.84539763426674919</v>
      </c>
      <c r="C918">
        <f t="shared" ca="1" si="42"/>
        <v>180</v>
      </c>
    </row>
    <row r="919" spans="1:3" x14ac:dyDescent="0.25">
      <c r="A919">
        <f t="shared" si="44"/>
        <v>919</v>
      </c>
      <c r="B919">
        <f t="shared" ca="1" si="43"/>
        <v>0.46952194310770767</v>
      </c>
      <c r="C919">
        <f t="shared" ca="1" si="42"/>
        <v>595</v>
      </c>
    </row>
    <row r="920" spans="1:3" x14ac:dyDescent="0.25">
      <c r="A920">
        <f t="shared" si="44"/>
        <v>920</v>
      </c>
      <c r="B920">
        <f t="shared" ca="1" si="43"/>
        <v>0.70667839729781234</v>
      </c>
      <c r="C920">
        <f t="shared" ca="1" si="42"/>
        <v>328</v>
      </c>
    </row>
    <row r="921" spans="1:3" x14ac:dyDescent="0.25">
      <c r="A921">
        <f t="shared" si="44"/>
        <v>921</v>
      </c>
      <c r="B921">
        <f t="shared" ca="1" si="43"/>
        <v>0.48413973802703125</v>
      </c>
      <c r="C921">
        <f t="shared" ca="1" si="42"/>
        <v>581</v>
      </c>
    </row>
    <row r="922" spans="1:3" x14ac:dyDescent="0.25">
      <c r="A922">
        <f t="shared" si="44"/>
        <v>922</v>
      </c>
      <c r="B922">
        <f t="shared" ca="1" si="43"/>
        <v>0.81416779624026192</v>
      </c>
      <c r="C922">
        <f t="shared" ca="1" si="42"/>
        <v>213</v>
      </c>
    </row>
    <row r="923" spans="1:3" x14ac:dyDescent="0.25">
      <c r="A923">
        <f t="shared" si="44"/>
        <v>923</v>
      </c>
      <c r="B923">
        <f t="shared" ca="1" si="43"/>
        <v>0.26229324381378472</v>
      </c>
      <c r="C923">
        <f t="shared" ca="1" si="42"/>
        <v>828</v>
      </c>
    </row>
    <row r="924" spans="1:3" x14ac:dyDescent="0.25">
      <c r="A924">
        <f t="shared" si="44"/>
        <v>924</v>
      </c>
      <c r="B924">
        <f t="shared" ca="1" si="43"/>
        <v>0.46222492069849408</v>
      </c>
      <c r="C924">
        <f t="shared" ca="1" si="42"/>
        <v>600</v>
      </c>
    </row>
    <row r="925" spans="1:3" x14ac:dyDescent="0.25">
      <c r="A925">
        <f t="shared" si="44"/>
        <v>925</v>
      </c>
      <c r="B925">
        <f t="shared" ca="1" si="43"/>
        <v>0.12844080009686354</v>
      </c>
      <c r="C925">
        <f t="shared" ca="1" si="42"/>
        <v>995</v>
      </c>
    </row>
    <row r="926" spans="1:3" x14ac:dyDescent="0.25">
      <c r="A926">
        <f t="shared" si="44"/>
        <v>926</v>
      </c>
      <c r="B926">
        <f t="shared" ca="1" si="43"/>
        <v>0.39195814770405346</v>
      </c>
      <c r="C926">
        <f t="shared" ca="1" si="42"/>
        <v>669</v>
      </c>
    </row>
    <row r="927" spans="1:3" x14ac:dyDescent="0.25">
      <c r="A927">
        <f t="shared" si="44"/>
        <v>927</v>
      </c>
      <c r="B927">
        <f t="shared" ca="1" si="43"/>
        <v>0.96647205965671867</v>
      </c>
      <c r="C927">
        <f t="shared" ca="1" si="42"/>
        <v>42</v>
      </c>
    </row>
    <row r="928" spans="1:3" x14ac:dyDescent="0.25">
      <c r="A928">
        <f t="shared" si="44"/>
        <v>928</v>
      </c>
      <c r="B928">
        <f t="shared" ca="1" si="43"/>
        <v>0.74646770744520696</v>
      </c>
      <c r="C928">
        <f t="shared" ca="1" si="42"/>
        <v>284</v>
      </c>
    </row>
    <row r="929" spans="1:3" x14ac:dyDescent="0.25">
      <c r="A929">
        <f t="shared" si="44"/>
        <v>929</v>
      </c>
      <c r="B929">
        <f t="shared" ca="1" si="43"/>
        <v>0.88075232152573535</v>
      </c>
      <c r="C929">
        <f t="shared" ca="1" si="42"/>
        <v>140</v>
      </c>
    </row>
    <row r="930" spans="1:3" x14ac:dyDescent="0.25">
      <c r="A930">
        <f t="shared" si="44"/>
        <v>930</v>
      </c>
      <c r="B930">
        <f t="shared" ca="1" si="43"/>
        <v>0.79238067169256332</v>
      </c>
      <c r="C930">
        <f t="shared" ca="1" si="42"/>
        <v>232</v>
      </c>
    </row>
    <row r="931" spans="1:3" x14ac:dyDescent="0.25">
      <c r="A931">
        <f t="shared" si="44"/>
        <v>931</v>
      </c>
      <c r="B931">
        <f t="shared" ca="1" si="43"/>
        <v>0.96063799253957027</v>
      </c>
      <c r="C931">
        <f t="shared" ca="1" si="42"/>
        <v>45</v>
      </c>
    </row>
    <row r="932" spans="1:3" x14ac:dyDescent="0.25">
      <c r="A932">
        <f t="shared" si="44"/>
        <v>932</v>
      </c>
      <c r="B932">
        <f t="shared" ca="1" si="43"/>
        <v>0.76227168656970745</v>
      </c>
      <c r="C932">
        <f t="shared" ca="1" si="42"/>
        <v>265</v>
      </c>
    </row>
    <row r="933" spans="1:3" x14ac:dyDescent="0.25">
      <c r="A933">
        <f t="shared" si="44"/>
        <v>933</v>
      </c>
      <c r="B933">
        <f t="shared" ca="1" si="43"/>
        <v>0.296987819650123</v>
      </c>
      <c r="C933">
        <f t="shared" ca="1" si="42"/>
        <v>788</v>
      </c>
    </row>
    <row r="934" spans="1:3" x14ac:dyDescent="0.25">
      <c r="A934">
        <f t="shared" si="44"/>
        <v>934</v>
      </c>
      <c r="B934">
        <f t="shared" ca="1" si="43"/>
        <v>0.87242290951557833</v>
      </c>
      <c r="C934">
        <f t="shared" ca="1" si="42"/>
        <v>151</v>
      </c>
    </row>
    <row r="935" spans="1:3" x14ac:dyDescent="0.25">
      <c r="A935">
        <f t="shared" si="44"/>
        <v>935</v>
      </c>
      <c r="B935">
        <f t="shared" ca="1" si="43"/>
        <v>0.28245845330957386</v>
      </c>
      <c r="C935">
        <f t="shared" ca="1" si="42"/>
        <v>804</v>
      </c>
    </row>
    <row r="936" spans="1:3" x14ac:dyDescent="0.25">
      <c r="A936">
        <f t="shared" si="44"/>
        <v>936</v>
      </c>
      <c r="B936">
        <f t="shared" ca="1" si="43"/>
        <v>2.6792651526724054E-2</v>
      </c>
      <c r="C936">
        <f t="shared" ca="1" si="42"/>
        <v>1099</v>
      </c>
    </row>
    <row r="937" spans="1:3" x14ac:dyDescent="0.25">
      <c r="A937">
        <f t="shared" si="44"/>
        <v>937</v>
      </c>
      <c r="B937">
        <f t="shared" ca="1" si="43"/>
        <v>6.8791345006556925E-2</v>
      </c>
      <c r="C937">
        <f t="shared" ca="1" si="42"/>
        <v>1065</v>
      </c>
    </row>
    <row r="938" spans="1:3" x14ac:dyDescent="0.25">
      <c r="A938">
        <f t="shared" si="44"/>
        <v>938</v>
      </c>
      <c r="B938">
        <f t="shared" ca="1" si="43"/>
        <v>0.84685511619844023</v>
      </c>
      <c r="C938">
        <f t="shared" ca="1" si="42"/>
        <v>178</v>
      </c>
    </row>
    <row r="939" spans="1:3" x14ac:dyDescent="0.25">
      <c r="A939">
        <f t="shared" si="44"/>
        <v>939</v>
      </c>
      <c r="B939">
        <f t="shared" ca="1" si="43"/>
        <v>0.14153900414272513</v>
      </c>
      <c r="C939">
        <f t="shared" ca="1" si="42"/>
        <v>980</v>
      </c>
    </row>
    <row r="940" spans="1:3" x14ac:dyDescent="0.25">
      <c r="A940">
        <f t="shared" si="44"/>
        <v>940</v>
      </c>
      <c r="B940">
        <f t="shared" ca="1" si="43"/>
        <v>0.28136403974140201</v>
      </c>
      <c r="C940">
        <f t="shared" ca="1" si="42"/>
        <v>805</v>
      </c>
    </row>
    <row r="941" spans="1:3" x14ac:dyDescent="0.25">
      <c r="A941">
        <f t="shared" si="44"/>
        <v>941</v>
      </c>
      <c r="B941">
        <f t="shared" ca="1" si="43"/>
        <v>0.989711845967017</v>
      </c>
      <c r="C941">
        <f t="shared" ca="1" si="42"/>
        <v>11</v>
      </c>
    </row>
    <row r="942" spans="1:3" x14ac:dyDescent="0.25">
      <c r="A942">
        <f t="shared" si="44"/>
        <v>942</v>
      </c>
      <c r="B942">
        <f t="shared" ca="1" si="43"/>
        <v>0.85536633326407441</v>
      </c>
      <c r="C942">
        <f t="shared" ca="1" si="42"/>
        <v>171</v>
      </c>
    </row>
    <row r="943" spans="1:3" x14ac:dyDescent="0.25">
      <c r="A943">
        <f t="shared" si="44"/>
        <v>943</v>
      </c>
      <c r="B943">
        <f t="shared" ca="1" si="43"/>
        <v>0.10079496681582467</v>
      </c>
      <c r="C943">
        <f t="shared" ca="1" si="42"/>
        <v>1025</v>
      </c>
    </row>
    <row r="944" spans="1:3" x14ac:dyDescent="0.25">
      <c r="A944">
        <f t="shared" si="44"/>
        <v>944</v>
      </c>
      <c r="B944">
        <f t="shared" ca="1" si="43"/>
        <v>0.30432924888714386</v>
      </c>
      <c r="C944">
        <f t="shared" ca="1" si="42"/>
        <v>771</v>
      </c>
    </row>
    <row r="945" spans="1:3" x14ac:dyDescent="0.25">
      <c r="A945">
        <f t="shared" si="44"/>
        <v>945</v>
      </c>
      <c r="B945">
        <f t="shared" ca="1" si="43"/>
        <v>0.71479288973750577</v>
      </c>
      <c r="C945">
        <f t="shared" ca="1" si="42"/>
        <v>318</v>
      </c>
    </row>
    <row r="946" spans="1:3" x14ac:dyDescent="0.25">
      <c r="A946">
        <f t="shared" si="44"/>
        <v>946</v>
      </c>
      <c r="B946">
        <f t="shared" ca="1" si="43"/>
        <v>0.49153222454544643</v>
      </c>
      <c r="C946">
        <f t="shared" ca="1" si="42"/>
        <v>569</v>
      </c>
    </row>
    <row r="947" spans="1:3" x14ac:dyDescent="0.25">
      <c r="A947">
        <f t="shared" si="44"/>
        <v>947</v>
      </c>
      <c r="B947">
        <f t="shared" ca="1" si="43"/>
        <v>0.94101284290145293</v>
      </c>
      <c r="C947">
        <f t="shared" ca="1" si="42"/>
        <v>68</v>
      </c>
    </row>
    <row r="948" spans="1:3" x14ac:dyDescent="0.25">
      <c r="A948">
        <f t="shared" si="44"/>
        <v>948</v>
      </c>
      <c r="B948">
        <f t="shared" ca="1" si="43"/>
        <v>0.47821666313161237</v>
      </c>
      <c r="C948">
        <f t="shared" ca="1" si="42"/>
        <v>586</v>
      </c>
    </row>
    <row r="949" spans="1:3" x14ac:dyDescent="0.25">
      <c r="A949">
        <f t="shared" si="44"/>
        <v>949</v>
      </c>
      <c r="B949">
        <f t="shared" ca="1" si="43"/>
        <v>0.4608735528665393</v>
      </c>
      <c r="C949">
        <f t="shared" ca="1" si="42"/>
        <v>602</v>
      </c>
    </row>
    <row r="950" spans="1:3" x14ac:dyDescent="0.25">
      <c r="A950">
        <f t="shared" si="44"/>
        <v>950</v>
      </c>
      <c r="B950">
        <f t="shared" ca="1" si="43"/>
        <v>0.55034574909317269</v>
      </c>
      <c r="C950">
        <f t="shared" ca="1" si="42"/>
        <v>510</v>
      </c>
    </row>
    <row r="951" spans="1:3" x14ac:dyDescent="0.25">
      <c r="A951">
        <f t="shared" si="44"/>
        <v>951</v>
      </c>
      <c r="B951">
        <f t="shared" ca="1" si="43"/>
        <v>0.12253680093134622</v>
      </c>
      <c r="C951">
        <f t="shared" ca="1" si="42"/>
        <v>1002</v>
      </c>
    </row>
    <row r="952" spans="1:3" x14ac:dyDescent="0.25">
      <c r="A952">
        <f t="shared" si="44"/>
        <v>952</v>
      </c>
      <c r="B952">
        <f t="shared" ca="1" si="43"/>
        <v>0.70414298737763714</v>
      </c>
      <c r="C952">
        <f t="shared" ca="1" si="42"/>
        <v>333</v>
      </c>
    </row>
    <row r="953" spans="1:3" x14ac:dyDescent="0.25">
      <c r="A953">
        <f t="shared" si="44"/>
        <v>953</v>
      </c>
      <c r="B953">
        <f t="shared" ca="1" si="43"/>
        <v>0.73792105676168218</v>
      </c>
      <c r="C953">
        <f t="shared" ca="1" si="42"/>
        <v>297</v>
      </c>
    </row>
    <row r="954" spans="1:3" x14ac:dyDescent="0.25">
      <c r="A954">
        <f t="shared" si="44"/>
        <v>954</v>
      </c>
      <c r="B954">
        <f t="shared" ca="1" si="43"/>
        <v>0.67615429239353153</v>
      </c>
      <c r="C954">
        <f t="shared" ca="1" si="42"/>
        <v>362</v>
      </c>
    </row>
    <row r="955" spans="1:3" x14ac:dyDescent="0.25">
      <c r="A955">
        <f t="shared" si="44"/>
        <v>955</v>
      </c>
      <c r="B955">
        <f t="shared" ca="1" si="43"/>
        <v>0.98069291781190004</v>
      </c>
      <c r="C955">
        <f t="shared" ca="1" si="42"/>
        <v>22</v>
      </c>
    </row>
    <row r="956" spans="1:3" x14ac:dyDescent="0.25">
      <c r="A956">
        <f t="shared" si="44"/>
        <v>956</v>
      </c>
      <c r="B956">
        <f t="shared" ca="1" si="43"/>
        <v>0.80547246409562412</v>
      </c>
      <c r="C956">
        <f t="shared" ca="1" si="42"/>
        <v>222</v>
      </c>
    </row>
    <row r="957" spans="1:3" x14ac:dyDescent="0.25">
      <c r="A957">
        <f t="shared" si="44"/>
        <v>957</v>
      </c>
      <c r="B957">
        <f t="shared" ca="1" si="43"/>
        <v>0.1075553883242274</v>
      </c>
      <c r="C957">
        <f t="shared" ca="1" si="42"/>
        <v>1018</v>
      </c>
    </row>
    <row r="958" spans="1:3" x14ac:dyDescent="0.25">
      <c r="A958">
        <f t="shared" si="44"/>
        <v>958</v>
      </c>
      <c r="B958">
        <f t="shared" ca="1" si="43"/>
        <v>0.65551987672263978</v>
      </c>
      <c r="C958">
        <f t="shared" ca="1" si="42"/>
        <v>394</v>
      </c>
    </row>
    <row r="959" spans="1:3" x14ac:dyDescent="0.25">
      <c r="A959">
        <f t="shared" si="44"/>
        <v>959</v>
      </c>
      <c r="B959">
        <f t="shared" ca="1" si="43"/>
        <v>0.2753675677152686</v>
      </c>
      <c r="C959">
        <f t="shared" ca="1" si="42"/>
        <v>816</v>
      </c>
    </row>
    <row r="960" spans="1:3" x14ac:dyDescent="0.25">
      <c r="A960">
        <f t="shared" si="44"/>
        <v>960</v>
      </c>
      <c r="B960">
        <f t="shared" ca="1" si="43"/>
        <v>0.59795155463078764</v>
      </c>
      <c r="C960">
        <f t="shared" ca="1" si="42"/>
        <v>462</v>
      </c>
    </row>
    <row r="961" spans="1:3" x14ac:dyDescent="0.25">
      <c r="A961">
        <f t="shared" si="44"/>
        <v>961</v>
      </c>
      <c r="B961">
        <f t="shared" ca="1" si="43"/>
        <v>0.78690401649792974</v>
      </c>
      <c r="C961">
        <f t="shared" ref="C961:C1024" ca="1" si="45">RANK(B961,$B$1:$B$1120,0)</f>
        <v>240</v>
      </c>
    </row>
    <row r="962" spans="1:3" x14ac:dyDescent="0.25">
      <c r="A962">
        <f t="shared" si="44"/>
        <v>962</v>
      </c>
      <c r="B962">
        <f t="shared" ref="B962:B1025" ca="1" si="46">RAND()</f>
        <v>0.62580345406513782</v>
      </c>
      <c r="C962">
        <f t="shared" ca="1" si="45"/>
        <v>428</v>
      </c>
    </row>
    <row r="963" spans="1:3" x14ac:dyDescent="0.25">
      <c r="A963">
        <f>+A962+1</f>
        <v>963</v>
      </c>
      <c r="B963">
        <f t="shared" ca="1" si="46"/>
        <v>0.80398176942854138</v>
      </c>
      <c r="C963">
        <f t="shared" ca="1" si="45"/>
        <v>225</v>
      </c>
    </row>
    <row r="964" spans="1:3" x14ac:dyDescent="0.25">
      <c r="A964">
        <f t="shared" ref="A964:A1027" si="47">+A963+1</f>
        <v>964</v>
      </c>
      <c r="B964">
        <f t="shared" ca="1" si="46"/>
        <v>0.60914571455914623</v>
      </c>
      <c r="C964">
        <f t="shared" ca="1" si="45"/>
        <v>449</v>
      </c>
    </row>
    <row r="965" spans="1:3" x14ac:dyDescent="0.25">
      <c r="A965">
        <f t="shared" si="47"/>
        <v>965</v>
      </c>
      <c r="B965">
        <f t="shared" ca="1" si="46"/>
        <v>0.62647225797174333</v>
      </c>
      <c r="C965">
        <f t="shared" ca="1" si="45"/>
        <v>427</v>
      </c>
    </row>
    <row r="966" spans="1:3" x14ac:dyDescent="0.25">
      <c r="A966">
        <f t="shared" si="47"/>
        <v>966</v>
      </c>
      <c r="B966">
        <f t="shared" ca="1" si="46"/>
        <v>0.51847958626432411</v>
      </c>
      <c r="C966">
        <f t="shared" ca="1" si="45"/>
        <v>544</v>
      </c>
    </row>
    <row r="967" spans="1:3" x14ac:dyDescent="0.25">
      <c r="A967">
        <f t="shared" si="47"/>
        <v>967</v>
      </c>
      <c r="B967">
        <f t="shared" ca="1" si="46"/>
        <v>0.47030186777321226</v>
      </c>
      <c r="C967">
        <f t="shared" ca="1" si="45"/>
        <v>592</v>
      </c>
    </row>
    <row r="968" spans="1:3" x14ac:dyDescent="0.25">
      <c r="A968">
        <f t="shared" si="47"/>
        <v>968</v>
      </c>
      <c r="B968">
        <f t="shared" ca="1" si="46"/>
        <v>0.67981478426663955</v>
      </c>
      <c r="C968">
        <f t="shared" ca="1" si="45"/>
        <v>356</v>
      </c>
    </row>
    <row r="969" spans="1:3" x14ac:dyDescent="0.25">
      <c r="A969">
        <f t="shared" si="47"/>
        <v>969</v>
      </c>
      <c r="B969">
        <f t="shared" ca="1" si="46"/>
        <v>0.72781358168545562</v>
      </c>
      <c r="C969">
        <f t="shared" ca="1" si="45"/>
        <v>308</v>
      </c>
    </row>
    <row r="970" spans="1:3" x14ac:dyDescent="0.25">
      <c r="A970">
        <f t="shared" si="47"/>
        <v>970</v>
      </c>
      <c r="B970">
        <f t="shared" ca="1" si="46"/>
        <v>0.59131353059991087</v>
      </c>
      <c r="C970">
        <f t="shared" ca="1" si="45"/>
        <v>470</v>
      </c>
    </row>
    <row r="971" spans="1:3" x14ac:dyDescent="0.25">
      <c r="A971">
        <f t="shared" si="47"/>
        <v>971</v>
      </c>
      <c r="B971">
        <f t="shared" ca="1" si="46"/>
        <v>3.2129741032492332E-2</v>
      </c>
      <c r="C971">
        <f t="shared" ca="1" si="45"/>
        <v>1091</v>
      </c>
    </row>
    <row r="972" spans="1:3" x14ac:dyDescent="0.25">
      <c r="A972">
        <f t="shared" si="47"/>
        <v>972</v>
      </c>
      <c r="B972">
        <f t="shared" ca="1" si="46"/>
        <v>0.43498075528901947</v>
      </c>
      <c r="C972">
        <f t="shared" ca="1" si="45"/>
        <v>628</v>
      </c>
    </row>
    <row r="973" spans="1:3" x14ac:dyDescent="0.25">
      <c r="A973">
        <f t="shared" si="47"/>
        <v>973</v>
      </c>
      <c r="B973">
        <f t="shared" ca="1" si="46"/>
        <v>0.81061931422313427</v>
      </c>
      <c r="C973">
        <f t="shared" ca="1" si="45"/>
        <v>218</v>
      </c>
    </row>
    <row r="974" spans="1:3" x14ac:dyDescent="0.25">
      <c r="A974">
        <f t="shared" si="47"/>
        <v>974</v>
      </c>
      <c r="B974">
        <f t="shared" ca="1" si="46"/>
        <v>1.7325717409783392E-2</v>
      </c>
      <c r="C974">
        <f t="shared" ca="1" si="45"/>
        <v>1105</v>
      </c>
    </row>
    <row r="975" spans="1:3" x14ac:dyDescent="0.25">
      <c r="A975">
        <f t="shared" si="47"/>
        <v>975</v>
      </c>
      <c r="B975">
        <f t="shared" ca="1" si="46"/>
        <v>0.90663722710770123</v>
      </c>
      <c r="C975">
        <f t="shared" ca="1" si="45"/>
        <v>108</v>
      </c>
    </row>
    <row r="976" spans="1:3" x14ac:dyDescent="0.25">
      <c r="A976">
        <f t="shared" si="47"/>
        <v>976</v>
      </c>
      <c r="B976">
        <f t="shared" ca="1" si="46"/>
        <v>0.73380501443592172</v>
      </c>
      <c r="C976">
        <f t="shared" ca="1" si="45"/>
        <v>304</v>
      </c>
    </row>
    <row r="977" spans="1:3" x14ac:dyDescent="0.25">
      <c r="A977">
        <f t="shared" si="47"/>
        <v>977</v>
      </c>
      <c r="B977">
        <f t="shared" ca="1" si="46"/>
        <v>0.48166668264032619</v>
      </c>
      <c r="C977">
        <f t="shared" ca="1" si="45"/>
        <v>583</v>
      </c>
    </row>
    <row r="978" spans="1:3" x14ac:dyDescent="0.25">
      <c r="A978">
        <f t="shared" si="47"/>
        <v>978</v>
      </c>
      <c r="B978">
        <f t="shared" ca="1" si="46"/>
        <v>0.87518690030095514</v>
      </c>
      <c r="C978">
        <f t="shared" ca="1" si="45"/>
        <v>145</v>
      </c>
    </row>
    <row r="979" spans="1:3" x14ac:dyDescent="0.25">
      <c r="A979">
        <f t="shared" si="47"/>
        <v>979</v>
      </c>
      <c r="B979">
        <f t="shared" ca="1" si="46"/>
        <v>0.56144078992248514</v>
      </c>
      <c r="C979">
        <f t="shared" ca="1" si="45"/>
        <v>499</v>
      </c>
    </row>
    <row r="980" spans="1:3" x14ac:dyDescent="0.25">
      <c r="A980">
        <f t="shared" si="47"/>
        <v>980</v>
      </c>
      <c r="B980">
        <f t="shared" ca="1" si="46"/>
        <v>7.6951183082459407E-2</v>
      </c>
      <c r="C980">
        <f t="shared" ca="1" si="45"/>
        <v>1055</v>
      </c>
    </row>
    <row r="981" spans="1:3" x14ac:dyDescent="0.25">
      <c r="A981">
        <f t="shared" si="47"/>
        <v>981</v>
      </c>
      <c r="B981">
        <f t="shared" ca="1" si="46"/>
        <v>0.19206471076993048</v>
      </c>
      <c r="C981">
        <f t="shared" ca="1" si="45"/>
        <v>914</v>
      </c>
    </row>
    <row r="982" spans="1:3" x14ac:dyDescent="0.25">
      <c r="A982">
        <f t="shared" si="47"/>
        <v>982</v>
      </c>
      <c r="B982">
        <f t="shared" ca="1" si="46"/>
        <v>0.19072667258039555</v>
      </c>
      <c r="C982">
        <f t="shared" ca="1" si="45"/>
        <v>917</v>
      </c>
    </row>
    <row r="983" spans="1:3" x14ac:dyDescent="0.25">
      <c r="A983">
        <f t="shared" si="47"/>
        <v>983</v>
      </c>
      <c r="B983">
        <f t="shared" ca="1" si="46"/>
        <v>0.29125214825623924</v>
      </c>
      <c r="C983">
        <f t="shared" ca="1" si="45"/>
        <v>796</v>
      </c>
    </row>
    <row r="984" spans="1:3" x14ac:dyDescent="0.25">
      <c r="A984">
        <f t="shared" si="47"/>
        <v>984</v>
      </c>
      <c r="B984">
        <f t="shared" ca="1" si="46"/>
        <v>0.29964964995256183</v>
      </c>
      <c r="C984">
        <f t="shared" ca="1" si="45"/>
        <v>784</v>
      </c>
    </row>
    <row r="985" spans="1:3" x14ac:dyDescent="0.25">
      <c r="A985">
        <f t="shared" si="47"/>
        <v>985</v>
      </c>
      <c r="B985">
        <f t="shared" ca="1" si="46"/>
        <v>0.66888178064079273</v>
      </c>
      <c r="C985">
        <f t="shared" ca="1" si="45"/>
        <v>371</v>
      </c>
    </row>
    <row r="986" spans="1:3" x14ac:dyDescent="0.25">
      <c r="A986">
        <f t="shared" si="47"/>
        <v>986</v>
      </c>
      <c r="B986">
        <f t="shared" ca="1" si="46"/>
        <v>8.1250142791843394E-2</v>
      </c>
      <c r="C986">
        <f t="shared" ca="1" si="45"/>
        <v>1050</v>
      </c>
    </row>
    <row r="987" spans="1:3" x14ac:dyDescent="0.25">
      <c r="A987">
        <f t="shared" si="47"/>
        <v>987</v>
      </c>
      <c r="B987">
        <f t="shared" ca="1" si="46"/>
        <v>0.91878737610667438</v>
      </c>
      <c r="C987">
        <f t="shared" ca="1" si="45"/>
        <v>94</v>
      </c>
    </row>
    <row r="988" spans="1:3" x14ac:dyDescent="0.25">
      <c r="A988">
        <f t="shared" si="47"/>
        <v>988</v>
      </c>
      <c r="B988">
        <f t="shared" ca="1" si="46"/>
        <v>0.61778583798385545</v>
      </c>
      <c r="C988">
        <f t="shared" ca="1" si="45"/>
        <v>441</v>
      </c>
    </row>
    <row r="989" spans="1:3" x14ac:dyDescent="0.25">
      <c r="A989">
        <f t="shared" si="47"/>
        <v>989</v>
      </c>
      <c r="B989">
        <f t="shared" ca="1" si="46"/>
        <v>0.93367560189225596</v>
      </c>
      <c r="C989">
        <f t="shared" ca="1" si="45"/>
        <v>81</v>
      </c>
    </row>
    <row r="990" spans="1:3" x14ac:dyDescent="0.25">
      <c r="A990">
        <f t="shared" si="47"/>
        <v>990</v>
      </c>
      <c r="B990">
        <f t="shared" ca="1" si="46"/>
        <v>0.8172387069527195</v>
      </c>
      <c r="C990">
        <f t="shared" ca="1" si="45"/>
        <v>210</v>
      </c>
    </row>
    <row r="991" spans="1:3" x14ac:dyDescent="0.25">
      <c r="A991">
        <f t="shared" si="47"/>
        <v>991</v>
      </c>
      <c r="B991">
        <f t="shared" ca="1" si="46"/>
        <v>0.51460158178564031</v>
      </c>
      <c r="C991">
        <f t="shared" ca="1" si="45"/>
        <v>547</v>
      </c>
    </row>
    <row r="992" spans="1:3" x14ac:dyDescent="0.25">
      <c r="A992">
        <f t="shared" si="47"/>
        <v>992</v>
      </c>
      <c r="B992">
        <f t="shared" ca="1" si="46"/>
        <v>0.13926398227697634</v>
      </c>
      <c r="C992">
        <f t="shared" ca="1" si="45"/>
        <v>981</v>
      </c>
    </row>
    <row r="993" spans="1:3" x14ac:dyDescent="0.25">
      <c r="A993">
        <f t="shared" si="47"/>
        <v>993</v>
      </c>
      <c r="B993">
        <f t="shared" ca="1" si="46"/>
        <v>0.12725149626267995</v>
      </c>
      <c r="C993">
        <f t="shared" ca="1" si="45"/>
        <v>997</v>
      </c>
    </row>
    <row r="994" spans="1:3" x14ac:dyDescent="0.25">
      <c r="A994">
        <f t="shared" si="47"/>
        <v>994</v>
      </c>
      <c r="B994">
        <f t="shared" ca="1" si="46"/>
        <v>0.51132354899076626</v>
      </c>
      <c r="C994">
        <f t="shared" ca="1" si="45"/>
        <v>550</v>
      </c>
    </row>
    <row r="995" spans="1:3" x14ac:dyDescent="0.25">
      <c r="A995">
        <f t="shared" si="47"/>
        <v>995</v>
      </c>
      <c r="B995">
        <f t="shared" ca="1" si="46"/>
        <v>0.1660848538118137</v>
      </c>
      <c r="C995">
        <f t="shared" ca="1" si="45"/>
        <v>954</v>
      </c>
    </row>
    <row r="996" spans="1:3" x14ac:dyDescent="0.25">
      <c r="A996">
        <f t="shared" si="47"/>
        <v>996</v>
      </c>
      <c r="B996">
        <f t="shared" ca="1" si="46"/>
        <v>0.48510427099838849</v>
      </c>
      <c r="C996">
        <f t="shared" ca="1" si="45"/>
        <v>580</v>
      </c>
    </row>
    <row r="997" spans="1:3" x14ac:dyDescent="0.25">
      <c r="A997">
        <f t="shared" si="47"/>
        <v>997</v>
      </c>
      <c r="B997">
        <f t="shared" ca="1" si="46"/>
        <v>0.52291315654952875</v>
      </c>
      <c r="C997">
        <f t="shared" ca="1" si="45"/>
        <v>542</v>
      </c>
    </row>
    <row r="998" spans="1:3" x14ac:dyDescent="0.25">
      <c r="A998">
        <f t="shared" si="47"/>
        <v>998</v>
      </c>
      <c r="B998">
        <f t="shared" ca="1" si="46"/>
        <v>0.4259611029713829</v>
      </c>
      <c r="C998">
        <f t="shared" ca="1" si="45"/>
        <v>635</v>
      </c>
    </row>
    <row r="999" spans="1:3" x14ac:dyDescent="0.25">
      <c r="A999">
        <f t="shared" si="47"/>
        <v>999</v>
      </c>
      <c r="B999">
        <f t="shared" ca="1" si="46"/>
        <v>0.41342976812570909</v>
      </c>
      <c r="C999">
        <f t="shared" ca="1" si="45"/>
        <v>644</v>
      </c>
    </row>
    <row r="1000" spans="1:3" x14ac:dyDescent="0.25">
      <c r="A1000">
        <f t="shared" si="47"/>
        <v>1000</v>
      </c>
      <c r="B1000">
        <f t="shared" ca="1" si="46"/>
        <v>0.65775075464876842</v>
      </c>
      <c r="C1000">
        <f t="shared" ca="1" si="45"/>
        <v>392</v>
      </c>
    </row>
    <row r="1001" spans="1:3" x14ac:dyDescent="0.25">
      <c r="A1001">
        <f t="shared" si="47"/>
        <v>1001</v>
      </c>
      <c r="B1001">
        <f t="shared" ca="1" si="46"/>
        <v>0.5944532172262692</v>
      </c>
      <c r="C1001">
        <f t="shared" ca="1" si="45"/>
        <v>467</v>
      </c>
    </row>
    <row r="1002" spans="1:3" x14ac:dyDescent="0.25">
      <c r="A1002">
        <f t="shared" si="47"/>
        <v>1002</v>
      </c>
      <c r="B1002">
        <f t="shared" ca="1" si="46"/>
        <v>0.46042618556701054</v>
      </c>
      <c r="C1002">
        <f t="shared" ca="1" si="45"/>
        <v>604</v>
      </c>
    </row>
    <row r="1003" spans="1:3" x14ac:dyDescent="0.25">
      <c r="A1003">
        <f t="shared" si="47"/>
        <v>1003</v>
      </c>
      <c r="B1003">
        <f t="shared" ca="1" si="46"/>
        <v>0.42020797073147564</v>
      </c>
      <c r="C1003">
        <f t="shared" ca="1" si="45"/>
        <v>641</v>
      </c>
    </row>
    <row r="1004" spans="1:3" x14ac:dyDescent="0.25">
      <c r="A1004">
        <f t="shared" si="47"/>
        <v>1004</v>
      </c>
      <c r="B1004">
        <f t="shared" ca="1" si="46"/>
        <v>0.80078858073871029</v>
      </c>
      <c r="C1004">
        <f t="shared" ca="1" si="45"/>
        <v>228</v>
      </c>
    </row>
    <row r="1005" spans="1:3" x14ac:dyDescent="0.25">
      <c r="A1005">
        <f t="shared" si="47"/>
        <v>1005</v>
      </c>
      <c r="B1005">
        <f t="shared" ca="1" si="46"/>
        <v>0.82430588824769113</v>
      </c>
      <c r="C1005">
        <f t="shared" ca="1" si="45"/>
        <v>203</v>
      </c>
    </row>
    <row r="1006" spans="1:3" x14ac:dyDescent="0.25">
      <c r="A1006">
        <f t="shared" si="47"/>
        <v>1006</v>
      </c>
      <c r="B1006">
        <f t="shared" ca="1" si="46"/>
        <v>0.66725698478840545</v>
      </c>
      <c r="C1006">
        <f t="shared" ca="1" si="45"/>
        <v>375</v>
      </c>
    </row>
    <row r="1007" spans="1:3" x14ac:dyDescent="0.25">
      <c r="A1007">
        <f t="shared" si="47"/>
        <v>1007</v>
      </c>
      <c r="B1007">
        <f t="shared" ca="1" si="46"/>
        <v>0.45557758511732149</v>
      </c>
      <c r="C1007">
        <f t="shared" ca="1" si="45"/>
        <v>610</v>
      </c>
    </row>
    <row r="1008" spans="1:3" x14ac:dyDescent="0.25">
      <c r="A1008">
        <f t="shared" si="47"/>
        <v>1008</v>
      </c>
      <c r="B1008">
        <f t="shared" ca="1" si="46"/>
        <v>0.54324169953182178</v>
      </c>
      <c r="C1008">
        <f t="shared" ca="1" si="45"/>
        <v>515</v>
      </c>
    </row>
    <row r="1009" spans="1:3" x14ac:dyDescent="0.25">
      <c r="A1009">
        <f t="shared" si="47"/>
        <v>1009</v>
      </c>
      <c r="B1009">
        <f t="shared" ca="1" si="46"/>
        <v>0.95072192570925274</v>
      </c>
      <c r="C1009">
        <f t="shared" ca="1" si="45"/>
        <v>55</v>
      </c>
    </row>
    <row r="1010" spans="1:3" x14ac:dyDescent="0.25">
      <c r="A1010">
        <f t="shared" si="47"/>
        <v>1010</v>
      </c>
      <c r="B1010">
        <f t="shared" ca="1" si="46"/>
        <v>0.36534295605717859</v>
      </c>
      <c r="C1010">
        <f t="shared" ca="1" si="45"/>
        <v>696</v>
      </c>
    </row>
    <row r="1011" spans="1:3" x14ac:dyDescent="0.25">
      <c r="A1011">
        <f t="shared" si="47"/>
        <v>1011</v>
      </c>
      <c r="B1011">
        <f t="shared" ca="1" si="46"/>
        <v>0.25028022596491573</v>
      </c>
      <c r="C1011">
        <f t="shared" ca="1" si="45"/>
        <v>850</v>
      </c>
    </row>
    <row r="1012" spans="1:3" x14ac:dyDescent="0.25">
      <c r="A1012">
        <f t="shared" si="47"/>
        <v>1012</v>
      </c>
      <c r="B1012">
        <f t="shared" ca="1" si="46"/>
        <v>0.74775542661978944</v>
      </c>
      <c r="C1012">
        <f t="shared" ca="1" si="45"/>
        <v>282</v>
      </c>
    </row>
    <row r="1013" spans="1:3" x14ac:dyDescent="0.25">
      <c r="A1013">
        <f t="shared" si="47"/>
        <v>1013</v>
      </c>
      <c r="B1013">
        <f t="shared" ca="1" si="46"/>
        <v>6.1726136294790068E-2</v>
      </c>
      <c r="C1013">
        <f t="shared" ca="1" si="45"/>
        <v>1070</v>
      </c>
    </row>
    <row r="1014" spans="1:3" x14ac:dyDescent="0.25">
      <c r="A1014">
        <f t="shared" si="47"/>
        <v>1014</v>
      </c>
      <c r="B1014">
        <f t="shared" ca="1" si="46"/>
        <v>0.30231432314872453</v>
      </c>
      <c r="C1014">
        <f t="shared" ca="1" si="45"/>
        <v>777</v>
      </c>
    </row>
    <row r="1015" spans="1:3" x14ac:dyDescent="0.25">
      <c r="A1015">
        <f t="shared" si="47"/>
        <v>1015</v>
      </c>
      <c r="B1015">
        <f t="shared" ca="1" si="46"/>
        <v>0.17787516192674413</v>
      </c>
      <c r="C1015">
        <f t="shared" ca="1" si="45"/>
        <v>939</v>
      </c>
    </row>
    <row r="1016" spans="1:3" x14ac:dyDescent="0.25">
      <c r="A1016">
        <f t="shared" si="47"/>
        <v>1016</v>
      </c>
      <c r="B1016">
        <f t="shared" ca="1" si="46"/>
        <v>0.23551300368259909</v>
      </c>
      <c r="C1016">
        <f t="shared" ca="1" si="45"/>
        <v>862</v>
      </c>
    </row>
    <row r="1017" spans="1:3" x14ac:dyDescent="0.25">
      <c r="A1017">
        <f t="shared" si="47"/>
        <v>1017</v>
      </c>
      <c r="B1017">
        <f t="shared" ca="1" si="46"/>
        <v>0.13239800244236066</v>
      </c>
      <c r="C1017">
        <f t="shared" ca="1" si="45"/>
        <v>989</v>
      </c>
    </row>
    <row r="1018" spans="1:3" x14ac:dyDescent="0.25">
      <c r="A1018">
        <f t="shared" si="47"/>
        <v>1018</v>
      </c>
      <c r="B1018">
        <f t="shared" ca="1" si="46"/>
        <v>0.64162243737302427</v>
      </c>
      <c r="C1018">
        <f t="shared" ca="1" si="45"/>
        <v>408</v>
      </c>
    </row>
    <row r="1019" spans="1:3" x14ac:dyDescent="0.25">
      <c r="A1019">
        <f t="shared" si="47"/>
        <v>1019</v>
      </c>
      <c r="B1019">
        <f t="shared" ca="1" si="46"/>
        <v>1.8933635923275127E-2</v>
      </c>
      <c r="C1019">
        <f t="shared" ca="1" si="45"/>
        <v>1104</v>
      </c>
    </row>
    <row r="1020" spans="1:3" x14ac:dyDescent="0.25">
      <c r="A1020">
        <f t="shared" si="47"/>
        <v>1020</v>
      </c>
      <c r="B1020">
        <f t="shared" ca="1" si="46"/>
        <v>0.48892754539713335</v>
      </c>
      <c r="C1020">
        <f t="shared" ca="1" si="45"/>
        <v>573</v>
      </c>
    </row>
    <row r="1021" spans="1:3" x14ac:dyDescent="0.25">
      <c r="A1021">
        <f t="shared" si="47"/>
        <v>1021</v>
      </c>
      <c r="B1021">
        <f t="shared" ca="1" si="46"/>
        <v>0.35613499524387016</v>
      </c>
      <c r="C1021">
        <f t="shared" ca="1" si="45"/>
        <v>705</v>
      </c>
    </row>
    <row r="1022" spans="1:3" x14ac:dyDescent="0.25">
      <c r="A1022">
        <f t="shared" si="47"/>
        <v>1022</v>
      </c>
      <c r="B1022">
        <f t="shared" ca="1" si="46"/>
        <v>0.16827825463411927</v>
      </c>
      <c r="C1022">
        <f t="shared" ca="1" si="45"/>
        <v>950</v>
      </c>
    </row>
    <row r="1023" spans="1:3" x14ac:dyDescent="0.25">
      <c r="A1023">
        <f t="shared" si="47"/>
        <v>1023</v>
      </c>
      <c r="B1023">
        <f t="shared" ca="1" si="46"/>
        <v>0.53721196800041737</v>
      </c>
      <c r="C1023">
        <f t="shared" ca="1" si="45"/>
        <v>521</v>
      </c>
    </row>
    <row r="1024" spans="1:3" x14ac:dyDescent="0.25">
      <c r="A1024">
        <f t="shared" si="47"/>
        <v>1024</v>
      </c>
      <c r="B1024">
        <f t="shared" ca="1" si="46"/>
        <v>0.7457222483928605</v>
      </c>
      <c r="C1024">
        <f t="shared" ca="1" si="45"/>
        <v>287</v>
      </c>
    </row>
    <row r="1025" spans="1:3" x14ac:dyDescent="0.25">
      <c r="A1025">
        <f t="shared" si="47"/>
        <v>1025</v>
      </c>
      <c r="B1025">
        <f t="shared" ca="1" si="46"/>
        <v>0.72081678602274646</v>
      </c>
      <c r="C1025">
        <f t="shared" ref="C1025:C1088" ca="1" si="48">RANK(B1025,$B$1:$B$1120,0)</f>
        <v>313</v>
      </c>
    </row>
    <row r="1026" spans="1:3" x14ac:dyDescent="0.25">
      <c r="A1026">
        <f t="shared" si="47"/>
        <v>1026</v>
      </c>
      <c r="B1026">
        <f t="shared" ref="B1026:B1089" ca="1" si="49">RAND()</f>
        <v>0.95104945602172386</v>
      </c>
      <c r="C1026">
        <f t="shared" ca="1" si="48"/>
        <v>54</v>
      </c>
    </row>
    <row r="1027" spans="1:3" x14ac:dyDescent="0.25">
      <c r="A1027">
        <f t="shared" si="47"/>
        <v>1027</v>
      </c>
      <c r="B1027">
        <f t="shared" ca="1" si="49"/>
        <v>0.37632519403743114</v>
      </c>
      <c r="C1027">
        <f t="shared" ca="1" si="48"/>
        <v>682</v>
      </c>
    </row>
    <row r="1028" spans="1:3" x14ac:dyDescent="0.25">
      <c r="A1028">
        <f t="shared" ref="A1028:A1091" si="50">+A1027+1</f>
        <v>1028</v>
      </c>
      <c r="B1028">
        <f t="shared" ca="1" si="49"/>
        <v>0.34295843799697512</v>
      </c>
      <c r="C1028">
        <f t="shared" ca="1" si="48"/>
        <v>719</v>
      </c>
    </row>
    <row r="1029" spans="1:3" x14ac:dyDescent="0.25">
      <c r="A1029">
        <f t="shared" si="50"/>
        <v>1029</v>
      </c>
      <c r="B1029">
        <f t="shared" ca="1" si="49"/>
        <v>0.74640540700342284</v>
      </c>
      <c r="C1029">
        <f t="shared" ca="1" si="48"/>
        <v>285</v>
      </c>
    </row>
    <row r="1030" spans="1:3" x14ac:dyDescent="0.25">
      <c r="A1030">
        <f t="shared" si="50"/>
        <v>1030</v>
      </c>
      <c r="B1030">
        <f t="shared" ca="1" si="49"/>
        <v>0.74451072773442195</v>
      </c>
      <c r="C1030">
        <f t="shared" ca="1" si="48"/>
        <v>289</v>
      </c>
    </row>
    <row r="1031" spans="1:3" x14ac:dyDescent="0.25">
      <c r="A1031">
        <f t="shared" si="50"/>
        <v>1031</v>
      </c>
      <c r="B1031">
        <f t="shared" ca="1" si="49"/>
        <v>0.61454554047441989</v>
      </c>
      <c r="C1031">
        <f t="shared" ca="1" si="48"/>
        <v>445</v>
      </c>
    </row>
    <row r="1032" spans="1:3" x14ac:dyDescent="0.25">
      <c r="A1032">
        <f t="shared" si="50"/>
        <v>1032</v>
      </c>
      <c r="B1032">
        <f t="shared" ca="1" si="49"/>
        <v>0.19050860428170435</v>
      </c>
      <c r="C1032">
        <f t="shared" ca="1" si="48"/>
        <v>918</v>
      </c>
    </row>
    <row r="1033" spans="1:3" x14ac:dyDescent="0.25">
      <c r="A1033">
        <f t="shared" si="50"/>
        <v>1033</v>
      </c>
      <c r="B1033">
        <f t="shared" ca="1" si="49"/>
        <v>0.4484482722230726</v>
      </c>
      <c r="C1033">
        <f t="shared" ca="1" si="48"/>
        <v>617</v>
      </c>
    </row>
    <row r="1034" spans="1:3" x14ac:dyDescent="0.25">
      <c r="A1034">
        <f t="shared" si="50"/>
        <v>1034</v>
      </c>
      <c r="B1034">
        <f t="shared" ca="1" si="49"/>
        <v>0.3025235137695117</v>
      </c>
      <c r="C1034">
        <f t="shared" ca="1" si="48"/>
        <v>774</v>
      </c>
    </row>
    <row r="1035" spans="1:3" x14ac:dyDescent="0.25">
      <c r="A1035">
        <f t="shared" si="50"/>
        <v>1035</v>
      </c>
      <c r="B1035">
        <f t="shared" ca="1" si="49"/>
        <v>0.59026288055547538</v>
      </c>
      <c r="C1035">
        <f t="shared" ca="1" si="48"/>
        <v>472</v>
      </c>
    </row>
    <row r="1036" spans="1:3" x14ac:dyDescent="0.25">
      <c r="A1036">
        <f t="shared" si="50"/>
        <v>1036</v>
      </c>
      <c r="B1036">
        <f t="shared" ca="1" si="49"/>
        <v>0.51793368255372563</v>
      </c>
      <c r="C1036">
        <f t="shared" ca="1" si="48"/>
        <v>545</v>
      </c>
    </row>
    <row r="1037" spans="1:3" x14ac:dyDescent="0.25">
      <c r="A1037">
        <f t="shared" si="50"/>
        <v>1037</v>
      </c>
      <c r="B1037">
        <f t="shared" ca="1" si="49"/>
        <v>0.66771684881229276</v>
      </c>
      <c r="C1037">
        <f t="shared" ca="1" si="48"/>
        <v>374</v>
      </c>
    </row>
    <row r="1038" spans="1:3" x14ac:dyDescent="0.25">
      <c r="A1038">
        <f t="shared" si="50"/>
        <v>1038</v>
      </c>
      <c r="B1038">
        <f t="shared" ca="1" si="49"/>
        <v>0.3512069545496378</v>
      </c>
      <c r="C1038">
        <f t="shared" ca="1" si="48"/>
        <v>712</v>
      </c>
    </row>
    <row r="1039" spans="1:3" x14ac:dyDescent="0.25">
      <c r="A1039">
        <f t="shared" si="50"/>
        <v>1039</v>
      </c>
      <c r="B1039">
        <f t="shared" ca="1" si="49"/>
        <v>0.50451390400127605</v>
      </c>
      <c r="C1039">
        <f t="shared" ca="1" si="48"/>
        <v>556</v>
      </c>
    </row>
    <row r="1040" spans="1:3" x14ac:dyDescent="0.25">
      <c r="A1040">
        <f t="shared" si="50"/>
        <v>1040</v>
      </c>
      <c r="B1040">
        <f t="shared" ca="1" si="49"/>
        <v>9.4521203285087063E-2</v>
      </c>
      <c r="C1040">
        <f t="shared" ca="1" si="48"/>
        <v>1036</v>
      </c>
    </row>
    <row r="1041" spans="1:3" x14ac:dyDescent="0.25">
      <c r="A1041">
        <f t="shared" si="50"/>
        <v>1041</v>
      </c>
      <c r="B1041">
        <f t="shared" ca="1" si="49"/>
        <v>0.31412790042377792</v>
      </c>
      <c r="C1041">
        <f t="shared" ca="1" si="48"/>
        <v>758</v>
      </c>
    </row>
    <row r="1042" spans="1:3" x14ac:dyDescent="0.25">
      <c r="A1042">
        <f t="shared" si="50"/>
        <v>1042</v>
      </c>
      <c r="B1042">
        <f t="shared" ca="1" si="49"/>
        <v>0.99941456490203362</v>
      </c>
      <c r="C1042">
        <f t="shared" ca="1" si="48"/>
        <v>2</v>
      </c>
    </row>
    <row r="1043" spans="1:3" x14ac:dyDescent="0.25">
      <c r="A1043">
        <f t="shared" si="50"/>
        <v>1043</v>
      </c>
      <c r="B1043">
        <f t="shared" ca="1" si="49"/>
        <v>0.89610308181874976</v>
      </c>
      <c r="C1043">
        <f t="shared" ca="1" si="48"/>
        <v>119</v>
      </c>
    </row>
    <row r="1044" spans="1:3" x14ac:dyDescent="0.25">
      <c r="A1044">
        <f t="shared" si="50"/>
        <v>1044</v>
      </c>
      <c r="B1044">
        <f t="shared" ca="1" si="49"/>
        <v>0.53257941180800361</v>
      </c>
      <c r="C1044">
        <f t="shared" ca="1" si="48"/>
        <v>528</v>
      </c>
    </row>
    <row r="1045" spans="1:3" x14ac:dyDescent="0.25">
      <c r="A1045">
        <f t="shared" si="50"/>
        <v>1045</v>
      </c>
      <c r="B1045">
        <f t="shared" ca="1" si="49"/>
        <v>7.6040227994094378E-2</v>
      </c>
      <c r="C1045">
        <f t="shared" ca="1" si="48"/>
        <v>1056</v>
      </c>
    </row>
    <row r="1046" spans="1:3" x14ac:dyDescent="0.25">
      <c r="A1046">
        <f t="shared" si="50"/>
        <v>1046</v>
      </c>
      <c r="B1046">
        <f t="shared" ca="1" si="49"/>
        <v>0.97953676278519863</v>
      </c>
      <c r="C1046">
        <f t="shared" ca="1" si="48"/>
        <v>23</v>
      </c>
    </row>
    <row r="1047" spans="1:3" x14ac:dyDescent="0.25">
      <c r="A1047">
        <f t="shared" si="50"/>
        <v>1047</v>
      </c>
      <c r="B1047">
        <f t="shared" ca="1" si="49"/>
        <v>0.53125514447534539</v>
      </c>
      <c r="C1047">
        <f t="shared" ca="1" si="48"/>
        <v>529</v>
      </c>
    </row>
    <row r="1048" spans="1:3" x14ac:dyDescent="0.25">
      <c r="A1048">
        <f t="shared" si="50"/>
        <v>1048</v>
      </c>
      <c r="B1048">
        <f t="shared" ca="1" si="49"/>
        <v>0.62875482199759469</v>
      </c>
      <c r="C1048">
        <f t="shared" ca="1" si="48"/>
        <v>423</v>
      </c>
    </row>
    <row r="1049" spans="1:3" x14ac:dyDescent="0.25">
      <c r="A1049">
        <f t="shared" si="50"/>
        <v>1049</v>
      </c>
      <c r="B1049">
        <f t="shared" ca="1" si="49"/>
        <v>0.40435843470014021</v>
      </c>
      <c r="C1049">
        <f t="shared" ca="1" si="48"/>
        <v>656</v>
      </c>
    </row>
    <row r="1050" spans="1:3" x14ac:dyDescent="0.25">
      <c r="A1050">
        <f t="shared" si="50"/>
        <v>1050</v>
      </c>
      <c r="B1050">
        <f t="shared" ca="1" si="49"/>
        <v>0.76119493771567837</v>
      </c>
      <c r="C1050">
        <f t="shared" ca="1" si="48"/>
        <v>267</v>
      </c>
    </row>
    <row r="1051" spans="1:3" x14ac:dyDescent="0.25">
      <c r="A1051">
        <f t="shared" si="50"/>
        <v>1051</v>
      </c>
      <c r="B1051">
        <f t="shared" ca="1" si="49"/>
        <v>2.6996121591496114E-2</v>
      </c>
      <c r="C1051">
        <f t="shared" ca="1" si="48"/>
        <v>1098</v>
      </c>
    </row>
    <row r="1052" spans="1:3" x14ac:dyDescent="0.25">
      <c r="A1052">
        <f t="shared" si="50"/>
        <v>1052</v>
      </c>
      <c r="B1052">
        <f t="shared" ca="1" si="49"/>
        <v>0.69105074645702458</v>
      </c>
      <c r="C1052">
        <f t="shared" ca="1" si="48"/>
        <v>347</v>
      </c>
    </row>
    <row r="1053" spans="1:3" x14ac:dyDescent="0.25">
      <c r="A1053">
        <f t="shared" si="50"/>
        <v>1053</v>
      </c>
      <c r="B1053">
        <f t="shared" ca="1" si="49"/>
        <v>0.80802684965132043</v>
      </c>
      <c r="C1053">
        <f t="shared" ca="1" si="48"/>
        <v>221</v>
      </c>
    </row>
    <row r="1054" spans="1:3" x14ac:dyDescent="0.25">
      <c r="A1054">
        <f t="shared" si="50"/>
        <v>1054</v>
      </c>
      <c r="B1054">
        <f t="shared" ca="1" si="49"/>
        <v>0.66064928239007847</v>
      </c>
      <c r="C1054">
        <f t="shared" ca="1" si="48"/>
        <v>385</v>
      </c>
    </row>
    <row r="1055" spans="1:3" x14ac:dyDescent="0.25">
      <c r="A1055">
        <f t="shared" si="50"/>
        <v>1055</v>
      </c>
      <c r="B1055">
        <f t="shared" ca="1" si="49"/>
        <v>0.57319954053637701</v>
      </c>
      <c r="C1055">
        <f t="shared" ca="1" si="48"/>
        <v>487</v>
      </c>
    </row>
    <row r="1056" spans="1:3" x14ac:dyDescent="0.25">
      <c r="A1056">
        <f t="shared" si="50"/>
        <v>1056</v>
      </c>
      <c r="B1056">
        <f t="shared" ca="1" si="49"/>
        <v>0.86108233297638137</v>
      </c>
      <c r="C1056">
        <f t="shared" ca="1" si="48"/>
        <v>163</v>
      </c>
    </row>
    <row r="1057" spans="1:3" x14ac:dyDescent="0.25">
      <c r="A1057">
        <f t="shared" si="50"/>
        <v>1057</v>
      </c>
      <c r="B1057">
        <f t="shared" ca="1" si="49"/>
        <v>0.35571679944118006</v>
      </c>
      <c r="C1057">
        <f t="shared" ca="1" si="48"/>
        <v>706</v>
      </c>
    </row>
    <row r="1058" spans="1:3" x14ac:dyDescent="0.25">
      <c r="A1058">
        <f t="shared" si="50"/>
        <v>1058</v>
      </c>
      <c r="B1058">
        <f t="shared" ca="1" si="49"/>
        <v>0.87733484434530162</v>
      </c>
      <c r="C1058">
        <f t="shared" ca="1" si="48"/>
        <v>144</v>
      </c>
    </row>
    <row r="1059" spans="1:3" x14ac:dyDescent="0.25">
      <c r="A1059">
        <f t="shared" si="50"/>
        <v>1059</v>
      </c>
      <c r="B1059">
        <f t="shared" ca="1" si="49"/>
        <v>0.25029036055423814</v>
      </c>
      <c r="C1059">
        <f t="shared" ca="1" si="48"/>
        <v>849</v>
      </c>
    </row>
    <row r="1060" spans="1:3" x14ac:dyDescent="0.25">
      <c r="A1060">
        <f t="shared" si="50"/>
        <v>1060</v>
      </c>
      <c r="B1060">
        <f t="shared" ca="1" si="49"/>
        <v>0.1878304625137297</v>
      </c>
      <c r="C1060">
        <f t="shared" ca="1" si="48"/>
        <v>924</v>
      </c>
    </row>
    <row r="1061" spans="1:3" x14ac:dyDescent="0.25">
      <c r="A1061">
        <f t="shared" si="50"/>
        <v>1061</v>
      </c>
      <c r="B1061">
        <f t="shared" ca="1" si="49"/>
        <v>0.44451247186870491</v>
      </c>
      <c r="C1061">
        <f t="shared" ca="1" si="48"/>
        <v>621</v>
      </c>
    </row>
    <row r="1062" spans="1:3" x14ac:dyDescent="0.25">
      <c r="A1062">
        <f t="shared" si="50"/>
        <v>1062</v>
      </c>
      <c r="B1062">
        <f t="shared" ca="1" si="49"/>
        <v>0.8277038746937444</v>
      </c>
      <c r="C1062">
        <f t="shared" ca="1" si="48"/>
        <v>200</v>
      </c>
    </row>
    <row r="1063" spans="1:3" x14ac:dyDescent="0.25">
      <c r="A1063">
        <f t="shared" si="50"/>
        <v>1063</v>
      </c>
      <c r="B1063">
        <f t="shared" ca="1" si="49"/>
        <v>0.9290049667866338</v>
      </c>
      <c r="C1063">
        <f t="shared" ca="1" si="48"/>
        <v>86</v>
      </c>
    </row>
    <row r="1064" spans="1:3" x14ac:dyDescent="0.25">
      <c r="A1064">
        <f t="shared" si="50"/>
        <v>1064</v>
      </c>
      <c r="B1064">
        <f t="shared" ca="1" si="49"/>
        <v>0.29664706373938554</v>
      </c>
      <c r="C1064">
        <f t="shared" ca="1" si="48"/>
        <v>789</v>
      </c>
    </row>
    <row r="1065" spans="1:3" x14ac:dyDescent="0.25">
      <c r="A1065">
        <f t="shared" si="50"/>
        <v>1065</v>
      </c>
      <c r="B1065">
        <f t="shared" ca="1" si="49"/>
        <v>0.44495277762337226</v>
      </c>
      <c r="C1065">
        <f t="shared" ca="1" si="48"/>
        <v>620</v>
      </c>
    </row>
    <row r="1066" spans="1:3" x14ac:dyDescent="0.25">
      <c r="A1066">
        <f t="shared" si="50"/>
        <v>1066</v>
      </c>
      <c r="B1066">
        <f t="shared" ca="1" si="49"/>
        <v>0.61626662822937528</v>
      </c>
      <c r="C1066">
        <f t="shared" ca="1" si="48"/>
        <v>442</v>
      </c>
    </row>
    <row r="1067" spans="1:3" x14ac:dyDescent="0.25">
      <c r="A1067">
        <f t="shared" si="50"/>
        <v>1067</v>
      </c>
      <c r="B1067">
        <f t="shared" ca="1" si="49"/>
        <v>0.53406370008666393</v>
      </c>
      <c r="C1067">
        <f t="shared" ca="1" si="48"/>
        <v>524</v>
      </c>
    </row>
    <row r="1068" spans="1:3" x14ac:dyDescent="0.25">
      <c r="A1068">
        <f t="shared" si="50"/>
        <v>1068</v>
      </c>
      <c r="B1068">
        <f t="shared" ca="1" si="49"/>
        <v>0.10389032112895602</v>
      </c>
      <c r="C1068">
        <f t="shared" ca="1" si="48"/>
        <v>1022</v>
      </c>
    </row>
    <row r="1069" spans="1:3" x14ac:dyDescent="0.25">
      <c r="A1069">
        <f t="shared" si="50"/>
        <v>1069</v>
      </c>
      <c r="B1069">
        <f t="shared" ca="1" si="49"/>
        <v>7.0662928892903598E-2</v>
      </c>
      <c r="C1069">
        <f t="shared" ca="1" si="48"/>
        <v>1064</v>
      </c>
    </row>
    <row r="1070" spans="1:3" x14ac:dyDescent="0.25">
      <c r="A1070">
        <f t="shared" si="50"/>
        <v>1070</v>
      </c>
      <c r="B1070">
        <f t="shared" ca="1" si="49"/>
        <v>0.42554660774566611</v>
      </c>
      <c r="C1070">
        <f t="shared" ca="1" si="48"/>
        <v>637</v>
      </c>
    </row>
    <row r="1071" spans="1:3" x14ac:dyDescent="0.25">
      <c r="A1071">
        <f t="shared" si="50"/>
        <v>1071</v>
      </c>
      <c r="B1071">
        <f t="shared" ca="1" si="49"/>
        <v>0.40491950398232668</v>
      </c>
      <c r="C1071">
        <f t="shared" ca="1" si="48"/>
        <v>654</v>
      </c>
    </row>
    <row r="1072" spans="1:3" x14ac:dyDescent="0.25">
      <c r="A1072">
        <f t="shared" si="50"/>
        <v>1072</v>
      </c>
      <c r="B1072">
        <f t="shared" ca="1" si="49"/>
        <v>0.69973318718469824</v>
      </c>
      <c r="C1072">
        <f t="shared" ca="1" si="48"/>
        <v>340</v>
      </c>
    </row>
    <row r="1073" spans="1:3" x14ac:dyDescent="0.25">
      <c r="A1073">
        <f t="shared" si="50"/>
        <v>1073</v>
      </c>
      <c r="B1073">
        <f t="shared" ca="1" si="49"/>
        <v>0.62675598891891482</v>
      </c>
      <c r="C1073">
        <f t="shared" ca="1" si="48"/>
        <v>426</v>
      </c>
    </row>
    <row r="1074" spans="1:3" x14ac:dyDescent="0.25">
      <c r="A1074">
        <f t="shared" si="50"/>
        <v>1074</v>
      </c>
      <c r="B1074">
        <f t="shared" ca="1" si="49"/>
        <v>0.25808866038041711</v>
      </c>
      <c r="C1074">
        <f t="shared" ca="1" si="48"/>
        <v>834</v>
      </c>
    </row>
    <row r="1075" spans="1:3" x14ac:dyDescent="0.25">
      <c r="A1075">
        <f t="shared" si="50"/>
        <v>1075</v>
      </c>
      <c r="B1075">
        <f t="shared" ca="1" si="49"/>
        <v>0.48587081542785548</v>
      </c>
      <c r="C1075">
        <f t="shared" ca="1" si="48"/>
        <v>579</v>
      </c>
    </row>
    <row r="1076" spans="1:3" x14ac:dyDescent="0.25">
      <c r="A1076">
        <f t="shared" si="50"/>
        <v>1076</v>
      </c>
      <c r="B1076">
        <f t="shared" ca="1" si="49"/>
        <v>0.92117401399327248</v>
      </c>
      <c r="C1076">
        <f t="shared" ca="1" si="48"/>
        <v>92</v>
      </c>
    </row>
    <row r="1077" spans="1:3" x14ac:dyDescent="0.25">
      <c r="A1077">
        <f t="shared" si="50"/>
        <v>1077</v>
      </c>
      <c r="B1077">
        <f t="shared" ca="1" si="49"/>
        <v>0.16444394308426158</v>
      </c>
      <c r="C1077">
        <f t="shared" ca="1" si="48"/>
        <v>956</v>
      </c>
    </row>
    <row r="1078" spans="1:3" x14ac:dyDescent="0.25">
      <c r="A1078">
        <f t="shared" si="50"/>
        <v>1078</v>
      </c>
      <c r="B1078">
        <f t="shared" ca="1" si="49"/>
        <v>0.78597349272577866</v>
      </c>
      <c r="C1078">
        <f t="shared" ca="1" si="48"/>
        <v>242</v>
      </c>
    </row>
    <row r="1079" spans="1:3" x14ac:dyDescent="0.25">
      <c r="A1079">
        <f t="shared" si="50"/>
        <v>1079</v>
      </c>
      <c r="B1079">
        <f t="shared" ca="1" si="49"/>
        <v>0.85845102656746231</v>
      </c>
      <c r="C1079">
        <f t="shared" ca="1" si="48"/>
        <v>165</v>
      </c>
    </row>
    <row r="1080" spans="1:3" x14ac:dyDescent="0.25">
      <c r="A1080">
        <f t="shared" si="50"/>
        <v>1080</v>
      </c>
      <c r="B1080">
        <f t="shared" ca="1" si="49"/>
        <v>0.30568299232961604</v>
      </c>
      <c r="C1080">
        <f t="shared" ca="1" si="48"/>
        <v>767</v>
      </c>
    </row>
    <row r="1081" spans="1:3" x14ac:dyDescent="0.25">
      <c r="A1081">
        <f t="shared" si="50"/>
        <v>1081</v>
      </c>
      <c r="B1081">
        <f t="shared" ca="1" si="49"/>
        <v>0.21784838146301699</v>
      </c>
      <c r="C1081">
        <f t="shared" ca="1" si="48"/>
        <v>885</v>
      </c>
    </row>
    <row r="1082" spans="1:3" x14ac:dyDescent="0.25">
      <c r="A1082">
        <f t="shared" si="50"/>
        <v>1082</v>
      </c>
      <c r="B1082">
        <f t="shared" ca="1" si="49"/>
        <v>9.7285206801121515E-2</v>
      </c>
      <c r="C1082">
        <f t="shared" ca="1" si="48"/>
        <v>1033</v>
      </c>
    </row>
    <row r="1083" spans="1:3" x14ac:dyDescent="0.25">
      <c r="A1083">
        <f t="shared" si="50"/>
        <v>1083</v>
      </c>
      <c r="B1083">
        <f t="shared" ca="1" si="49"/>
        <v>0.1765235701344634</v>
      </c>
      <c r="C1083">
        <f t="shared" ca="1" si="48"/>
        <v>941</v>
      </c>
    </row>
    <row r="1084" spans="1:3" x14ac:dyDescent="0.25">
      <c r="A1084">
        <f t="shared" si="50"/>
        <v>1084</v>
      </c>
      <c r="B1084">
        <f t="shared" ca="1" si="49"/>
        <v>0.77045129321079497</v>
      </c>
      <c r="C1084">
        <f t="shared" ca="1" si="48"/>
        <v>254</v>
      </c>
    </row>
    <row r="1085" spans="1:3" x14ac:dyDescent="0.25">
      <c r="A1085">
        <f t="shared" si="50"/>
        <v>1085</v>
      </c>
      <c r="B1085">
        <f t="shared" ca="1" si="49"/>
        <v>0.28588626724305533</v>
      </c>
      <c r="C1085">
        <f t="shared" ca="1" si="48"/>
        <v>801</v>
      </c>
    </row>
    <row r="1086" spans="1:3" x14ac:dyDescent="0.25">
      <c r="A1086">
        <f t="shared" si="50"/>
        <v>1086</v>
      </c>
      <c r="B1086">
        <f t="shared" ca="1" si="49"/>
        <v>0.97263815068746129</v>
      </c>
      <c r="C1086">
        <f t="shared" ca="1" si="48"/>
        <v>36</v>
      </c>
    </row>
    <row r="1087" spans="1:3" x14ac:dyDescent="0.25">
      <c r="A1087">
        <f t="shared" si="50"/>
        <v>1087</v>
      </c>
      <c r="B1087">
        <f t="shared" ca="1" si="49"/>
        <v>0.18170083280098648</v>
      </c>
      <c r="C1087">
        <f t="shared" ca="1" si="48"/>
        <v>934</v>
      </c>
    </row>
    <row r="1088" spans="1:3" x14ac:dyDescent="0.25">
      <c r="A1088">
        <f t="shared" si="50"/>
        <v>1088</v>
      </c>
      <c r="B1088">
        <f t="shared" ca="1" si="49"/>
        <v>0.42866366361148844</v>
      </c>
      <c r="C1088">
        <f t="shared" ca="1" si="48"/>
        <v>634</v>
      </c>
    </row>
    <row r="1089" spans="1:3" x14ac:dyDescent="0.25">
      <c r="A1089">
        <f t="shared" si="50"/>
        <v>1089</v>
      </c>
      <c r="B1089">
        <f t="shared" ca="1" si="49"/>
        <v>0.54807968936045459</v>
      </c>
      <c r="C1089">
        <f t="shared" ref="C1089:C1119" ca="1" si="51">RANK(B1089,$B$1:$B$1120,0)</f>
        <v>511</v>
      </c>
    </row>
    <row r="1090" spans="1:3" x14ac:dyDescent="0.25">
      <c r="A1090">
        <f t="shared" si="50"/>
        <v>1090</v>
      </c>
      <c r="B1090">
        <f t="shared" ref="B1090:B1120" ca="1" si="52">RAND()</f>
        <v>0.57344050274041292</v>
      </c>
      <c r="C1090">
        <f t="shared" ca="1" si="51"/>
        <v>486</v>
      </c>
    </row>
    <row r="1091" spans="1:3" x14ac:dyDescent="0.25">
      <c r="A1091">
        <f t="shared" si="50"/>
        <v>1091</v>
      </c>
      <c r="B1091">
        <f t="shared" ca="1" si="52"/>
        <v>0.95853694858970262</v>
      </c>
      <c r="C1091">
        <f t="shared" ca="1" si="51"/>
        <v>47</v>
      </c>
    </row>
    <row r="1092" spans="1:3" x14ac:dyDescent="0.25">
      <c r="A1092">
        <f t="shared" ref="A1092:A1120" si="53">+A1091+1</f>
        <v>1092</v>
      </c>
      <c r="B1092">
        <f t="shared" ca="1" si="52"/>
        <v>9.487804346570794E-2</v>
      </c>
      <c r="C1092">
        <f t="shared" ca="1" si="51"/>
        <v>1035</v>
      </c>
    </row>
    <row r="1093" spans="1:3" x14ac:dyDescent="0.25">
      <c r="A1093">
        <f t="shared" si="53"/>
        <v>1093</v>
      </c>
      <c r="B1093">
        <f t="shared" ca="1" si="52"/>
        <v>0.38959110307813949</v>
      </c>
      <c r="C1093">
        <f t="shared" ca="1" si="51"/>
        <v>671</v>
      </c>
    </row>
    <row r="1094" spans="1:3" x14ac:dyDescent="0.25">
      <c r="A1094">
        <f t="shared" si="53"/>
        <v>1094</v>
      </c>
      <c r="B1094">
        <f t="shared" ca="1" si="52"/>
        <v>0.94049265310262642</v>
      </c>
      <c r="C1094">
        <f t="shared" ca="1" si="51"/>
        <v>69</v>
      </c>
    </row>
    <row r="1095" spans="1:3" x14ac:dyDescent="0.25">
      <c r="A1095">
        <f t="shared" si="53"/>
        <v>1095</v>
      </c>
      <c r="B1095">
        <f t="shared" ca="1" si="52"/>
        <v>0.45822696871490143</v>
      </c>
      <c r="C1095">
        <f t="shared" ca="1" si="51"/>
        <v>606</v>
      </c>
    </row>
    <row r="1096" spans="1:3" x14ac:dyDescent="0.25">
      <c r="A1096">
        <f t="shared" si="53"/>
        <v>1096</v>
      </c>
      <c r="B1096">
        <f t="shared" ca="1" si="52"/>
        <v>0.2918522981671946</v>
      </c>
      <c r="C1096">
        <f t="shared" ca="1" si="51"/>
        <v>794</v>
      </c>
    </row>
    <row r="1097" spans="1:3" x14ac:dyDescent="0.25">
      <c r="A1097">
        <f t="shared" si="53"/>
        <v>1097</v>
      </c>
      <c r="B1097">
        <f t="shared" ca="1" si="52"/>
        <v>1.5454321957826922E-2</v>
      </c>
      <c r="C1097">
        <f t="shared" ca="1" si="51"/>
        <v>1107</v>
      </c>
    </row>
    <row r="1098" spans="1:3" x14ac:dyDescent="0.25">
      <c r="A1098">
        <f t="shared" si="53"/>
        <v>1098</v>
      </c>
      <c r="B1098">
        <f t="shared" ca="1" si="52"/>
        <v>0.57858172748248982</v>
      </c>
      <c r="C1098">
        <f t="shared" ca="1" si="51"/>
        <v>483</v>
      </c>
    </row>
    <row r="1099" spans="1:3" x14ac:dyDescent="0.25">
      <c r="A1099">
        <f t="shared" si="53"/>
        <v>1099</v>
      </c>
      <c r="B1099">
        <f t="shared" ca="1" si="52"/>
        <v>0.33860871537060944</v>
      </c>
      <c r="C1099">
        <f t="shared" ca="1" si="51"/>
        <v>724</v>
      </c>
    </row>
    <row r="1100" spans="1:3" x14ac:dyDescent="0.25">
      <c r="A1100">
        <f t="shared" si="53"/>
        <v>1100</v>
      </c>
      <c r="B1100">
        <f t="shared" ca="1" si="52"/>
        <v>0.46940613953382193</v>
      </c>
      <c r="C1100">
        <f t="shared" ca="1" si="51"/>
        <v>596</v>
      </c>
    </row>
    <row r="1101" spans="1:3" x14ac:dyDescent="0.25">
      <c r="A1101">
        <f t="shared" si="53"/>
        <v>1101</v>
      </c>
      <c r="B1101">
        <f t="shared" ca="1" si="52"/>
        <v>0.61995526046922189</v>
      </c>
      <c r="C1101">
        <f t="shared" ca="1" si="51"/>
        <v>438</v>
      </c>
    </row>
    <row r="1102" spans="1:3" x14ac:dyDescent="0.25">
      <c r="A1102">
        <f t="shared" si="53"/>
        <v>1102</v>
      </c>
      <c r="B1102">
        <f t="shared" ca="1" si="52"/>
        <v>0.63469539620472049</v>
      </c>
      <c r="C1102">
        <f t="shared" ca="1" si="51"/>
        <v>417</v>
      </c>
    </row>
    <row r="1103" spans="1:3" x14ac:dyDescent="0.25">
      <c r="A1103">
        <f t="shared" si="53"/>
        <v>1103</v>
      </c>
      <c r="B1103">
        <f t="shared" ca="1" si="52"/>
        <v>0.29471182280310371</v>
      </c>
      <c r="C1103">
        <f t="shared" ca="1" si="51"/>
        <v>791</v>
      </c>
    </row>
    <row r="1104" spans="1:3" x14ac:dyDescent="0.25">
      <c r="A1104">
        <f t="shared" si="53"/>
        <v>1104</v>
      </c>
      <c r="B1104">
        <f t="shared" ca="1" si="52"/>
        <v>0.84129228689279134</v>
      </c>
      <c r="C1104">
        <f t="shared" ca="1" si="51"/>
        <v>185</v>
      </c>
    </row>
    <row r="1105" spans="1:3" x14ac:dyDescent="0.25">
      <c r="A1105">
        <f t="shared" si="53"/>
        <v>1105</v>
      </c>
      <c r="B1105">
        <f t="shared" ca="1" si="52"/>
        <v>0.7922718971216216</v>
      </c>
      <c r="C1105">
        <f t="shared" ca="1" si="51"/>
        <v>233</v>
      </c>
    </row>
    <row r="1106" spans="1:3" x14ac:dyDescent="0.25">
      <c r="A1106">
        <f t="shared" si="53"/>
        <v>1106</v>
      </c>
      <c r="B1106">
        <f t="shared" ca="1" si="52"/>
        <v>0.84384940442384915</v>
      </c>
      <c r="C1106">
        <f t="shared" ca="1" si="51"/>
        <v>181</v>
      </c>
    </row>
    <row r="1107" spans="1:3" x14ac:dyDescent="0.25">
      <c r="A1107">
        <f t="shared" si="53"/>
        <v>1107</v>
      </c>
      <c r="B1107">
        <f t="shared" ca="1" si="52"/>
        <v>4.8610244158620364E-2</v>
      </c>
      <c r="C1107">
        <f t="shared" ca="1" si="51"/>
        <v>1078</v>
      </c>
    </row>
    <row r="1108" spans="1:3" x14ac:dyDescent="0.25">
      <c r="A1108">
        <f t="shared" si="53"/>
        <v>1108</v>
      </c>
      <c r="B1108">
        <f t="shared" ca="1" si="52"/>
        <v>0.95542200634004359</v>
      </c>
      <c r="C1108">
        <f t="shared" ca="1" si="51"/>
        <v>51</v>
      </c>
    </row>
    <row r="1109" spans="1:3" x14ac:dyDescent="0.25">
      <c r="A1109">
        <f t="shared" si="53"/>
        <v>1109</v>
      </c>
      <c r="B1109">
        <f t="shared" ca="1" si="52"/>
        <v>0.3945920075673881</v>
      </c>
      <c r="C1109">
        <f t="shared" ca="1" si="51"/>
        <v>666</v>
      </c>
    </row>
    <row r="1110" spans="1:3" x14ac:dyDescent="0.25">
      <c r="A1110">
        <f t="shared" si="53"/>
        <v>1110</v>
      </c>
      <c r="B1110">
        <f t="shared" ca="1" si="52"/>
        <v>0.88369577550447764</v>
      </c>
      <c r="C1110">
        <f t="shared" ca="1" si="51"/>
        <v>135</v>
      </c>
    </row>
    <row r="1111" spans="1:3" x14ac:dyDescent="0.25">
      <c r="A1111">
        <f t="shared" si="53"/>
        <v>1111</v>
      </c>
      <c r="B1111">
        <f t="shared" ca="1" si="52"/>
        <v>0.99588680722382839</v>
      </c>
      <c r="C1111">
        <f t="shared" ca="1" si="51"/>
        <v>7</v>
      </c>
    </row>
    <row r="1112" spans="1:3" x14ac:dyDescent="0.25">
      <c r="A1112">
        <f t="shared" si="53"/>
        <v>1112</v>
      </c>
      <c r="B1112">
        <f t="shared" ca="1" si="52"/>
        <v>0.47463733956508258</v>
      </c>
      <c r="C1112">
        <f t="shared" ca="1" si="51"/>
        <v>589</v>
      </c>
    </row>
    <row r="1113" spans="1:3" x14ac:dyDescent="0.25">
      <c r="A1113">
        <f t="shared" si="53"/>
        <v>1113</v>
      </c>
      <c r="B1113">
        <f t="shared" ca="1" si="52"/>
        <v>0.61515644136086678</v>
      </c>
      <c r="C1113">
        <f t="shared" ca="1" si="51"/>
        <v>443</v>
      </c>
    </row>
    <row r="1114" spans="1:3" x14ac:dyDescent="0.25">
      <c r="A1114">
        <f t="shared" si="53"/>
        <v>1114</v>
      </c>
      <c r="B1114">
        <f t="shared" ca="1" si="52"/>
        <v>0.702577299701862</v>
      </c>
      <c r="C1114">
        <f t="shared" ca="1" si="51"/>
        <v>335</v>
      </c>
    </row>
    <row r="1115" spans="1:3" x14ac:dyDescent="0.25">
      <c r="A1115">
        <f t="shared" si="53"/>
        <v>1115</v>
      </c>
      <c r="B1115">
        <f t="shared" ca="1" si="52"/>
        <v>2.7493380236823906E-2</v>
      </c>
      <c r="C1115">
        <f t="shared" ca="1" si="51"/>
        <v>1095</v>
      </c>
    </row>
    <row r="1116" spans="1:3" x14ac:dyDescent="0.25">
      <c r="A1116">
        <f t="shared" si="53"/>
        <v>1116</v>
      </c>
      <c r="B1116">
        <f t="shared" ca="1" si="52"/>
        <v>0.25714341887489334</v>
      </c>
      <c r="C1116">
        <f t="shared" ca="1" si="51"/>
        <v>837</v>
      </c>
    </row>
    <row r="1117" spans="1:3" x14ac:dyDescent="0.25">
      <c r="A1117">
        <f t="shared" si="53"/>
        <v>1117</v>
      </c>
      <c r="B1117">
        <f t="shared" ca="1" si="52"/>
        <v>0.89262554959148255</v>
      </c>
      <c r="C1117">
        <f t="shared" ca="1" si="51"/>
        <v>122</v>
      </c>
    </row>
    <row r="1118" spans="1:3" x14ac:dyDescent="0.25">
      <c r="A1118">
        <f t="shared" si="53"/>
        <v>1118</v>
      </c>
      <c r="B1118">
        <f t="shared" ca="1" si="52"/>
        <v>0.24864742657338945</v>
      </c>
      <c r="C1118">
        <f t="shared" ca="1" si="51"/>
        <v>852</v>
      </c>
    </row>
    <row r="1119" spans="1:3" x14ac:dyDescent="0.25">
      <c r="A1119">
        <f t="shared" si="53"/>
        <v>1119</v>
      </c>
      <c r="B1119">
        <f t="shared" ca="1" si="52"/>
        <v>0.32352477980972583</v>
      </c>
      <c r="C1119">
        <f t="shared" ca="1" si="51"/>
        <v>742</v>
      </c>
    </row>
    <row r="1120" spans="1:3" x14ac:dyDescent="0.25">
      <c r="A1120">
        <f t="shared" si="53"/>
        <v>1120</v>
      </c>
      <c r="B1120">
        <f t="shared" ca="1" si="52"/>
        <v>0.31532138728627934</v>
      </c>
      <c r="C1120">
        <f ca="1">RANK(B1120,$B$1:$B$1120,0)</f>
        <v>756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I819"/>
  <sheetViews>
    <sheetView zoomScale="90" zoomScaleNormal="90" workbookViewId="0">
      <pane ySplit="2" topLeftCell="A275" activePane="bottomLeft" state="frozen"/>
      <selection activeCell="C1" sqref="C1:C1048576"/>
      <selection pane="bottomLeft" activeCell="B289" sqref="B289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57" thickBot="1" x14ac:dyDescent="0.45">
      <c r="A1" s="32" t="s">
        <v>4</v>
      </c>
      <c r="B1" s="1"/>
      <c r="C1" s="2" t="str">
        <f ca="1">IF(PORTADA!$E$39="A",G1,PORTADA!$E$40)</f>
        <v xml:space="preserve">Boque 2 y 3 - SEGURIDAD EN LAS FAS y MANDO Y RÉGIMEN INTERIOR </v>
      </c>
      <c r="D1" s="3"/>
      <c r="E1" s="4" t="e">
        <f>ROUND(Q2/K2*10,2)</f>
        <v>#DIV/0!</v>
      </c>
      <c r="F1" s="4"/>
      <c r="G1" s="38" t="str">
        <f>LOOKUP(I5,DATOS!A:A,DATOS!E:E)</f>
        <v xml:space="preserve">Boque 2 y 3 - SEGURIDAD EN LAS FAS y MANDO Y RÉGIMEN INTERIOR </v>
      </c>
      <c r="I1" s="39">
        <v>2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e">
        <f ca="1">IF(PORTADA!$E$39="A",X2,"")</f>
        <v>#DIV/0!</v>
      </c>
      <c r="D2" s="3"/>
      <c r="E2" s="9"/>
      <c r="F2" s="10"/>
      <c r="I2" s="35" t="str">
        <f ca="1">IF(PORTADA!$E$39="A", LOOKUP(I5,DATOS!A:A,DATOS!E:E),PORTADA!$E$40)</f>
        <v xml:space="preserve">Boque 2 y 3 - SEGURIDAD EN LAS FAS y MANDO Y RÉGIMEN INTERIOR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1</v>
      </c>
      <c r="N2" s="18">
        <f>SUM(N3:N52)</f>
        <v>0</v>
      </c>
      <c r="O2" s="18">
        <f>L2+M2</f>
        <v>1</v>
      </c>
      <c r="P2" s="18" t="e">
        <f>+O2/K2</f>
        <v>#DIV/0!</v>
      </c>
      <c r="Q2" s="18">
        <f>+L2+N2</f>
        <v>0</v>
      </c>
      <c r="R2" s="18">
        <f>ROUND(Q2/(L2+M2)*10,2)</f>
        <v>0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e">
        <f>IF(E2="X",V2,IF(O2&gt;0,U2,V2))</f>
        <v>#DIV/0!</v>
      </c>
      <c r="X2" s="18" t="e">
        <f ca="1">IF(PORTADA!E39="A",W2,V2)</f>
        <v>#DIV/0!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 xml:space="preserve">1.- SEGURIDAD EN LAS FAS. </v>
      </c>
      <c r="D5" s="24"/>
      <c r="E5" s="11"/>
      <c r="F5" s="11"/>
      <c r="G5" s="40" t="str">
        <f>LOOKUP(I5,DATOS!A:A,DATOS!F:F)</f>
        <v xml:space="preserve">SEGURIDAD EN LAS FAS. </v>
      </c>
      <c r="H5" s="40">
        <f>LOOKUP(I5,DATOS!A:A,DATOS!P:P)</f>
        <v>0</v>
      </c>
      <c r="I5" s="35">
        <f>LOOKUP(I1,DATOS!C:C,DATOS!A:A)</f>
        <v>85</v>
      </c>
      <c r="J5" s="61">
        <f>LOOKUP(I5,DATOS!A:A,DATOS!C:C)</f>
        <v>2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 xml:space="preserve">2.- SEGURIDAD EN LAS FAS. </v>
      </c>
      <c r="D11" s="24"/>
      <c r="E11" s="11"/>
      <c r="F11" s="11"/>
      <c r="G11" s="40" t="str">
        <f>IF(J12="FIN","",LOOKUP(I11,DATOS!A:A,DATOS!F:F))</f>
        <v xml:space="preserve">SEGURIDAD EN LAS FAS. </v>
      </c>
      <c r="H11" s="40">
        <f>IF(J12="FIN",0,LOOKUP(I11,DATOS!A:A,DATOS!P:P))</f>
        <v>0</v>
      </c>
      <c r="I11" s="35">
        <f>+I5+1</f>
        <v>86</v>
      </c>
      <c r="J11" s="61">
        <f>IF(LOOKUP(I11,DATOS!A:A,DATOS!C:C)=0,J5,(LOOKUP(I11,DATOS!A:A,DATOS!C:C)))</f>
        <v>2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 xml:space="preserve">3.- SEGURIDAD EN LAS FAS. </v>
      </c>
      <c r="D17" s="24"/>
      <c r="E17" s="11"/>
      <c r="F17" s="11"/>
      <c r="G17" s="40" t="str">
        <f>IF(J18="FIN","",LOOKUP(I17,DATOS!A:A,DATOS!F:F))</f>
        <v xml:space="preserve">SEGURIDAD EN LAS FAS. </v>
      </c>
      <c r="H17" s="40">
        <f>IF(J18="FIN",0,LOOKUP(I17,DATOS!A:A,DATOS!P:P))</f>
        <v>0</v>
      </c>
      <c r="I17" s="35">
        <f>+I11+1</f>
        <v>87</v>
      </c>
      <c r="J17" s="61">
        <f>IF(LOOKUP(I17,DATOS!A:A,DATOS!C:C)=0,J11,(LOOKUP(I17,DATOS!A:A,DATOS!C:C)))</f>
        <v>2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 xml:space="preserve">4.- SEGURIDAD EN LAS FAS. </v>
      </c>
      <c r="D23" s="24"/>
      <c r="E23" s="11"/>
      <c r="F23" s="11"/>
      <c r="G23" s="40" t="str">
        <f>IF(J24="FIN","",LOOKUP(I23,DATOS!A:A,DATOS!F:F))</f>
        <v xml:space="preserve">SEGURIDAD EN LAS FAS. </v>
      </c>
      <c r="H23" s="40">
        <f>IF(J24="FIN",0,LOOKUP(I23,DATOS!A:A,DATOS!P:P))</f>
        <v>0</v>
      </c>
      <c r="I23" s="35">
        <f>+I17+1</f>
        <v>88</v>
      </c>
      <c r="J23" s="61">
        <f>IF(LOOKUP(I23,DATOS!A:A,DATOS!C:C)=0,J17,(LOOKUP(I23,DATOS!A:A,DATOS!C:C)))</f>
        <v>2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 xml:space="preserve">5.- SEGURIDAD EN LAS FAS. </v>
      </c>
      <c r="D29" s="24"/>
      <c r="E29" s="11"/>
      <c r="F29" s="11"/>
      <c r="G29" s="40" t="str">
        <f>IF(J30="FIN","",LOOKUP(I29,DATOS!A:A,DATOS!F:F))</f>
        <v xml:space="preserve">SEGURIDAD EN LAS FAS. </v>
      </c>
      <c r="H29" s="40">
        <f>IF(J30="FIN",0,LOOKUP(I29,DATOS!A:A,DATOS!P:P))</f>
        <v>0</v>
      </c>
      <c r="I29" s="35">
        <f>+I23+1</f>
        <v>89</v>
      </c>
      <c r="J29" s="61">
        <f>IF(LOOKUP(I29,DATOS!A:A,DATOS!C:C)=0,J23,(LOOKUP(I29,DATOS!A:A,DATOS!C:C)))</f>
        <v>2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 xml:space="preserve">6.- SEGURIDAD EN LAS FAS. </v>
      </c>
      <c r="D35" s="24"/>
      <c r="E35" s="11"/>
      <c r="F35" s="11"/>
      <c r="G35" s="40" t="str">
        <f>IF(J36="FIN","",LOOKUP(I35,DATOS!A:A,DATOS!F:F))</f>
        <v xml:space="preserve">SEGURIDAD EN LAS FAS. </v>
      </c>
      <c r="H35" s="40">
        <f>IF(J36="FIN",0,LOOKUP(I35,DATOS!A:A,DATOS!P:P))</f>
        <v>0</v>
      </c>
      <c r="I35" s="35">
        <f>+I29+1</f>
        <v>90</v>
      </c>
      <c r="J35" s="61">
        <f>IF(LOOKUP(I35,DATOS!A:A,DATOS!C:C)=0,J29,(LOOKUP(I35,DATOS!A:A,DATOS!C:C)))</f>
        <v>2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 xml:space="preserve">7.- SEGURIDAD EN LAS FAS. </v>
      </c>
      <c r="D41" s="24"/>
      <c r="E41" s="11"/>
      <c r="F41" s="11"/>
      <c r="G41" s="40" t="str">
        <f>IF(J42="FIN","",LOOKUP(I41,DATOS!A:A,DATOS!F:F))</f>
        <v xml:space="preserve">SEGURIDAD EN LAS FAS. </v>
      </c>
      <c r="H41" s="40">
        <f>IF(J42="FIN",0,LOOKUP(I41,DATOS!A:A,DATOS!P:P))</f>
        <v>0</v>
      </c>
      <c r="I41" s="35">
        <f>+I35+1</f>
        <v>91</v>
      </c>
      <c r="J41" s="61">
        <f>IF(LOOKUP(I41,DATOS!A:A,DATOS!C:C)=0,J35,(LOOKUP(I41,DATOS!A:A,DATOS!C:C)))</f>
        <v>2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 xml:space="preserve">8.- SEGURIDAD EN LAS FAS. </v>
      </c>
      <c r="D47" s="24"/>
      <c r="E47" s="11"/>
      <c r="F47" s="11"/>
      <c r="G47" s="40" t="str">
        <f>IF(J48="FIN","",LOOKUP(I47,DATOS!A:A,DATOS!F:F))</f>
        <v xml:space="preserve">SEGURIDAD EN LAS FAS. </v>
      </c>
      <c r="H47" s="40">
        <f>IF(J48="FIN",0,LOOKUP(I47,DATOS!A:A,DATOS!P:P))</f>
        <v>0</v>
      </c>
      <c r="I47" s="35">
        <f>+I41+1</f>
        <v>92</v>
      </c>
      <c r="J47" s="61">
        <f>IF(LOOKUP(I47,DATOS!A:A,DATOS!C:C)=0,J41,(LOOKUP(I47,DATOS!A:A,DATOS!C:C)))</f>
        <v>2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 xml:space="preserve">9.- SEGURIDAD EN LAS FAS. </v>
      </c>
      <c r="D53" s="24"/>
      <c r="E53" s="11"/>
      <c r="F53" s="11"/>
      <c r="G53" s="40" t="str">
        <f>IF(J54="FIN","",LOOKUP(I53,DATOS!A:A,DATOS!F:F))</f>
        <v xml:space="preserve">SEGURIDAD EN LAS FAS. </v>
      </c>
      <c r="H53" s="40">
        <f>IF(J54="FIN",0,LOOKUP(I53,DATOS!A:A,DATOS!P:P))</f>
        <v>0</v>
      </c>
      <c r="I53" s="35">
        <f>+I47+1</f>
        <v>93</v>
      </c>
      <c r="J53" s="61">
        <f>IF(LOOKUP(I53,DATOS!A:A,DATOS!C:C)=0,J47,(LOOKUP(I53,DATOS!A:A,DATOS!C:C)))</f>
        <v>2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 xml:space="preserve">10.- SEGURIDAD EN LAS FAS. </v>
      </c>
      <c r="D59" s="24"/>
      <c r="E59" s="11"/>
      <c r="F59" s="11"/>
      <c r="G59" s="40" t="str">
        <f>IF(J60="FIN","",LOOKUP(I59,DATOS!A:A,DATOS!F:F))</f>
        <v xml:space="preserve">SEGURIDAD EN LAS FAS. </v>
      </c>
      <c r="H59" s="40">
        <f>IF(J60="FIN",0,LOOKUP(I59,DATOS!A:A,DATOS!P:P))</f>
        <v>0</v>
      </c>
      <c r="I59" s="35">
        <f>+I53+1</f>
        <v>94</v>
      </c>
      <c r="J59" s="61">
        <f>IF(LOOKUP(I59,DATOS!A:A,DATOS!C:C)=0,J53,(LOOKUP(I59,DATOS!A:A,DATOS!C:C)))</f>
        <v>2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 xml:space="preserve">11.- SEGURIDAD EN LAS FAS. </v>
      </c>
      <c r="D65" s="24"/>
      <c r="E65" s="11"/>
      <c r="F65" s="11"/>
      <c r="G65" s="40" t="str">
        <f>IF(J66="FIN","",LOOKUP(I65,DATOS!A:A,DATOS!F:F))</f>
        <v xml:space="preserve">SEGURIDAD EN LAS FAS. </v>
      </c>
      <c r="H65" s="40">
        <f>IF(J66="FIN",0,LOOKUP(I65,DATOS!A:A,DATOS!P:P))</f>
        <v>0</v>
      </c>
      <c r="I65" s="35">
        <f>+I59+1</f>
        <v>95</v>
      </c>
      <c r="J65" s="61">
        <f>IF(LOOKUP(I65,DATOS!A:A,DATOS!C:C)=0,J59,(LOOKUP(I65,DATOS!A:A,DATOS!C:C)))</f>
        <v>2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 xml:space="preserve">12.- SEGURIDAD EN LAS FAS. </v>
      </c>
      <c r="D71" s="24"/>
      <c r="E71" s="11"/>
      <c r="F71" s="11"/>
      <c r="G71" s="40" t="str">
        <f>IF(J72="FIN","",LOOKUP(I71,DATOS!A:A,DATOS!F:F))</f>
        <v xml:space="preserve">SEGURIDAD EN LAS FAS. </v>
      </c>
      <c r="H71" s="40">
        <f>IF(J72="FIN",0,LOOKUP(I71,DATOS!A:A,DATOS!P:P))</f>
        <v>0</v>
      </c>
      <c r="I71" s="35">
        <f>+I65+1</f>
        <v>96</v>
      </c>
      <c r="J71" s="61">
        <f>IF(LOOKUP(I71,DATOS!A:A,DATOS!C:C)=0,J65,(LOOKUP(I71,DATOS!A:A,DATOS!C:C)))</f>
        <v>2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 xml:space="preserve">13.- SEGURIDAD EN LAS FAS. </v>
      </c>
      <c r="D77" s="24"/>
      <c r="E77" s="11"/>
      <c r="F77" s="11"/>
      <c r="G77" s="40" t="str">
        <f>IF(J78="FIN","",LOOKUP(I77,DATOS!A:A,DATOS!F:F))</f>
        <v xml:space="preserve">SEGURIDAD EN LAS FAS. </v>
      </c>
      <c r="H77" s="40">
        <f>IF(J78="FIN",0,LOOKUP(I77,DATOS!A:A,DATOS!P:P))</f>
        <v>0</v>
      </c>
      <c r="I77" s="35">
        <f>+I71+1</f>
        <v>97</v>
      </c>
      <c r="J77" s="61">
        <f>IF(LOOKUP(I77,DATOS!A:A,DATOS!C:C)=0,J71,(LOOKUP(I77,DATOS!A:A,DATOS!C:C)))</f>
        <v>2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 xml:space="preserve">14.- SEGURIDAD EN LAS FAS. </v>
      </c>
      <c r="D83" s="24"/>
      <c r="E83" s="11"/>
      <c r="F83" s="11"/>
      <c r="G83" s="40" t="str">
        <f>IF(J84="FIN","",LOOKUP(I83,DATOS!A:A,DATOS!F:F))</f>
        <v xml:space="preserve">SEGURIDAD EN LAS FAS. </v>
      </c>
      <c r="H83" s="40">
        <f>IF(J84="FIN",0,LOOKUP(I83,DATOS!A:A,DATOS!P:P))</f>
        <v>0</v>
      </c>
      <c r="I83" s="35">
        <f>+I77+1</f>
        <v>98</v>
      </c>
      <c r="J83" s="61">
        <f>IF(LOOKUP(I83,DATOS!A:A,DATOS!C:C)=0,J77,(LOOKUP(I83,DATOS!A:A,DATOS!C:C)))</f>
        <v>2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 xml:space="preserve">15.- SEGURIDAD EN LAS FAS. </v>
      </c>
      <c r="D89" s="24"/>
      <c r="E89" s="11"/>
      <c r="F89" s="11"/>
      <c r="G89" s="40" t="str">
        <f>IF(J90="FIN","",LOOKUP(I89,DATOS!A:A,DATOS!F:F))</f>
        <v xml:space="preserve">SEGURIDAD EN LAS FAS. </v>
      </c>
      <c r="H89" s="40">
        <f>IF(J90="FIN",0,LOOKUP(I89,DATOS!A:A,DATOS!P:P))</f>
        <v>0</v>
      </c>
      <c r="I89" s="35">
        <f>+I83+1</f>
        <v>99</v>
      </c>
      <c r="J89" s="61">
        <f>IF(LOOKUP(I89,DATOS!A:A,DATOS!C:C)=0,J83,(LOOKUP(I89,DATOS!A:A,DATOS!C:C)))</f>
        <v>2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 xml:space="preserve">16.- SEGURIDAD EN LAS FAS. </v>
      </c>
      <c r="D95" s="24"/>
      <c r="E95" s="11"/>
      <c r="F95" s="11"/>
      <c r="G95" s="40" t="str">
        <f>IF(J96="FIN","",LOOKUP(I95,DATOS!A:A,DATOS!F:F))</f>
        <v xml:space="preserve">SEGURIDAD EN LAS FAS. </v>
      </c>
      <c r="H95" s="40">
        <f>IF(J96="FIN",0,LOOKUP(I95,DATOS!A:A,DATOS!P:P))</f>
        <v>0</v>
      </c>
      <c r="I95" s="35">
        <f>+I89+1</f>
        <v>100</v>
      </c>
      <c r="J95" s="61">
        <f>IF(LOOKUP(I95,DATOS!A:A,DATOS!C:C)=0,J89,(LOOKUP(I95,DATOS!A:A,DATOS!C:C)))</f>
        <v>2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 xml:space="preserve">17.- SEGURIDAD EN LAS FAS. </v>
      </c>
      <c r="D101" s="24"/>
      <c r="E101" s="11"/>
      <c r="F101" s="11"/>
      <c r="G101" s="40" t="str">
        <f>IF(J102="FIN","",LOOKUP(I101,DATOS!A:A,DATOS!F:F))</f>
        <v xml:space="preserve">SEGURIDAD EN LAS FAS. </v>
      </c>
      <c r="H101" s="40">
        <f>IF(J102="FIN",0,LOOKUP(I101,DATOS!A:A,DATOS!P:P))</f>
        <v>0</v>
      </c>
      <c r="I101" s="35">
        <f>+I95+1</f>
        <v>101</v>
      </c>
      <c r="J101" s="61">
        <f>IF(LOOKUP(I101,DATOS!A:A,DATOS!C:C)=0,J95,(LOOKUP(I101,DATOS!A:A,DATOS!C:C)))</f>
        <v>2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 xml:space="preserve">18.- SEGURIDAD EN LAS FAS. </v>
      </c>
      <c r="D107" s="24"/>
      <c r="E107" s="11"/>
      <c r="F107" s="11"/>
      <c r="G107" s="40" t="str">
        <f>IF(J108="FIN","",LOOKUP(I107,DATOS!A:A,DATOS!F:F))</f>
        <v xml:space="preserve">SEGURIDAD EN LAS FAS. </v>
      </c>
      <c r="H107" s="40">
        <f>IF(J108="FIN",0,LOOKUP(I107,DATOS!A:A,DATOS!P:P))</f>
        <v>0</v>
      </c>
      <c r="I107" s="35">
        <f>+I101+1</f>
        <v>102</v>
      </c>
      <c r="J107" s="61">
        <f>IF(LOOKUP(I107,DATOS!A:A,DATOS!C:C)=0,J101,(LOOKUP(I107,DATOS!A:A,DATOS!C:C)))</f>
        <v>2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 xml:space="preserve">19.- SEGURIDAD EN LAS FAS. </v>
      </c>
      <c r="D113" s="24"/>
      <c r="E113" s="11"/>
      <c r="F113" s="11"/>
      <c r="G113" s="40" t="str">
        <f>IF(J114="FIN","",LOOKUP(I113,DATOS!A:A,DATOS!F:F))</f>
        <v xml:space="preserve">SEGURIDAD EN LAS FAS. </v>
      </c>
      <c r="H113" s="40">
        <f>IF(J114="FIN",0,LOOKUP(I113,DATOS!A:A,DATOS!P:P))</f>
        <v>0</v>
      </c>
      <c r="I113" s="35">
        <f>+I107+1</f>
        <v>103</v>
      </c>
      <c r="J113" s="61">
        <f>IF(LOOKUP(I113,DATOS!A:A,DATOS!C:C)=0,J107,(LOOKUP(I113,DATOS!A:A,DATOS!C:C)))</f>
        <v>2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 xml:space="preserve">20.- SEGURIDAD EN LAS FAS. </v>
      </c>
      <c r="D119" s="24"/>
      <c r="E119" s="11"/>
      <c r="F119" s="11"/>
      <c r="G119" s="40" t="str">
        <f>IF(J120="FIN","",LOOKUP(I119,DATOS!A:A,DATOS!F:F))</f>
        <v xml:space="preserve">SEGURIDAD EN LAS FAS. </v>
      </c>
      <c r="H119" s="40">
        <f>IF(J120="FIN",0,LOOKUP(I119,DATOS!A:A,DATOS!P:P))</f>
        <v>0</v>
      </c>
      <c r="I119" s="35">
        <f>+I113+1</f>
        <v>104</v>
      </c>
      <c r="J119" s="61">
        <f>IF(LOOKUP(I119,DATOS!A:A,DATOS!C:C)=0,J113,(LOOKUP(I119,DATOS!A:A,DATOS!C:C)))</f>
        <v>2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 xml:space="preserve">21.- SEGURIDAD EN LAS FAS. </v>
      </c>
      <c r="D125" s="24"/>
      <c r="E125" s="11"/>
      <c r="F125" s="11"/>
      <c r="G125" s="40" t="str">
        <f>IF(J126="FIN","",LOOKUP(I125,DATOS!A:A,DATOS!F:F))</f>
        <v xml:space="preserve">SEGURIDAD EN LAS FAS. </v>
      </c>
      <c r="H125" s="40">
        <f>IF(J126="FIN",0,LOOKUP(I125,DATOS!A:A,DATOS!P:P))</f>
        <v>0</v>
      </c>
      <c r="I125" s="35">
        <f>+I119+1</f>
        <v>105</v>
      </c>
      <c r="J125" s="61">
        <f>IF(LOOKUP(I125,DATOS!A:A,DATOS!C:C)=0,J119,(LOOKUP(I125,DATOS!A:A,DATOS!C:C)))</f>
        <v>2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 xml:space="preserve">22.- SEGURIDAD EN LAS FAS. </v>
      </c>
      <c r="D131" s="24"/>
      <c r="E131" s="11"/>
      <c r="F131" s="11"/>
      <c r="G131" s="40" t="str">
        <f>IF(J132="FIN","",LOOKUP(I131,DATOS!A:A,DATOS!F:F))</f>
        <v xml:space="preserve">SEGURIDAD EN LAS FAS. </v>
      </c>
      <c r="H131" s="40">
        <f>IF(J132="FIN",0,LOOKUP(I131,DATOS!A:A,DATOS!P:P))</f>
        <v>0</v>
      </c>
      <c r="I131" s="35">
        <f>+I125+1</f>
        <v>106</v>
      </c>
      <c r="J131" s="61">
        <f>IF(LOOKUP(I131,DATOS!A:A,DATOS!C:C)=0,J125,(LOOKUP(I131,DATOS!A:A,DATOS!C:C)))</f>
        <v>2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 xml:space="preserve">23.- SEGURIDAD EN LAS FAS. </v>
      </c>
      <c r="D137" s="24"/>
      <c r="E137" s="11"/>
      <c r="F137" s="11"/>
      <c r="G137" s="40" t="str">
        <f>IF(J138="FIN","",LOOKUP(I137,DATOS!A:A,DATOS!F:F))</f>
        <v xml:space="preserve">SEGURIDAD EN LAS FAS. </v>
      </c>
      <c r="H137" s="40">
        <f>IF(J138="FIN",0,LOOKUP(I137,DATOS!A:A,DATOS!P:P))</f>
        <v>0</v>
      </c>
      <c r="I137" s="35">
        <f>+I131+1</f>
        <v>107</v>
      </c>
      <c r="J137" s="61">
        <f>IF(LOOKUP(I137,DATOS!A:A,DATOS!C:C)=0,J131,(LOOKUP(I137,DATOS!A:A,DATOS!C:C)))</f>
        <v>2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 xml:space="preserve">24.- MANDO Y RÉGIMEN INTERIOR. </v>
      </c>
      <c r="D143" s="24"/>
      <c r="E143" s="11"/>
      <c r="F143" s="11"/>
      <c r="G143" s="40" t="str">
        <f>IF(J144="FIN","",LOOKUP(I143,DATOS!A:A,DATOS!F:F))</f>
        <v xml:space="preserve">MANDO Y RÉGIMEN INTERIOR. </v>
      </c>
      <c r="H143" s="40">
        <f>IF(J144="FIN",0,LOOKUP(I143,DATOS!A:A,DATOS!P:P))</f>
        <v>0</v>
      </c>
      <c r="I143" s="35">
        <f>+I137+1</f>
        <v>108</v>
      </c>
      <c r="J143" s="61">
        <f>IF(LOOKUP(I143,DATOS!A:A,DATOS!C:C)=0,J137,(LOOKUP(I143,DATOS!A:A,DATOS!C:C)))</f>
        <v>2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 xml:space="preserve">25.- MANDO Y RÉGIMEN INTERIOR. </v>
      </c>
      <c r="D149" s="24"/>
      <c r="E149" s="11"/>
      <c r="F149" s="11"/>
      <c r="G149" s="40" t="str">
        <f>IF(J150="FIN","",LOOKUP(I149,DATOS!A:A,DATOS!F:F))</f>
        <v xml:space="preserve">MANDO Y RÉGIMEN INTERIOR. </v>
      </c>
      <c r="H149" s="40">
        <f>IF(J150="FIN",0,LOOKUP(I149,DATOS!A:A,DATOS!P:P))</f>
        <v>0</v>
      </c>
      <c r="I149" s="35">
        <f>+I143+1</f>
        <v>109</v>
      </c>
      <c r="J149" s="61">
        <f>IF(LOOKUP(I149,DATOS!A:A,DATOS!C:C)=0,J143,(LOOKUP(I149,DATOS!A:A,DATOS!C:C)))</f>
        <v>2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 xml:space="preserve">26.- MANDO Y RÉGIMEN INTERIOR. </v>
      </c>
      <c r="D155" s="24"/>
      <c r="E155" s="11"/>
      <c r="F155" s="11"/>
      <c r="G155" s="40" t="str">
        <f>IF(J156="FIN","",LOOKUP(I155,DATOS!A:A,DATOS!F:F))</f>
        <v xml:space="preserve">MANDO Y RÉGIMEN INTERIOR. </v>
      </c>
      <c r="H155" s="40">
        <f>IF(J156="FIN",0,LOOKUP(I155,DATOS!A:A,DATOS!P:P))</f>
        <v>0</v>
      </c>
      <c r="I155" s="35">
        <f>+I149+1</f>
        <v>110</v>
      </c>
      <c r="J155" s="61">
        <f>IF(LOOKUP(I155,DATOS!A:A,DATOS!C:C)=0,J149,(LOOKUP(I155,DATOS!A:A,DATOS!C:C)))</f>
        <v>2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 xml:space="preserve">27.- MANDO Y RÉGIMEN INTERIOR. </v>
      </c>
      <c r="D161" s="24"/>
      <c r="E161" s="11"/>
      <c r="F161" s="11"/>
      <c r="G161" s="40" t="str">
        <f>IF(J162="FIN","",LOOKUP(I161,DATOS!A:A,DATOS!F:F))</f>
        <v xml:space="preserve">MANDO Y RÉGIMEN INTERIOR. </v>
      </c>
      <c r="H161" s="40">
        <f>IF(J162="FIN",0,LOOKUP(I161,DATOS!A:A,DATOS!P:P))</f>
        <v>0</v>
      </c>
      <c r="I161" s="35">
        <f>+I155+1</f>
        <v>111</v>
      </c>
      <c r="J161" s="61">
        <f>IF(LOOKUP(I161,DATOS!A:A,DATOS!C:C)=0,J155,(LOOKUP(I161,DATOS!A:A,DATOS!C:C)))</f>
        <v>2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 xml:space="preserve">28.- MANDO Y RÉGIMEN INTERIOR. </v>
      </c>
      <c r="D167" s="24"/>
      <c r="E167" s="11"/>
      <c r="F167" s="11"/>
      <c r="G167" s="40" t="str">
        <f>IF(J168="FIN","",LOOKUP(I167,DATOS!A:A,DATOS!F:F))</f>
        <v xml:space="preserve">MANDO Y RÉGIMEN INTERIOR. </v>
      </c>
      <c r="H167" s="40">
        <f>IF(J168="FIN",0,LOOKUP(I167,DATOS!A:A,DATOS!P:P))</f>
        <v>0</v>
      </c>
      <c r="I167" s="35">
        <f>+I161+1</f>
        <v>112</v>
      </c>
      <c r="J167" s="61">
        <f>IF(LOOKUP(I167,DATOS!A:A,DATOS!C:C)=0,J161,(LOOKUP(I167,DATOS!A:A,DATOS!C:C)))</f>
        <v>2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 xml:space="preserve">29.- MANDO Y RÉGIMEN INTERIOR. </v>
      </c>
      <c r="D173" s="24"/>
      <c r="E173" s="11"/>
      <c r="F173" s="11"/>
      <c r="G173" s="40" t="str">
        <f>IF(J174="FIN","",LOOKUP(I173,DATOS!A:A,DATOS!F:F))</f>
        <v xml:space="preserve">MANDO Y RÉGIMEN INTERIOR. </v>
      </c>
      <c r="H173" s="40">
        <f>IF(J174="FIN",0,LOOKUP(I173,DATOS!A:A,DATOS!P:P))</f>
        <v>0</v>
      </c>
      <c r="I173" s="35">
        <f>+I167+1</f>
        <v>113</v>
      </c>
      <c r="J173" s="61">
        <f>IF(LOOKUP(I173,DATOS!A:A,DATOS!C:C)=0,J167,(LOOKUP(I173,DATOS!A:A,DATOS!C:C)))</f>
        <v>2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 xml:space="preserve">30.- MANDO Y RÉGIMEN INTERIOR. </v>
      </c>
      <c r="D179" s="24"/>
      <c r="E179" s="11"/>
      <c r="F179" s="11"/>
      <c r="G179" s="40" t="str">
        <f>IF(J180="FIN","",LOOKUP(I179,DATOS!A:A,DATOS!F:F))</f>
        <v xml:space="preserve">MANDO Y RÉGIMEN INTERIOR. </v>
      </c>
      <c r="H179" s="40">
        <f>IF(J180="FIN",0,LOOKUP(I179,DATOS!A:A,DATOS!P:P))</f>
        <v>0</v>
      </c>
      <c r="I179" s="35">
        <f>+I173+1</f>
        <v>114</v>
      </c>
      <c r="J179" s="61">
        <f>IF(LOOKUP(I179,DATOS!A:A,DATOS!C:C)=0,J173,(LOOKUP(I179,DATOS!A:A,DATOS!C:C)))</f>
        <v>2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 xml:space="preserve">31.- MANDO Y RÉGIMEN INTERIOR. </v>
      </c>
      <c r="D185" s="24"/>
      <c r="E185" s="11"/>
      <c r="F185" s="11"/>
      <c r="G185" s="40" t="str">
        <f>IF(J186="FIN","",LOOKUP(I185,DATOS!A:A,DATOS!F:F))</f>
        <v xml:space="preserve">MANDO Y RÉGIMEN INTERIOR. </v>
      </c>
      <c r="H185" s="40">
        <f>IF(J186="FIN",0,LOOKUP(I185,DATOS!A:A,DATOS!P:P))</f>
        <v>0</v>
      </c>
      <c r="I185" s="35">
        <f>+I179+1</f>
        <v>115</v>
      </c>
      <c r="J185" s="61">
        <f>IF(LOOKUP(I185,DATOS!A:A,DATOS!C:C)=0,J179,(LOOKUP(I185,DATOS!A:A,DATOS!C:C)))</f>
        <v>2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 xml:space="preserve">32.- MANDO Y RÉGIMEN INTERIOR. </v>
      </c>
      <c r="D191" s="24"/>
      <c r="E191" s="11"/>
      <c r="F191" s="11"/>
      <c r="G191" s="40" t="str">
        <f>IF(J192="FIN","",LOOKUP(I191,DATOS!A:A,DATOS!F:F))</f>
        <v xml:space="preserve">MANDO Y RÉGIMEN INTERIOR. </v>
      </c>
      <c r="H191" s="40">
        <f>IF(J192="FIN",0,LOOKUP(I191,DATOS!A:A,DATOS!P:P))</f>
        <v>0</v>
      </c>
      <c r="I191" s="35">
        <f>+I185+1</f>
        <v>116</v>
      </c>
      <c r="J191" s="61">
        <f>IF(LOOKUP(I191,DATOS!A:A,DATOS!C:C)=0,J185,(LOOKUP(I191,DATOS!A:A,DATOS!C:C)))</f>
        <v>2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 xml:space="preserve">33.- MANDO Y RÉGIMEN INTERIOR. </v>
      </c>
      <c r="D197" s="24"/>
      <c r="E197" s="11"/>
      <c r="F197" s="11"/>
      <c r="G197" s="40" t="str">
        <f>IF(J198="FIN","",LOOKUP(I197,DATOS!A:A,DATOS!F:F))</f>
        <v xml:space="preserve">MANDO Y RÉGIMEN INTERIOR. </v>
      </c>
      <c r="H197" s="40">
        <f>IF(J198="FIN",0,LOOKUP(I197,DATOS!A:A,DATOS!P:P))</f>
        <v>0</v>
      </c>
      <c r="I197" s="35">
        <f>+I191+1</f>
        <v>117</v>
      </c>
      <c r="J197" s="61">
        <f>IF(LOOKUP(I197,DATOS!A:A,DATOS!C:C)=0,J191,(LOOKUP(I197,DATOS!A:A,DATOS!C:C)))</f>
        <v>2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 xml:space="preserve">34.- MANDO Y RÉGIMEN INTERIOR. </v>
      </c>
      <c r="D203" s="24"/>
      <c r="E203" s="11"/>
      <c r="F203" s="11"/>
      <c r="G203" s="40" t="str">
        <f>IF(J204="FIN","",LOOKUP(I203,DATOS!A:A,DATOS!F:F))</f>
        <v xml:space="preserve">MANDO Y RÉGIMEN INTERIOR. </v>
      </c>
      <c r="H203" s="40">
        <f>IF(J204="FIN",0,LOOKUP(I203,DATOS!A:A,DATOS!P:P))</f>
        <v>0</v>
      </c>
      <c r="I203" s="35">
        <f>+I197+1</f>
        <v>118</v>
      </c>
      <c r="J203" s="61">
        <f>IF(LOOKUP(I203,DATOS!A:A,DATOS!C:C)=0,J197,(LOOKUP(I203,DATOS!A:A,DATOS!C:C)))</f>
        <v>2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 xml:space="preserve">35.- MANDO Y RÉGIMEN INTERIOR. </v>
      </c>
      <c r="D209" s="24"/>
      <c r="E209" s="11"/>
      <c r="F209" s="11"/>
      <c r="G209" s="40" t="str">
        <f>IF(J210="FIN","",LOOKUP(I209,DATOS!A:A,DATOS!F:F))</f>
        <v xml:space="preserve">MANDO Y RÉGIMEN INTERIOR. </v>
      </c>
      <c r="H209" s="40">
        <f>IF(J210="FIN",0,LOOKUP(I209,DATOS!A:A,DATOS!P:P))</f>
        <v>0</v>
      </c>
      <c r="I209" s="35">
        <f>+I203+1</f>
        <v>119</v>
      </c>
      <c r="J209" s="61">
        <f>IF(LOOKUP(I209,DATOS!A:A,DATOS!C:C)=0,J203,(LOOKUP(I209,DATOS!A:A,DATOS!C:C)))</f>
        <v>2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 xml:space="preserve">36.- MANDO Y RÉGIMEN INTERIOR. </v>
      </c>
      <c r="D215" s="24"/>
      <c r="E215" s="11"/>
      <c r="F215" s="11"/>
      <c r="G215" s="40" t="str">
        <f>IF(J216="FIN","",LOOKUP(I215,DATOS!A:A,DATOS!F:F))</f>
        <v xml:space="preserve">MANDO Y RÉGIMEN INTERIOR. </v>
      </c>
      <c r="H215" s="40">
        <f>IF(J216="FIN",0,LOOKUP(I215,DATOS!A:A,DATOS!P:P))</f>
        <v>0</v>
      </c>
      <c r="I215" s="35">
        <f>+I209+1</f>
        <v>120</v>
      </c>
      <c r="J215" s="61">
        <f>IF(LOOKUP(I215,DATOS!A:A,DATOS!C:C)=0,J209,(LOOKUP(I215,DATOS!A:A,DATOS!C:C)))</f>
        <v>2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 xml:space="preserve">37.- MANDO Y RÉGIMEN INTERIOR. </v>
      </c>
      <c r="D221" s="24"/>
      <c r="E221" s="11"/>
      <c r="F221" s="11"/>
      <c r="G221" s="40" t="str">
        <f>IF(J222="FIN","",LOOKUP(I221,DATOS!A:A,DATOS!F:F))</f>
        <v xml:space="preserve">MANDO Y RÉGIMEN INTERIOR. </v>
      </c>
      <c r="H221" s="40">
        <f>IF(J222="FIN",0,LOOKUP(I221,DATOS!A:A,DATOS!P:P))</f>
        <v>0</v>
      </c>
      <c r="I221" s="35">
        <f>+I215+1</f>
        <v>121</v>
      </c>
      <c r="J221" s="61">
        <f>IF(LOOKUP(I221,DATOS!A:A,DATOS!C:C)=0,J215,(LOOKUP(I221,DATOS!A:A,DATOS!C:C)))</f>
        <v>2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 xml:space="preserve">38.- MANDO Y RÉGIMEN INTERIOR. </v>
      </c>
      <c r="D227" s="24"/>
      <c r="E227" s="11"/>
      <c r="F227" s="11"/>
      <c r="G227" s="40" t="str">
        <f>IF(J228="FIN","",LOOKUP(I227,DATOS!A:A,DATOS!F:F))</f>
        <v xml:space="preserve">MANDO Y RÉGIMEN INTERIOR. </v>
      </c>
      <c r="H227" s="40">
        <f>IF(J228="FIN",0,LOOKUP(I227,DATOS!A:A,DATOS!P:P))</f>
        <v>0</v>
      </c>
      <c r="I227" s="35">
        <f>+I221+1</f>
        <v>122</v>
      </c>
      <c r="J227" s="61">
        <f>IF(LOOKUP(I227,DATOS!A:A,DATOS!C:C)=0,J221,(LOOKUP(I227,DATOS!A:A,DATOS!C:C)))</f>
        <v>2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 xml:space="preserve">39.- MANDO Y RÉGIMEN INTERIOR. </v>
      </c>
      <c r="D233" s="24"/>
      <c r="E233" s="11"/>
      <c r="F233" s="11"/>
      <c r="G233" s="40" t="str">
        <f>IF(J234="FIN","",LOOKUP(I233,DATOS!A:A,DATOS!F:F))</f>
        <v xml:space="preserve">MANDO Y RÉGIMEN INTERIOR. </v>
      </c>
      <c r="H233" s="40">
        <f>IF(J234="FIN",0,LOOKUP(I233,DATOS!A:A,DATOS!P:P))</f>
        <v>0</v>
      </c>
      <c r="I233" s="35">
        <f>+I227+1</f>
        <v>123</v>
      </c>
      <c r="J233" s="61">
        <f>IF(LOOKUP(I233,DATOS!A:A,DATOS!C:C)=0,J227,(LOOKUP(I233,DATOS!A:A,DATOS!C:C)))</f>
        <v>2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 xml:space="preserve">40.- MANDO Y RÉGIMEN INTERIOR. </v>
      </c>
      <c r="D239" s="24"/>
      <c r="E239" s="11"/>
      <c r="F239" s="11"/>
      <c r="G239" s="40" t="str">
        <f>IF(J240="FIN","",LOOKUP(I239,DATOS!A:A,DATOS!F:F))</f>
        <v xml:space="preserve">MANDO Y RÉGIMEN INTERIOR. </v>
      </c>
      <c r="H239" s="40">
        <f>IF(J240="FIN",0,LOOKUP(I239,DATOS!A:A,DATOS!P:P))</f>
        <v>0</v>
      </c>
      <c r="I239" s="35">
        <f>+I233+1</f>
        <v>124</v>
      </c>
      <c r="J239" s="61">
        <f>IF(LOOKUP(I239,DATOS!A:A,DATOS!C:C)=0,J233,(LOOKUP(I239,DATOS!A:A,DATOS!C:C)))</f>
        <v>2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 xml:space="preserve">41.- MANDO Y RÉGIMEN INTERIOR. </v>
      </c>
      <c r="D245" s="24"/>
      <c r="E245" s="11"/>
      <c r="F245" s="11"/>
      <c r="G245" s="40" t="str">
        <f>IF(J246="FIN","",LOOKUP(I245,DATOS!A:A,DATOS!F:F))</f>
        <v xml:space="preserve">MANDO Y RÉGIMEN INTERIOR. </v>
      </c>
      <c r="H245" s="40">
        <f>IF(J246="FIN",0,LOOKUP(I245,DATOS!A:A,DATOS!P:P))</f>
        <v>0</v>
      </c>
      <c r="I245" s="35">
        <f>+I239+1</f>
        <v>125</v>
      </c>
      <c r="J245" s="61">
        <f>IF(LOOKUP(I245,DATOS!A:A,DATOS!C:C)=0,J239,(LOOKUP(I245,DATOS!A:A,DATOS!C:C)))</f>
        <v>2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 xml:space="preserve">42.- MANDO Y RÉGIMEN INTERIOR. </v>
      </c>
      <c r="D251" s="24"/>
      <c r="E251" s="11"/>
      <c r="F251" s="11"/>
      <c r="G251" s="40" t="str">
        <f>IF(J252="FIN","",LOOKUP(I251,DATOS!A:A,DATOS!F:F))</f>
        <v xml:space="preserve">MANDO Y RÉGIMEN INTERIOR. </v>
      </c>
      <c r="H251" s="40">
        <f>IF(J252="FIN",0,LOOKUP(I251,DATOS!A:A,DATOS!P:P))</f>
        <v>0</v>
      </c>
      <c r="I251" s="35">
        <f>+I245+1</f>
        <v>126</v>
      </c>
      <c r="J251" s="61">
        <f>IF(LOOKUP(I251,DATOS!A:A,DATOS!C:C)=0,J245,(LOOKUP(I251,DATOS!A:A,DATOS!C:C)))</f>
        <v>2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 xml:space="preserve">43.- MANDO Y RÉGIMEN INTERIOR. </v>
      </c>
      <c r="D257" s="24"/>
      <c r="E257" s="11"/>
      <c r="F257" s="11"/>
      <c r="G257" s="40" t="str">
        <f>IF(J258="FIN","",LOOKUP(I257,DATOS!A:A,DATOS!F:F))</f>
        <v xml:space="preserve">MANDO Y RÉGIMEN INTERIOR. </v>
      </c>
      <c r="H257" s="40">
        <f>IF(J258="FIN",0,LOOKUP(I257,DATOS!A:A,DATOS!P:P))</f>
        <v>0</v>
      </c>
      <c r="I257" s="35">
        <f>+I251+1</f>
        <v>127</v>
      </c>
      <c r="J257" s="61">
        <f>IF(LOOKUP(I257,DATOS!A:A,DATOS!C:C)=0,J251,(LOOKUP(I257,DATOS!A:A,DATOS!C:C)))</f>
        <v>2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 xml:space="preserve">44.- MANDO Y RÉGIMEN INTERIOR. </v>
      </c>
      <c r="D263" s="24"/>
      <c r="E263" s="11"/>
      <c r="F263" s="11"/>
      <c r="G263" s="40" t="str">
        <f>IF(J264="FIN","",LOOKUP(I263,DATOS!A:A,DATOS!F:F))</f>
        <v xml:space="preserve">MANDO Y RÉGIMEN INTERIOR. </v>
      </c>
      <c r="H263" s="40">
        <f>IF(J264="FIN",0,LOOKUP(I263,DATOS!A:A,DATOS!P:P))</f>
        <v>0</v>
      </c>
      <c r="I263" s="35">
        <f>+I257+1</f>
        <v>128</v>
      </c>
      <c r="J263" s="61">
        <f>IF(LOOKUP(I263,DATOS!A:A,DATOS!C:C)=0,J257,(LOOKUP(I263,DATOS!A:A,DATOS!C:C)))</f>
        <v>2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 xml:space="preserve">45.- MANDO Y RÉGIMEN INTERIOR. </v>
      </c>
      <c r="D269" s="24"/>
      <c r="E269" s="11"/>
      <c r="F269" s="11"/>
      <c r="G269" s="40" t="str">
        <f>IF(J270="FIN","",LOOKUP(I269,DATOS!A:A,DATOS!F:F))</f>
        <v xml:space="preserve">MANDO Y RÉGIMEN INTERIOR. </v>
      </c>
      <c r="H269" s="40">
        <f>IF(J270="FIN",0,LOOKUP(I269,DATOS!A:A,DATOS!P:P))</f>
        <v>0</v>
      </c>
      <c r="I269" s="35">
        <f>+I263+1</f>
        <v>129</v>
      </c>
      <c r="J269" s="61">
        <f>IF(LOOKUP(I269,DATOS!A:A,DATOS!C:C)=0,J263,(LOOKUP(I269,DATOS!A:A,DATOS!C:C)))</f>
        <v>2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 xml:space="preserve">46.- MANDO Y RÉGIMEN INTERIOR. </v>
      </c>
      <c r="D275" s="24"/>
      <c r="E275" s="11"/>
      <c r="F275" s="11"/>
      <c r="G275" s="40" t="str">
        <f>IF(J276="FIN","",LOOKUP(I275,DATOS!A:A,DATOS!F:F))</f>
        <v xml:space="preserve">MANDO Y RÉGIMEN INTERIOR. </v>
      </c>
      <c r="H275" s="40">
        <f>IF(J276="FIN",0,LOOKUP(I275,DATOS!A:A,DATOS!P:P))</f>
        <v>0</v>
      </c>
      <c r="I275" s="35">
        <f>+I269+1</f>
        <v>130</v>
      </c>
      <c r="J275" s="61">
        <f>IF(LOOKUP(I275,DATOS!A:A,DATOS!C:C)=0,J269,(LOOKUP(I275,DATOS!A:A,DATOS!C:C)))</f>
        <v>2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 xml:space="preserve">47.- MANDO Y RÉGIMEN INTERIOR. </v>
      </c>
      <c r="D281" s="24"/>
      <c r="E281" s="11"/>
      <c r="F281" s="11"/>
      <c r="G281" s="40" t="str">
        <f>IF(J282="FIN","",LOOKUP(I281,DATOS!A:A,DATOS!F:F))</f>
        <v xml:space="preserve">MANDO Y RÉGIMEN INTERIOR. </v>
      </c>
      <c r="H281" s="40">
        <f>IF(J282="FIN",0,LOOKUP(I281,DATOS!A:A,DATOS!P:P))</f>
        <v>0</v>
      </c>
      <c r="I281" s="35">
        <f>+I275+1</f>
        <v>131</v>
      </c>
      <c r="J281" s="61">
        <f>IF(LOOKUP(I281,DATOS!A:A,DATOS!C:C)=0,J275,(LOOKUP(I281,DATOS!A:A,DATOS!C:C)))</f>
        <v>2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 xml:space="preserve">48.- MANDO Y RÉGIMEN INTERIOR. </v>
      </c>
      <c r="D287" s="24"/>
      <c r="E287" s="11"/>
      <c r="F287" s="11"/>
      <c r="G287" s="40" t="str">
        <f>IF(J288="FIN","",LOOKUP(I287,DATOS!A:A,DATOS!F:F))</f>
        <v xml:space="preserve">MANDO Y RÉGIMEN INTERIOR. </v>
      </c>
      <c r="H287" s="40">
        <f>IF(J288="FIN",0,LOOKUP(I287,DATOS!A:A,DATOS!P:P))</f>
        <v>0</v>
      </c>
      <c r="I287" s="35">
        <f>+I281+1</f>
        <v>132</v>
      </c>
      <c r="J287" s="61">
        <f>IF(LOOKUP(I287,DATOS!A:A,DATOS!C:C)=0,J281,(LOOKUP(I287,DATOS!A:A,DATOS!C:C)))</f>
        <v>2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 t="s">
        <v>209</v>
      </c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1</v>
      </c>
      <c r="N288" s="20">
        <f>IF(M288=1,-1/COUNTA(Q288:Q291),0)</f>
        <v>-0.25</v>
      </c>
      <c r="O288" s="20">
        <f>COUNTA(B288:B291)</f>
        <v>1</v>
      </c>
      <c r="P288" s="20">
        <f>COUNTIF(R288:R291,R287)</f>
        <v>0</v>
      </c>
      <c r="Q288" s="21" t="s">
        <v>0</v>
      </c>
      <c r="R288" s="20" t="str">
        <f>CONCATENATE(B288,Q288)</f>
        <v>xA</v>
      </c>
      <c r="S288" s="20">
        <f>IF(P288&gt;0,P288+O288,O288*3)</f>
        <v>3</v>
      </c>
    </row>
    <row r="289" spans="1:19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3</v>
      </c>
      <c r="L289" s="20"/>
      <c r="M289" s="20"/>
      <c r="N289" s="20"/>
      <c r="O289" s="20"/>
      <c r="P289" s="20">
        <f>O288-P288</f>
        <v>1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 xml:space="preserve">49.- MANDO Y RÉGIMEN INTERIOR. </v>
      </c>
      <c r="D293" s="24"/>
      <c r="E293" s="11"/>
      <c r="F293" s="11"/>
      <c r="G293" s="40" t="str">
        <f>IF(J294="FIN","",LOOKUP(I293,DATOS!A:A,DATOS!F:F))</f>
        <v xml:space="preserve">MANDO Y RÉGIMEN INTERIOR. </v>
      </c>
      <c r="H293" s="40">
        <f>IF(J294="FIN",0,LOOKUP(I293,DATOS!A:A,DATOS!P:P))</f>
        <v>0</v>
      </c>
      <c r="I293" s="35">
        <f>+I287+1</f>
        <v>133</v>
      </c>
      <c r="J293" s="61">
        <f>IF(LOOKUP(I293,DATOS!A:A,DATOS!C:C)=0,J287,(LOOKUP(I293,DATOS!A:A,DATOS!C:C)))</f>
        <v>2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 xml:space="preserve">50.- MANDO Y RÉGIMEN INTERIOR. </v>
      </c>
      <c r="D299" s="24"/>
      <c r="E299" s="11"/>
      <c r="F299" s="11"/>
      <c r="G299" s="40" t="str">
        <f>IF(J300="FIN","",LOOKUP(I299,DATOS!A:A,DATOS!F:F))</f>
        <v xml:space="preserve">MANDO Y RÉGIMEN INTERIOR. </v>
      </c>
      <c r="H299" s="40">
        <f>IF(J300="FIN",0,LOOKUP(I299,DATOS!A:A,DATOS!P:P))</f>
        <v>0</v>
      </c>
      <c r="I299" s="35">
        <f>+I293+1</f>
        <v>134</v>
      </c>
      <c r="J299" s="61">
        <f>IF(LOOKUP(I299,DATOS!A:A,DATOS!C:C)=0,J293,(LOOKUP(I299,DATOS!A:A,DATOS!C:C)))</f>
        <v>2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 xml:space="preserve">51.- MANDO Y RÉGIMEN INTERIOR. </v>
      </c>
      <c r="D305" s="24"/>
      <c r="E305" s="11"/>
      <c r="F305" s="11"/>
      <c r="G305" s="40" t="str">
        <f>IF(J306="FIN","",LOOKUP(I305,DATOS!A:A,DATOS!F:F))</f>
        <v xml:space="preserve">MANDO Y RÉGIMEN INTERIOR. </v>
      </c>
      <c r="H305" s="40">
        <f>IF(J306="FIN",0,LOOKUP(I305,DATOS!A:A,DATOS!P:P))</f>
        <v>0</v>
      </c>
      <c r="I305" s="35">
        <f>+I299+1</f>
        <v>135</v>
      </c>
      <c r="J305" s="61">
        <f>IF(LOOKUP(I305,DATOS!A:A,DATOS!C:C)=0,J299,(LOOKUP(I305,DATOS!A:A,DATOS!C:C)))</f>
        <v>2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 xml:space="preserve">52.- MANDO Y RÉGIMEN INTERIOR. </v>
      </c>
      <c r="D311" s="24"/>
      <c r="E311" s="11"/>
      <c r="F311" s="11"/>
      <c r="G311" s="40" t="str">
        <f>IF(J312="FIN","",LOOKUP(I311,DATOS!A:A,DATOS!F:F))</f>
        <v xml:space="preserve">MANDO Y RÉGIMEN INTERIOR. </v>
      </c>
      <c r="H311" s="40">
        <f>IF(J312="FIN",0,LOOKUP(I311,DATOS!A:A,DATOS!P:P))</f>
        <v>0</v>
      </c>
      <c r="I311" s="35">
        <f>+I305+1</f>
        <v>136</v>
      </c>
      <c r="J311" s="61">
        <f>IF(LOOKUP(I311,DATOS!A:A,DATOS!C:C)=0,J305,(LOOKUP(I311,DATOS!A:A,DATOS!C:C)))</f>
        <v>2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 xml:space="preserve">53.- MANDO Y RÉGIMEN INTERIOR. </v>
      </c>
      <c r="D317" s="24"/>
      <c r="E317" s="11"/>
      <c r="F317" s="11"/>
      <c r="G317" s="40" t="str">
        <f>IF(J318="FIN","",LOOKUP(I317,DATOS!A:A,DATOS!F:F))</f>
        <v xml:space="preserve">MANDO Y RÉGIMEN INTERIOR. </v>
      </c>
      <c r="H317" s="40">
        <f>IF(J318="FIN",0,LOOKUP(I317,DATOS!A:A,DATOS!P:P))</f>
        <v>0</v>
      </c>
      <c r="I317" s="35">
        <f>+I311+1</f>
        <v>137</v>
      </c>
      <c r="J317" s="61">
        <f>IF(LOOKUP(I317,DATOS!A:A,DATOS!C:C)=0,J311,(LOOKUP(I317,DATOS!A:A,DATOS!C:C)))</f>
        <v>2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 xml:space="preserve">54.- MANDO Y RÉGIMEN INTERIOR. </v>
      </c>
      <c r="D323" s="24"/>
      <c r="E323" s="11"/>
      <c r="F323" s="11"/>
      <c r="G323" s="40" t="str">
        <f>IF(J324="FIN","",LOOKUP(I323,DATOS!A:A,DATOS!F:F))</f>
        <v xml:space="preserve">MANDO Y RÉGIMEN INTERIOR. </v>
      </c>
      <c r="H323" s="40">
        <f>IF(J324="FIN",0,LOOKUP(I323,DATOS!A:A,DATOS!P:P))</f>
        <v>0</v>
      </c>
      <c r="I323" s="35">
        <f>+I317+1</f>
        <v>138</v>
      </c>
      <c r="J323" s="61">
        <f>IF(LOOKUP(I323,DATOS!A:A,DATOS!C:C)=0,J317,(LOOKUP(I323,DATOS!A:A,DATOS!C:C)))</f>
        <v>2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 xml:space="preserve">55.- MANDO Y RÉGIMEN INTERIOR. </v>
      </c>
      <c r="D329" s="24"/>
      <c r="E329" s="11"/>
      <c r="F329" s="11"/>
      <c r="G329" s="40" t="str">
        <f>IF(J330="FIN","",LOOKUP(I329,DATOS!A:A,DATOS!F:F))</f>
        <v xml:space="preserve">MANDO Y RÉGIMEN INTERIOR. </v>
      </c>
      <c r="H329" s="40">
        <f>IF(J330="FIN",0,LOOKUP(I329,DATOS!A:A,DATOS!P:P))</f>
        <v>0</v>
      </c>
      <c r="I329" s="35">
        <f>+I323+1</f>
        <v>139</v>
      </c>
      <c r="J329" s="61">
        <f>IF(LOOKUP(I329,DATOS!A:A,DATOS!C:C)=0,J323,(LOOKUP(I329,DATOS!A:A,DATOS!C:C)))</f>
        <v>2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MANDO Y RÉGIMEN INTERIOR. </v>
      </c>
      <c r="D335" s="24"/>
      <c r="E335" s="11"/>
      <c r="F335" s="11"/>
      <c r="G335" s="40" t="str">
        <f>IF(J336="FIN","",LOOKUP(I335,DATOS!A:A,DATOS!F:F))</f>
        <v xml:space="preserve">MANDO Y RÉGIMEN INTERIOR. </v>
      </c>
      <c r="H335" s="40">
        <f>IF(J336="FIN",0,LOOKUP(I335,DATOS!A:A,DATOS!P:P))</f>
        <v>0</v>
      </c>
      <c r="I335" s="35">
        <f>+I329+1</f>
        <v>140</v>
      </c>
      <c r="J335" s="61">
        <f>IF(LOOKUP(I335,DATOS!A:A,DATOS!C:C)=0,J329,(LOOKUP(I335,DATOS!A:A,DATOS!C:C)))</f>
        <v>2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141</v>
      </c>
      <c r="J341" s="61">
        <f>IF(LOOKUP(I341,DATOS!A:A,DATOS!C:C)=0,J335,(LOOKUP(I341,DATOS!A:A,DATOS!C:C)))</f>
        <v>3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127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142</v>
      </c>
      <c r="J347" s="61">
        <f>IF(LOOKUP(I347,DATOS!A:A,DATOS!C:C)=0,J341,(LOOKUP(I347,DATOS!A:A,DATOS!C:C)))</f>
        <v>3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127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143</v>
      </c>
      <c r="J353" s="61">
        <f>IF(LOOKUP(I353,DATOS!A:A,DATOS!C:C)=0,J347,(LOOKUP(I353,DATOS!A:A,DATOS!C:C)))</f>
        <v>3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127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144</v>
      </c>
      <c r="J359" s="61">
        <f>IF(LOOKUP(I359,DATOS!A:A,DATOS!C:C)=0,J353,(LOOKUP(I359,DATOS!A:A,DATOS!C:C)))</f>
        <v>3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127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145</v>
      </c>
      <c r="J365" s="61">
        <f>IF(LOOKUP(I365,DATOS!A:A,DATOS!C:C)=0,J359,(LOOKUP(I365,DATOS!A:A,DATOS!C:C)))</f>
        <v>3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127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146</v>
      </c>
      <c r="J371" s="61">
        <f>IF(LOOKUP(I371,DATOS!A:A,DATOS!C:C)=0,J365,(LOOKUP(I371,DATOS!A:A,DATOS!C:C)))</f>
        <v>3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127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147</v>
      </c>
      <c r="J377" s="61">
        <f>IF(LOOKUP(I377,DATOS!A:A,DATOS!C:C)=0,J371,(LOOKUP(I377,DATOS!A:A,DATOS!C:C)))</f>
        <v>3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127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148</v>
      </c>
      <c r="J383" s="61">
        <f>IF(LOOKUP(I383,DATOS!A:A,DATOS!C:C)=0,J377,(LOOKUP(I383,DATOS!A:A,DATOS!C:C)))</f>
        <v>3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127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149</v>
      </c>
      <c r="J389" s="61">
        <f>IF(LOOKUP(I389,DATOS!A:A,DATOS!C:C)=0,J383,(LOOKUP(I389,DATOS!A:A,DATOS!C:C)))</f>
        <v>3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127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150</v>
      </c>
      <c r="J395" s="61">
        <f>IF(LOOKUP(I395,DATOS!A:A,DATOS!C:C)=0,J389,(LOOKUP(I395,DATOS!A:A,DATOS!C:C)))</f>
        <v>3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127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151</v>
      </c>
      <c r="J401" s="61">
        <f>IF(LOOKUP(I401,DATOS!A:A,DATOS!C:C)=0,J395,(LOOKUP(I401,DATOS!A:A,DATOS!C:C)))</f>
        <v>3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152</v>
      </c>
      <c r="J407" s="61">
        <f>IF(LOOKUP(I407,DATOS!A:A,DATOS!C:C)=0,J401,(LOOKUP(I407,DATOS!A:A,DATOS!C:C)))</f>
        <v>3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153</v>
      </c>
      <c r="J413" s="61">
        <f>IF(LOOKUP(I413,DATOS!A:A,DATOS!C:C)=0,J407,(LOOKUP(I413,DATOS!A:A,DATOS!C:C)))</f>
        <v>3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154</v>
      </c>
      <c r="J419" s="61">
        <f>IF(LOOKUP(I419,DATOS!A:A,DATOS!C:C)=0,J413,(LOOKUP(I419,DATOS!A:A,DATOS!C:C)))</f>
        <v>3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155</v>
      </c>
      <c r="J425" s="61">
        <f>IF(LOOKUP(I425,DATOS!A:A,DATOS!C:C)=0,J419,(LOOKUP(I425,DATOS!A:A,DATOS!C:C)))</f>
        <v>3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156</v>
      </c>
      <c r="J431" s="61">
        <f>IF(LOOKUP(I431,DATOS!A:A,DATOS!C:C)=0,J425,(LOOKUP(I431,DATOS!A:A,DATOS!C:C)))</f>
        <v>3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157</v>
      </c>
      <c r="J437" s="61">
        <f>IF(LOOKUP(I437,DATOS!A:A,DATOS!C:C)=0,J431,(LOOKUP(I437,DATOS!A:A,DATOS!C:C)))</f>
        <v>3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158</v>
      </c>
      <c r="J443" s="61">
        <f>IF(LOOKUP(I443,DATOS!A:A,DATOS!C:C)=0,J437,(LOOKUP(I443,DATOS!A:A,DATOS!C:C)))</f>
        <v>3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159</v>
      </c>
      <c r="J449" s="61">
        <f>IF(LOOKUP(I449,DATOS!A:A,DATOS!C:C)=0,J443,(LOOKUP(I449,DATOS!A:A,DATOS!C:C)))</f>
        <v>3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160</v>
      </c>
      <c r="J455" s="61">
        <f>IF(LOOKUP(I455,DATOS!A:A,DATOS!C:C)=0,J449,(LOOKUP(I455,DATOS!A:A,DATOS!C:C)))</f>
        <v>3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161</v>
      </c>
      <c r="J461" s="61">
        <f>IF(LOOKUP(I461,DATOS!A:A,DATOS!C:C)=0,J455,(LOOKUP(I461,DATOS!A:A,DATOS!C:C)))</f>
        <v>3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162</v>
      </c>
      <c r="J467" s="61">
        <f>IF(LOOKUP(I467,DATOS!A:A,DATOS!C:C)=0,J461,(LOOKUP(I467,DATOS!A:A,DATOS!C:C)))</f>
        <v>3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163</v>
      </c>
      <c r="J473" s="61">
        <f>IF(LOOKUP(I473,DATOS!A:A,DATOS!C:C)=0,J467,(LOOKUP(I473,DATOS!A:A,DATOS!C:C)))</f>
        <v>3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164</v>
      </c>
      <c r="J479" s="61">
        <f>IF(LOOKUP(I479,DATOS!A:A,DATOS!C:C)=0,J473,(LOOKUP(I479,DATOS!A:A,DATOS!C:C)))</f>
        <v>3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165</v>
      </c>
      <c r="J485" s="61">
        <f>IF(LOOKUP(I485,DATOS!A:A,DATOS!C:C)=0,J479,(LOOKUP(I485,DATOS!A:A,DATOS!C:C)))</f>
        <v>3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166</v>
      </c>
      <c r="J491" s="61">
        <f>IF(LOOKUP(I491,DATOS!A:A,DATOS!C:C)=0,J485,(LOOKUP(I491,DATOS!A:A,DATOS!C:C)))</f>
        <v>3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167</v>
      </c>
      <c r="J497" s="61">
        <f>IF(LOOKUP(I497,DATOS!A:A,DATOS!C:C)=0,J491,(LOOKUP(I497,DATOS!A:A,DATOS!C:C)))</f>
        <v>3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168</v>
      </c>
      <c r="J503" s="61">
        <f>IF(LOOKUP(I503,DATOS!A:A,DATOS!C:C)=0,J497,(LOOKUP(I503,DATOS!A:A,DATOS!C:C)))</f>
        <v>3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169</v>
      </c>
      <c r="J509" s="61">
        <f>IF(LOOKUP(I509,DATOS!A:A,DATOS!C:C)=0,J503,(LOOKUP(I509,DATOS!A:A,DATOS!C:C)))</f>
        <v>3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170</v>
      </c>
      <c r="J515" s="61">
        <f>IF(LOOKUP(I515,DATOS!A:A,DATOS!C:C)=0,J509,(LOOKUP(I515,DATOS!A:A,DATOS!C:C)))</f>
        <v>3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171</v>
      </c>
      <c r="J521" s="61">
        <f>IF(LOOKUP(I521,DATOS!A:A,DATOS!C:C)=0,J515,(LOOKUP(I521,DATOS!A:A,DATOS!C:C)))</f>
        <v>3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172</v>
      </c>
      <c r="J527" s="61">
        <f>IF(LOOKUP(I527,DATOS!A:A,DATOS!C:C)=0,J521,(LOOKUP(I527,DATOS!A:A,DATOS!C:C)))</f>
        <v>3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173</v>
      </c>
      <c r="J533" s="61">
        <f>IF(LOOKUP(I533,DATOS!A:A,DATOS!C:C)=0,J527,(LOOKUP(I533,DATOS!A:A,DATOS!C:C)))</f>
        <v>3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174</v>
      </c>
      <c r="J539" s="61">
        <f>IF(LOOKUP(I539,DATOS!A:A,DATOS!C:C)=0,J533,(LOOKUP(I539,DATOS!A:A,DATOS!C:C)))</f>
        <v>3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175</v>
      </c>
      <c r="J545" s="61">
        <f>IF(LOOKUP(I545,DATOS!A:A,DATOS!C:C)=0,J539,(LOOKUP(I545,DATOS!A:A,DATOS!C:C)))</f>
        <v>3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176</v>
      </c>
      <c r="J551" s="61">
        <f>IF(LOOKUP(I551,DATOS!A:A,DATOS!C:C)=0,J545,(LOOKUP(I551,DATOS!A:A,DATOS!C:C)))</f>
        <v>3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177</v>
      </c>
      <c r="J557" s="61">
        <f>IF(LOOKUP(I557,DATOS!A:A,DATOS!C:C)=0,J551,(LOOKUP(I557,DATOS!A:A,DATOS!C:C)))</f>
        <v>3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178</v>
      </c>
      <c r="J563" s="61">
        <f>IF(LOOKUP(I563,DATOS!A:A,DATOS!C:C)=0,J557,(LOOKUP(I563,DATOS!A:A,DATOS!C:C)))</f>
        <v>3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179</v>
      </c>
      <c r="J569" s="61">
        <f>IF(LOOKUP(I569,DATOS!A:A,DATOS!C:C)=0,J563,(LOOKUP(I569,DATOS!A:A,DATOS!C:C)))</f>
        <v>3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180</v>
      </c>
      <c r="J575" s="61">
        <f>IF(LOOKUP(I575,DATOS!A:A,DATOS!C:C)=0,J569,(LOOKUP(I575,DATOS!A:A,DATOS!C:C)))</f>
        <v>3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181</v>
      </c>
      <c r="J581" s="61">
        <f>IF(LOOKUP(I581,DATOS!A:A,DATOS!C:C)=0,J575,(LOOKUP(I581,DATOS!A:A,DATOS!C:C)))</f>
        <v>3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182</v>
      </c>
      <c r="J587" s="61">
        <f>IF(LOOKUP(I587,DATOS!A:A,DATOS!C:C)=0,J581,(LOOKUP(I587,DATOS!A:A,DATOS!C:C)))</f>
        <v>3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183</v>
      </c>
      <c r="J593" s="61">
        <f>IF(LOOKUP(I593,DATOS!A:A,DATOS!C:C)=0,J587,(LOOKUP(I593,DATOS!A:A,DATOS!C:C)))</f>
        <v>3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184</v>
      </c>
      <c r="J599" s="61">
        <f>IF(LOOKUP(I599,DATOS!A:A,DATOS!C:C)=0,J593,(LOOKUP(I599,DATOS!A:A,DATOS!C:C)))</f>
        <v>3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hdHxFlmn0cLyEPFs6HhbNFmXMZGtO81A8FTfUD6us4uVFlo4YIJkAPJvuCSipFgaPwbzayMNKBvtyHwOo2YogQ==" saltValue="cFLPWr9KBFoe7FgzIqIuXg==" spinCount="100000" sheet="1" objects="1" scenarios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810" priority="28" stopIfTrue="1" operator="lessThan">
      <formula>2</formula>
    </cfRule>
    <cfRule type="cellIs" dxfId="809" priority="29" stopIfTrue="1" operator="equal">
      <formula>2</formula>
    </cfRule>
    <cfRule type="cellIs" dxfId="80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807" priority="1" stopIfTrue="1" operator="lessThan">
      <formula>2</formula>
    </cfRule>
    <cfRule type="cellIs" dxfId="806" priority="2" stopIfTrue="1" operator="equal">
      <formula>2</formula>
    </cfRule>
    <cfRule type="cellIs" dxfId="80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804" priority="25" stopIfTrue="1" operator="lessThan">
      <formula>2</formula>
    </cfRule>
    <cfRule type="cellIs" dxfId="803" priority="26" stopIfTrue="1" operator="equal">
      <formula>2</formula>
    </cfRule>
    <cfRule type="cellIs" dxfId="80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801" priority="22" stopIfTrue="1" operator="lessThan">
      <formula>2</formula>
    </cfRule>
    <cfRule type="cellIs" dxfId="800" priority="23" stopIfTrue="1" operator="equal">
      <formula>2</formula>
    </cfRule>
    <cfRule type="cellIs" dxfId="79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798" priority="19" stopIfTrue="1" operator="lessThan">
      <formula>2</formula>
    </cfRule>
    <cfRule type="cellIs" dxfId="797" priority="20" stopIfTrue="1" operator="equal">
      <formula>2</formula>
    </cfRule>
    <cfRule type="cellIs" dxfId="79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795" priority="16" stopIfTrue="1" operator="lessThan">
      <formula>2</formula>
    </cfRule>
    <cfRule type="cellIs" dxfId="794" priority="17" stopIfTrue="1" operator="equal">
      <formula>2</formula>
    </cfRule>
    <cfRule type="cellIs" dxfId="79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792" priority="13" stopIfTrue="1" operator="lessThan">
      <formula>2</formula>
    </cfRule>
    <cfRule type="cellIs" dxfId="791" priority="14" stopIfTrue="1" operator="equal">
      <formula>2</formula>
    </cfRule>
    <cfRule type="cellIs" dxfId="79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789" priority="10" stopIfTrue="1" operator="lessThan">
      <formula>2</formula>
    </cfRule>
    <cfRule type="cellIs" dxfId="788" priority="11" stopIfTrue="1" operator="equal">
      <formula>2</formula>
    </cfRule>
    <cfRule type="cellIs" dxfId="78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786" priority="7" stopIfTrue="1" operator="lessThan">
      <formula>2</formula>
    </cfRule>
    <cfRule type="cellIs" dxfId="785" priority="8" stopIfTrue="1" operator="equal">
      <formula>2</formula>
    </cfRule>
    <cfRule type="cellIs" dxfId="78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783" priority="4" stopIfTrue="1" operator="lessThan">
      <formula>2</formula>
    </cfRule>
    <cfRule type="cellIs" dxfId="782" priority="5" stopIfTrue="1" operator="equal">
      <formula>2</formula>
    </cfRule>
    <cfRule type="cellIs" dxfId="78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I819"/>
  <sheetViews>
    <sheetView zoomScale="90" zoomScaleNormal="90" workbookViewId="0">
      <pane ySplit="2" topLeftCell="A53" activePane="bottomLeft" state="frozen"/>
      <selection activeCell="C1" sqref="C1:C1048576"/>
      <selection pane="bottomLeft" activeCell="A72" sqref="A72:A75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57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57" thickBot="1" x14ac:dyDescent="0.45">
      <c r="A1" s="32" t="s">
        <v>4</v>
      </c>
      <c r="B1" s="50"/>
      <c r="C1" s="2" t="str">
        <f ca="1">IF(PORTADA!$E$39="A",G1,PORTADA!$E$40)</f>
        <v>Boque 4 - LEY DE CARRERA MILITAR Y LEY TROPA Y MARINERÍA I</v>
      </c>
      <c r="D1" s="3"/>
      <c r="E1" s="4" t="e">
        <f>ROUND(Q2/K2*10,2)</f>
        <v>#DIV/0!</v>
      </c>
      <c r="F1" s="4"/>
      <c r="G1" s="38" t="str">
        <f>LOOKUP(I5,DATOS!A:A,DATOS!E:E)</f>
        <v>Boque 4 - LEY DE CARRERA MILITAR Y LEY TROPA Y MARINERÍA I</v>
      </c>
      <c r="I1" s="39">
        <v>3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51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4 - LEY DE CARRERA MILITAR Y LEY TROPA Y MARINERÍA 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x14ac:dyDescent="0.25">
      <c r="A3" s="11"/>
      <c r="B3" s="52"/>
      <c r="C3" s="13"/>
      <c r="J3" s="19"/>
    </row>
    <row r="4" spans="1:24" x14ac:dyDescent="0.25">
      <c r="A4" s="11"/>
      <c r="B4" s="5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>1.- 0</v>
      </c>
      <c r="D5" s="24"/>
      <c r="E5" s="11"/>
      <c r="F5" s="11"/>
      <c r="G5" s="40">
        <f>LOOKUP(I5,DATOS!A:A,DATOS!F:F)</f>
        <v>0</v>
      </c>
      <c r="H5" s="40">
        <f>LOOKUP(I5,DATOS!A:A,DATOS!P:P)</f>
        <v>0</v>
      </c>
      <c r="I5" s="35">
        <f>LOOKUP(I1,DATOS!C:C,DATOS!A:A)</f>
        <v>141</v>
      </c>
      <c r="J5" s="61">
        <f>LOOKUP(I5,DATOS!A:A,DATOS!C:C)</f>
        <v>3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54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54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54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54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56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>2.- 0</v>
      </c>
      <c r="D11" s="24"/>
      <c r="E11" s="11"/>
      <c r="F11" s="11"/>
      <c r="G11" s="40">
        <f>IF(J12="FIN","",LOOKUP(I11,DATOS!A:A,DATOS!F:F))</f>
        <v>0</v>
      </c>
      <c r="H11" s="40">
        <f>IF(J12="FIN",0,LOOKUP(I11,DATOS!A:A,DATOS!P:P))</f>
        <v>0</v>
      </c>
      <c r="I11" s="35">
        <f>+I5+1</f>
        <v>142</v>
      </c>
      <c r="J11" s="61">
        <f>IF(LOOKUP(I11,DATOS!A:A,DATOS!C:C)=0,J5,(LOOKUP(I11,DATOS!A:A,DATOS!C:C)))</f>
        <v>3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54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54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54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54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56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>3.- 0</v>
      </c>
      <c r="D17" s="24"/>
      <c r="E17" s="11"/>
      <c r="F17" s="11"/>
      <c r="G17" s="40">
        <f>IF(J18="FIN","",LOOKUP(I17,DATOS!A:A,DATOS!F:F))</f>
        <v>0</v>
      </c>
      <c r="H17" s="40">
        <f>IF(J18="FIN",0,LOOKUP(I17,DATOS!A:A,DATOS!P:P))</f>
        <v>0</v>
      </c>
      <c r="I17" s="35">
        <f>+I11+1</f>
        <v>143</v>
      </c>
      <c r="J17" s="61">
        <f>IF(LOOKUP(I17,DATOS!A:A,DATOS!C:C)=0,J11,(LOOKUP(I17,DATOS!A:A,DATOS!C:C)))</f>
        <v>3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54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54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54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54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56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>4.- 0</v>
      </c>
      <c r="D23" s="24"/>
      <c r="E23" s="11"/>
      <c r="F23" s="11"/>
      <c r="G23" s="40">
        <f>IF(J24="FIN","",LOOKUP(I23,DATOS!A:A,DATOS!F:F))</f>
        <v>0</v>
      </c>
      <c r="H23" s="40">
        <f>IF(J24="FIN",0,LOOKUP(I23,DATOS!A:A,DATOS!P:P))</f>
        <v>0</v>
      </c>
      <c r="I23" s="35">
        <f>+I17+1</f>
        <v>144</v>
      </c>
      <c r="J23" s="61">
        <f>IF(LOOKUP(I23,DATOS!A:A,DATOS!C:C)=0,J17,(LOOKUP(I23,DATOS!A:A,DATOS!C:C)))</f>
        <v>3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54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54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54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54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56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>5.- 0</v>
      </c>
      <c r="D29" s="24"/>
      <c r="E29" s="11"/>
      <c r="F29" s="11"/>
      <c r="G29" s="40">
        <f>IF(J30="FIN","",LOOKUP(I29,DATOS!A:A,DATOS!F:F))</f>
        <v>0</v>
      </c>
      <c r="H29" s="40">
        <f>IF(J30="FIN",0,LOOKUP(I29,DATOS!A:A,DATOS!P:P))</f>
        <v>0</v>
      </c>
      <c r="I29" s="35">
        <f>+I23+1</f>
        <v>145</v>
      </c>
      <c r="J29" s="61">
        <f>IF(LOOKUP(I29,DATOS!A:A,DATOS!C:C)=0,J23,(LOOKUP(I29,DATOS!A:A,DATOS!C:C)))</f>
        <v>3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54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54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54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54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56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>6.- 0</v>
      </c>
      <c r="D35" s="24"/>
      <c r="E35" s="11"/>
      <c r="F35" s="11"/>
      <c r="G35" s="40">
        <f>IF(J36="FIN","",LOOKUP(I35,DATOS!A:A,DATOS!F:F))</f>
        <v>0</v>
      </c>
      <c r="H35" s="40">
        <f>IF(J36="FIN",0,LOOKUP(I35,DATOS!A:A,DATOS!P:P))</f>
        <v>0</v>
      </c>
      <c r="I35" s="35">
        <f>+I29+1</f>
        <v>146</v>
      </c>
      <c r="J35" s="61">
        <f>IF(LOOKUP(I35,DATOS!A:A,DATOS!C:C)=0,J29,(LOOKUP(I35,DATOS!A:A,DATOS!C:C)))</f>
        <v>3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54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54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54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54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56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>7.- 0</v>
      </c>
      <c r="D41" s="24"/>
      <c r="E41" s="11"/>
      <c r="F41" s="11"/>
      <c r="G41" s="40">
        <f>IF(J42="FIN","",LOOKUP(I41,DATOS!A:A,DATOS!F:F))</f>
        <v>0</v>
      </c>
      <c r="H41" s="40">
        <f>IF(J42="FIN",0,LOOKUP(I41,DATOS!A:A,DATOS!P:P))</f>
        <v>0</v>
      </c>
      <c r="I41" s="35">
        <f>+I35+1</f>
        <v>147</v>
      </c>
      <c r="J41" s="61">
        <f>IF(LOOKUP(I41,DATOS!A:A,DATOS!C:C)=0,J35,(LOOKUP(I41,DATOS!A:A,DATOS!C:C)))</f>
        <v>3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54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54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54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54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56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>8.- 0</v>
      </c>
      <c r="D47" s="24"/>
      <c r="E47" s="11"/>
      <c r="F47" s="11"/>
      <c r="G47" s="40">
        <f>IF(J48="FIN","",LOOKUP(I47,DATOS!A:A,DATOS!F:F))</f>
        <v>0</v>
      </c>
      <c r="H47" s="40">
        <f>IF(J48="FIN",0,LOOKUP(I47,DATOS!A:A,DATOS!P:P))</f>
        <v>0</v>
      </c>
      <c r="I47" s="35">
        <f>+I41+1</f>
        <v>148</v>
      </c>
      <c r="J47" s="61">
        <f>IF(LOOKUP(I47,DATOS!A:A,DATOS!C:C)=0,J41,(LOOKUP(I47,DATOS!A:A,DATOS!C:C)))</f>
        <v>3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54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54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54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54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56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>9.- 0</v>
      </c>
      <c r="D53" s="24"/>
      <c r="E53" s="11"/>
      <c r="F53" s="11"/>
      <c r="G53" s="40">
        <f>IF(J54="FIN","",LOOKUP(I53,DATOS!A:A,DATOS!F:F))</f>
        <v>0</v>
      </c>
      <c r="H53" s="40">
        <f>IF(J54="FIN",0,LOOKUP(I53,DATOS!A:A,DATOS!P:P))</f>
        <v>0</v>
      </c>
      <c r="I53" s="35">
        <f>+I47+1</f>
        <v>149</v>
      </c>
      <c r="J53" s="61">
        <f>IF(LOOKUP(I53,DATOS!A:A,DATOS!C:C)=0,J47,(LOOKUP(I53,DATOS!A:A,DATOS!C:C)))</f>
        <v>3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54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54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54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54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56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>10.- 0</v>
      </c>
      <c r="D59" s="24"/>
      <c r="E59" s="11"/>
      <c r="F59" s="11"/>
      <c r="G59" s="40">
        <f>IF(J60="FIN","",LOOKUP(I59,DATOS!A:A,DATOS!F:F))</f>
        <v>0</v>
      </c>
      <c r="H59" s="40">
        <f>IF(J60="FIN",0,LOOKUP(I59,DATOS!A:A,DATOS!P:P))</f>
        <v>0</v>
      </c>
      <c r="I59" s="35">
        <f>+I53+1</f>
        <v>150</v>
      </c>
      <c r="J59" s="61">
        <f>IF(LOOKUP(I59,DATOS!A:A,DATOS!C:C)=0,J53,(LOOKUP(I59,DATOS!A:A,DATOS!C:C)))</f>
        <v>3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54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54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54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54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56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>11.- 0</v>
      </c>
      <c r="D65" s="24"/>
      <c r="E65" s="11"/>
      <c r="F65" s="11"/>
      <c r="G65" s="40">
        <f>IF(J66="FIN","",LOOKUP(I65,DATOS!A:A,DATOS!F:F))</f>
        <v>0</v>
      </c>
      <c r="H65" s="40">
        <f>IF(J66="FIN",0,LOOKUP(I65,DATOS!A:A,DATOS!P:P))</f>
        <v>0</v>
      </c>
      <c r="I65" s="35">
        <f>+I59+1</f>
        <v>151</v>
      </c>
      <c r="J65" s="61">
        <f>IF(LOOKUP(I65,DATOS!A:A,DATOS!C:C)=0,J59,(LOOKUP(I65,DATOS!A:A,DATOS!C:C)))</f>
        <v>3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54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54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54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54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56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>12.- 0</v>
      </c>
      <c r="D71" s="24"/>
      <c r="E71" s="11"/>
      <c r="F71" s="11"/>
      <c r="G71" s="40">
        <f>IF(J72="FIN","",LOOKUP(I71,DATOS!A:A,DATOS!F:F))</f>
        <v>0</v>
      </c>
      <c r="H71" s="40">
        <f>IF(J72="FIN",0,LOOKUP(I71,DATOS!A:A,DATOS!P:P))</f>
        <v>0</v>
      </c>
      <c r="I71" s="35">
        <f>+I65+1</f>
        <v>152</v>
      </c>
      <c r="J71" s="61">
        <f>IF(LOOKUP(I71,DATOS!A:A,DATOS!C:C)=0,J65,(LOOKUP(I71,DATOS!A:A,DATOS!C:C)))</f>
        <v>3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54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54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54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54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56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>13.- 0</v>
      </c>
      <c r="D77" s="24"/>
      <c r="E77" s="11"/>
      <c r="F77" s="11"/>
      <c r="G77" s="40">
        <f>IF(J78="FIN","",LOOKUP(I77,DATOS!A:A,DATOS!F:F))</f>
        <v>0</v>
      </c>
      <c r="H77" s="40">
        <f>IF(J78="FIN",0,LOOKUP(I77,DATOS!A:A,DATOS!P:P))</f>
        <v>0</v>
      </c>
      <c r="I77" s="35">
        <f>+I71+1</f>
        <v>153</v>
      </c>
      <c r="J77" s="61">
        <f>IF(LOOKUP(I77,DATOS!A:A,DATOS!C:C)=0,J71,(LOOKUP(I77,DATOS!A:A,DATOS!C:C)))</f>
        <v>3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54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54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54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54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56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>14.- 0</v>
      </c>
      <c r="D83" s="24"/>
      <c r="E83" s="11"/>
      <c r="F83" s="11"/>
      <c r="G83" s="40">
        <f>IF(J84="FIN","",LOOKUP(I83,DATOS!A:A,DATOS!F:F))</f>
        <v>0</v>
      </c>
      <c r="H83" s="40">
        <f>IF(J84="FIN",0,LOOKUP(I83,DATOS!A:A,DATOS!P:P))</f>
        <v>0</v>
      </c>
      <c r="I83" s="35">
        <f>+I77+1</f>
        <v>154</v>
      </c>
      <c r="J83" s="61">
        <f>IF(LOOKUP(I83,DATOS!A:A,DATOS!C:C)=0,J77,(LOOKUP(I83,DATOS!A:A,DATOS!C:C)))</f>
        <v>3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54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54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54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54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56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>15.- 0</v>
      </c>
      <c r="D89" s="24"/>
      <c r="E89" s="11"/>
      <c r="F89" s="11"/>
      <c r="G89" s="40">
        <f>IF(J90="FIN","",LOOKUP(I89,DATOS!A:A,DATOS!F:F))</f>
        <v>0</v>
      </c>
      <c r="H89" s="40">
        <f>IF(J90="FIN",0,LOOKUP(I89,DATOS!A:A,DATOS!P:P))</f>
        <v>0</v>
      </c>
      <c r="I89" s="35">
        <f>+I83+1</f>
        <v>155</v>
      </c>
      <c r="J89" s="61">
        <f>IF(LOOKUP(I89,DATOS!A:A,DATOS!C:C)=0,J83,(LOOKUP(I89,DATOS!A:A,DATOS!C:C)))</f>
        <v>3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54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54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54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54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56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>16.- 0</v>
      </c>
      <c r="D95" s="24"/>
      <c r="E95" s="11"/>
      <c r="F95" s="11"/>
      <c r="G95" s="40">
        <f>IF(J96="FIN","",LOOKUP(I95,DATOS!A:A,DATOS!F:F))</f>
        <v>0</v>
      </c>
      <c r="H95" s="40">
        <f>IF(J96="FIN",0,LOOKUP(I95,DATOS!A:A,DATOS!P:P))</f>
        <v>0</v>
      </c>
      <c r="I95" s="35">
        <f>+I89+1</f>
        <v>156</v>
      </c>
      <c r="J95" s="61">
        <f>IF(LOOKUP(I95,DATOS!A:A,DATOS!C:C)=0,J89,(LOOKUP(I95,DATOS!A:A,DATOS!C:C)))</f>
        <v>3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54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54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54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54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56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>17.- 0</v>
      </c>
      <c r="D101" s="24"/>
      <c r="E101" s="11"/>
      <c r="F101" s="11"/>
      <c r="G101" s="40">
        <f>IF(J102="FIN","",LOOKUP(I101,DATOS!A:A,DATOS!F:F))</f>
        <v>0</v>
      </c>
      <c r="H101" s="40">
        <f>IF(J102="FIN",0,LOOKUP(I101,DATOS!A:A,DATOS!P:P))</f>
        <v>0</v>
      </c>
      <c r="I101" s="35">
        <f>+I95+1</f>
        <v>157</v>
      </c>
      <c r="J101" s="61">
        <f>IF(LOOKUP(I101,DATOS!A:A,DATOS!C:C)=0,J95,(LOOKUP(I101,DATOS!A:A,DATOS!C:C)))</f>
        <v>3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54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54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54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54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56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>18.- 0</v>
      </c>
      <c r="D107" s="24"/>
      <c r="E107" s="11"/>
      <c r="F107" s="11"/>
      <c r="G107" s="40">
        <f>IF(J108="FIN","",LOOKUP(I107,DATOS!A:A,DATOS!F:F))</f>
        <v>0</v>
      </c>
      <c r="H107" s="40">
        <f>IF(J108="FIN",0,LOOKUP(I107,DATOS!A:A,DATOS!P:P))</f>
        <v>0</v>
      </c>
      <c r="I107" s="35">
        <f>+I101+1</f>
        <v>158</v>
      </c>
      <c r="J107" s="61">
        <f>IF(LOOKUP(I107,DATOS!A:A,DATOS!C:C)=0,J101,(LOOKUP(I107,DATOS!A:A,DATOS!C:C)))</f>
        <v>3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54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54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54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54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56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>19.- 0</v>
      </c>
      <c r="D113" s="24"/>
      <c r="E113" s="11"/>
      <c r="F113" s="11"/>
      <c r="G113" s="40">
        <f>IF(J114="FIN","",LOOKUP(I113,DATOS!A:A,DATOS!F:F))</f>
        <v>0</v>
      </c>
      <c r="H113" s="40">
        <f>IF(J114="FIN",0,LOOKUP(I113,DATOS!A:A,DATOS!P:P))</f>
        <v>0</v>
      </c>
      <c r="I113" s="35">
        <f>+I107+1</f>
        <v>159</v>
      </c>
      <c r="J113" s="61">
        <f>IF(LOOKUP(I113,DATOS!A:A,DATOS!C:C)=0,J107,(LOOKUP(I113,DATOS!A:A,DATOS!C:C)))</f>
        <v>3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54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54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54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54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56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>20.- 0</v>
      </c>
      <c r="D119" s="24"/>
      <c r="E119" s="11"/>
      <c r="F119" s="11"/>
      <c r="G119" s="40">
        <f>IF(J120="FIN","",LOOKUP(I119,DATOS!A:A,DATOS!F:F))</f>
        <v>0</v>
      </c>
      <c r="H119" s="40">
        <f>IF(J120="FIN",0,LOOKUP(I119,DATOS!A:A,DATOS!P:P))</f>
        <v>0</v>
      </c>
      <c r="I119" s="35">
        <f>+I113+1</f>
        <v>160</v>
      </c>
      <c r="J119" s="61">
        <f>IF(LOOKUP(I119,DATOS!A:A,DATOS!C:C)=0,J113,(LOOKUP(I119,DATOS!A:A,DATOS!C:C)))</f>
        <v>3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54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54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54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54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56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>21.- 0</v>
      </c>
      <c r="D125" s="24"/>
      <c r="E125" s="11"/>
      <c r="F125" s="11"/>
      <c r="G125" s="40">
        <f>IF(J126="FIN","",LOOKUP(I125,DATOS!A:A,DATOS!F:F))</f>
        <v>0</v>
      </c>
      <c r="H125" s="40">
        <f>IF(J126="FIN",0,LOOKUP(I125,DATOS!A:A,DATOS!P:P))</f>
        <v>0</v>
      </c>
      <c r="I125" s="35">
        <f>+I119+1</f>
        <v>161</v>
      </c>
      <c r="J125" s="61">
        <f>IF(LOOKUP(I125,DATOS!A:A,DATOS!C:C)=0,J119,(LOOKUP(I125,DATOS!A:A,DATOS!C:C)))</f>
        <v>3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54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54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54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54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56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>22.- 0</v>
      </c>
      <c r="D131" s="24"/>
      <c r="E131" s="11"/>
      <c r="F131" s="11"/>
      <c r="G131" s="40">
        <f>IF(J132="FIN","",LOOKUP(I131,DATOS!A:A,DATOS!F:F))</f>
        <v>0</v>
      </c>
      <c r="H131" s="40">
        <f>IF(J132="FIN",0,LOOKUP(I131,DATOS!A:A,DATOS!P:P))</f>
        <v>0</v>
      </c>
      <c r="I131" s="35">
        <f>+I125+1</f>
        <v>162</v>
      </c>
      <c r="J131" s="61">
        <f>IF(LOOKUP(I131,DATOS!A:A,DATOS!C:C)=0,J125,(LOOKUP(I131,DATOS!A:A,DATOS!C:C)))</f>
        <v>3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54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54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54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54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56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>23.- 0</v>
      </c>
      <c r="D137" s="24"/>
      <c r="E137" s="11"/>
      <c r="F137" s="11"/>
      <c r="G137" s="40">
        <f>IF(J138="FIN","",LOOKUP(I137,DATOS!A:A,DATOS!F:F))</f>
        <v>0</v>
      </c>
      <c r="H137" s="40">
        <f>IF(J138="FIN",0,LOOKUP(I137,DATOS!A:A,DATOS!P:P))</f>
        <v>0</v>
      </c>
      <c r="I137" s="35">
        <f>+I131+1</f>
        <v>163</v>
      </c>
      <c r="J137" s="61">
        <f>IF(LOOKUP(I137,DATOS!A:A,DATOS!C:C)=0,J131,(LOOKUP(I137,DATOS!A:A,DATOS!C:C)))</f>
        <v>3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54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54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54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54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56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>24.- 0</v>
      </c>
      <c r="D143" s="24"/>
      <c r="E143" s="11"/>
      <c r="F143" s="11"/>
      <c r="G143" s="40">
        <f>IF(J144="FIN","",LOOKUP(I143,DATOS!A:A,DATOS!F:F))</f>
        <v>0</v>
      </c>
      <c r="H143" s="40">
        <f>IF(J144="FIN",0,LOOKUP(I143,DATOS!A:A,DATOS!P:P))</f>
        <v>0</v>
      </c>
      <c r="I143" s="35">
        <f>+I137+1</f>
        <v>164</v>
      </c>
      <c r="J143" s="61">
        <f>IF(LOOKUP(I143,DATOS!A:A,DATOS!C:C)=0,J137,(LOOKUP(I143,DATOS!A:A,DATOS!C:C)))</f>
        <v>3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54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54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54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54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56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>25.- 0</v>
      </c>
      <c r="D149" s="24"/>
      <c r="E149" s="11"/>
      <c r="F149" s="11"/>
      <c r="G149" s="40">
        <f>IF(J150="FIN","",LOOKUP(I149,DATOS!A:A,DATOS!F:F))</f>
        <v>0</v>
      </c>
      <c r="H149" s="40">
        <f>IF(J150="FIN",0,LOOKUP(I149,DATOS!A:A,DATOS!P:P))</f>
        <v>0</v>
      </c>
      <c r="I149" s="35">
        <f>+I143+1</f>
        <v>165</v>
      </c>
      <c r="J149" s="61">
        <f>IF(LOOKUP(I149,DATOS!A:A,DATOS!C:C)=0,J143,(LOOKUP(I149,DATOS!A:A,DATOS!C:C)))</f>
        <v>3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54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54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54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54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56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>26.- 0</v>
      </c>
      <c r="D155" s="24"/>
      <c r="E155" s="11"/>
      <c r="F155" s="11"/>
      <c r="G155" s="40">
        <f>IF(J156="FIN","",LOOKUP(I155,DATOS!A:A,DATOS!F:F))</f>
        <v>0</v>
      </c>
      <c r="H155" s="40">
        <f>IF(J156="FIN",0,LOOKUP(I155,DATOS!A:A,DATOS!P:P))</f>
        <v>0</v>
      </c>
      <c r="I155" s="35">
        <f>+I149+1</f>
        <v>166</v>
      </c>
      <c r="J155" s="61">
        <f>IF(LOOKUP(I155,DATOS!A:A,DATOS!C:C)=0,J149,(LOOKUP(I155,DATOS!A:A,DATOS!C:C)))</f>
        <v>3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54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54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54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54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56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>27.- 0</v>
      </c>
      <c r="D161" s="24"/>
      <c r="E161" s="11"/>
      <c r="F161" s="11"/>
      <c r="G161" s="40">
        <f>IF(J162="FIN","",LOOKUP(I161,DATOS!A:A,DATOS!F:F))</f>
        <v>0</v>
      </c>
      <c r="H161" s="40">
        <f>IF(J162="FIN",0,LOOKUP(I161,DATOS!A:A,DATOS!P:P))</f>
        <v>0</v>
      </c>
      <c r="I161" s="35">
        <f>+I155+1</f>
        <v>167</v>
      </c>
      <c r="J161" s="61">
        <f>IF(LOOKUP(I161,DATOS!A:A,DATOS!C:C)=0,J155,(LOOKUP(I161,DATOS!A:A,DATOS!C:C)))</f>
        <v>3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54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54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54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54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56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>28.- 0</v>
      </c>
      <c r="D167" s="24"/>
      <c r="E167" s="11"/>
      <c r="F167" s="11"/>
      <c r="G167" s="40">
        <f>IF(J168="FIN","",LOOKUP(I167,DATOS!A:A,DATOS!F:F))</f>
        <v>0</v>
      </c>
      <c r="H167" s="40">
        <f>IF(J168="FIN",0,LOOKUP(I167,DATOS!A:A,DATOS!P:P))</f>
        <v>0</v>
      </c>
      <c r="I167" s="35">
        <f>+I161+1</f>
        <v>168</v>
      </c>
      <c r="J167" s="61">
        <f>IF(LOOKUP(I167,DATOS!A:A,DATOS!C:C)=0,J161,(LOOKUP(I167,DATOS!A:A,DATOS!C:C)))</f>
        <v>3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54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54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54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54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56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>29.- 0</v>
      </c>
      <c r="D173" s="24"/>
      <c r="E173" s="11"/>
      <c r="F173" s="11"/>
      <c r="G173" s="40">
        <f>IF(J174="FIN","",LOOKUP(I173,DATOS!A:A,DATOS!F:F))</f>
        <v>0</v>
      </c>
      <c r="H173" s="40">
        <f>IF(J174="FIN",0,LOOKUP(I173,DATOS!A:A,DATOS!P:P))</f>
        <v>0</v>
      </c>
      <c r="I173" s="35">
        <f>+I167+1</f>
        <v>169</v>
      </c>
      <c r="J173" s="61">
        <f>IF(LOOKUP(I173,DATOS!A:A,DATOS!C:C)=0,J167,(LOOKUP(I173,DATOS!A:A,DATOS!C:C)))</f>
        <v>3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54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54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54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54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56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>30.- 0</v>
      </c>
      <c r="D179" s="24"/>
      <c r="E179" s="11"/>
      <c r="F179" s="11"/>
      <c r="G179" s="40">
        <f>IF(J180="FIN","",LOOKUP(I179,DATOS!A:A,DATOS!F:F))</f>
        <v>0</v>
      </c>
      <c r="H179" s="40">
        <f>IF(J180="FIN",0,LOOKUP(I179,DATOS!A:A,DATOS!P:P))</f>
        <v>0</v>
      </c>
      <c r="I179" s="35">
        <f>+I173+1</f>
        <v>170</v>
      </c>
      <c r="J179" s="61">
        <f>IF(LOOKUP(I179,DATOS!A:A,DATOS!C:C)=0,J173,(LOOKUP(I179,DATOS!A:A,DATOS!C:C)))</f>
        <v>3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54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54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54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54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56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>31.- 0</v>
      </c>
      <c r="D185" s="24"/>
      <c r="E185" s="11"/>
      <c r="F185" s="11"/>
      <c r="G185" s="40">
        <f>IF(J186="FIN","",LOOKUP(I185,DATOS!A:A,DATOS!F:F))</f>
        <v>0</v>
      </c>
      <c r="H185" s="40">
        <f>IF(J186="FIN",0,LOOKUP(I185,DATOS!A:A,DATOS!P:P))</f>
        <v>0</v>
      </c>
      <c r="I185" s="35">
        <f>+I179+1</f>
        <v>171</v>
      </c>
      <c r="J185" s="61">
        <f>IF(LOOKUP(I185,DATOS!A:A,DATOS!C:C)=0,J179,(LOOKUP(I185,DATOS!A:A,DATOS!C:C)))</f>
        <v>3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54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54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54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54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56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>32.- 0</v>
      </c>
      <c r="D191" s="24"/>
      <c r="E191" s="11"/>
      <c r="F191" s="11"/>
      <c r="G191" s="40">
        <f>IF(J192="FIN","",LOOKUP(I191,DATOS!A:A,DATOS!F:F))</f>
        <v>0</v>
      </c>
      <c r="H191" s="40">
        <f>IF(J192="FIN",0,LOOKUP(I191,DATOS!A:A,DATOS!P:P))</f>
        <v>0</v>
      </c>
      <c r="I191" s="35">
        <f>+I185+1</f>
        <v>172</v>
      </c>
      <c r="J191" s="61">
        <f>IF(LOOKUP(I191,DATOS!A:A,DATOS!C:C)=0,J185,(LOOKUP(I191,DATOS!A:A,DATOS!C:C)))</f>
        <v>3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54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54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54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54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56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>33.- 0</v>
      </c>
      <c r="D197" s="24"/>
      <c r="E197" s="11"/>
      <c r="F197" s="11"/>
      <c r="G197" s="40">
        <f>IF(J198="FIN","",LOOKUP(I197,DATOS!A:A,DATOS!F:F))</f>
        <v>0</v>
      </c>
      <c r="H197" s="40">
        <f>IF(J198="FIN",0,LOOKUP(I197,DATOS!A:A,DATOS!P:P))</f>
        <v>0</v>
      </c>
      <c r="I197" s="35">
        <f>+I191+1</f>
        <v>173</v>
      </c>
      <c r="J197" s="61">
        <f>IF(LOOKUP(I197,DATOS!A:A,DATOS!C:C)=0,J191,(LOOKUP(I197,DATOS!A:A,DATOS!C:C)))</f>
        <v>3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54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54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54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54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56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>34.- 0</v>
      </c>
      <c r="D203" s="24"/>
      <c r="E203" s="11"/>
      <c r="F203" s="11"/>
      <c r="G203" s="40">
        <f>IF(J204="FIN","",LOOKUP(I203,DATOS!A:A,DATOS!F:F))</f>
        <v>0</v>
      </c>
      <c r="H203" s="40">
        <f>IF(J204="FIN",0,LOOKUP(I203,DATOS!A:A,DATOS!P:P))</f>
        <v>0</v>
      </c>
      <c r="I203" s="35">
        <f>+I197+1</f>
        <v>174</v>
      </c>
      <c r="J203" s="61">
        <f>IF(LOOKUP(I203,DATOS!A:A,DATOS!C:C)=0,J197,(LOOKUP(I203,DATOS!A:A,DATOS!C:C)))</f>
        <v>3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54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54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54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54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56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>35.- 0</v>
      </c>
      <c r="D209" s="24"/>
      <c r="E209" s="11"/>
      <c r="F209" s="11"/>
      <c r="G209" s="40">
        <f>IF(J210="FIN","",LOOKUP(I209,DATOS!A:A,DATOS!F:F))</f>
        <v>0</v>
      </c>
      <c r="H209" s="40">
        <f>IF(J210="FIN",0,LOOKUP(I209,DATOS!A:A,DATOS!P:P))</f>
        <v>0</v>
      </c>
      <c r="I209" s="35">
        <f>+I203+1</f>
        <v>175</v>
      </c>
      <c r="J209" s="61">
        <f>IF(LOOKUP(I209,DATOS!A:A,DATOS!C:C)=0,J203,(LOOKUP(I209,DATOS!A:A,DATOS!C:C)))</f>
        <v>3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54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54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54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54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56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>36.- 0</v>
      </c>
      <c r="D215" s="24"/>
      <c r="E215" s="11"/>
      <c r="F215" s="11"/>
      <c r="G215" s="40">
        <f>IF(J216="FIN","",LOOKUP(I215,DATOS!A:A,DATOS!F:F))</f>
        <v>0</v>
      </c>
      <c r="H215" s="40">
        <f>IF(J216="FIN",0,LOOKUP(I215,DATOS!A:A,DATOS!P:P))</f>
        <v>0</v>
      </c>
      <c r="I215" s="35">
        <f>+I209+1</f>
        <v>176</v>
      </c>
      <c r="J215" s="61">
        <f>IF(LOOKUP(I215,DATOS!A:A,DATOS!C:C)=0,J209,(LOOKUP(I215,DATOS!A:A,DATOS!C:C)))</f>
        <v>3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54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54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54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54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56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>37.- 0</v>
      </c>
      <c r="D221" s="24"/>
      <c r="E221" s="11"/>
      <c r="F221" s="11"/>
      <c r="G221" s="40">
        <f>IF(J222="FIN","",LOOKUP(I221,DATOS!A:A,DATOS!F:F))</f>
        <v>0</v>
      </c>
      <c r="H221" s="40">
        <f>IF(J222="FIN",0,LOOKUP(I221,DATOS!A:A,DATOS!P:P))</f>
        <v>0</v>
      </c>
      <c r="I221" s="35">
        <f>+I215+1</f>
        <v>177</v>
      </c>
      <c r="J221" s="61">
        <f>IF(LOOKUP(I221,DATOS!A:A,DATOS!C:C)=0,J215,(LOOKUP(I221,DATOS!A:A,DATOS!C:C)))</f>
        <v>3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54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54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54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54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56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>38.- 0</v>
      </c>
      <c r="D227" s="24"/>
      <c r="E227" s="11"/>
      <c r="F227" s="11"/>
      <c r="G227" s="40">
        <f>IF(J228="FIN","",LOOKUP(I227,DATOS!A:A,DATOS!F:F))</f>
        <v>0</v>
      </c>
      <c r="H227" s="40">
        <f>IF(J228="FIN",0,LOOKUP(I227,DATOS!A:A,DATOS!P:P))</f>
        <v>0</v>
      </c>
      <c r="I227" s="35">
        <f>+I221+1</f>
        <v>178</v>
      </c>
      <c r="J227" s="61">
        <f>IF(LOOKUP(I227,DATOS!A:A,DATOS!C:C)=0,J221,(LOOKUP(I227,DATOS!A:A,DATOS!C:C)))</f>
        <v>3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54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54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54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54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56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>39.- 0</v>
      </c>
      <c r="D233" s="24"/>
      <c r="E233" s="11"/>
      <c r="F233" s="11"/>
      <c r="G233" s="40">
        <f>IF(J234="FIN","",LOOKUP(I233,DATOS!A:A,DATOS!F:F))</f>
        <v>0</v>
      </c>
      <c r="H233" s="40">
        <f>IF(J234="FIN",0,LOOKUP(I233,DATOS!A:A,DATOS!P:P))</f>
        <v>0</v>
      </c>
      <c r="I233" s="35">
        <f>+I227+1</f>
        <v>179</v>
      </c>
      <c r="J233" s="61">
        <f>IF(LOOKUP(I233,DATOS!A:A,DATOS!C:C)=0,J227,(LOOKUP(I233,DATOS!A:A,DATOS!C:C)))</f>
        <v>3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54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54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54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54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56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>40.- 0</v>
      </c>
      <c r="D239" s="24"/>
      <c r="E239" s="11"/>
      <c r="F239" s="11"/>
      <c r="G239" s="40">
        <f>IF(J240="FIN","",LOOKUP(I239,DATOS!A:A,DATOS!F:F))</f>
        <v>0</v>
      </c>
      <c r="H239" s="40">
        <f>IF(J240="FIN",0,LOOKUP(I239,DATOS!A:A,DATOS!P:P))</f>
        <v>0</v>
      </c>
      <c r="I239" s="35">
        <f>+I233+1</f>
        <v>180</v>
      </c>
      <c r="J239" s="61">
        <f>IF(LOOKUP(I239,DATOS!A:A,DATOS!C:C)=0,J233,(LOOKUP(I239,DATOS!A:A,DATOS!C:C)))</f>
        <v>3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54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54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54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54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56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>41.- 0</v>
      </c>
      <c r="D245" s="24"/>
      <c r="E245" s="11"/>
      <c r="F245" s="11"/>
      <c r="G245" s="40">
        <f>IF(J246="FIN","",LOOKUP(I245,DATOS!A:A,DATOS!F:F))</f>
        <v>0</v>
      </c>
      <c r="H245" s="40">
        <f>IF(J246="FIN",0,LOOKUP(I245,DATOS!A:A,DATOS!P:P))</f>
        <v>0</v>
      </c>
      <c r="I245" s="35">
        <f>+I239+1</f>
        <v>181</v>
      </c>
      <c r="J245" s="61">
        <f>IF(LOOKUP(I245,DATOS!A:A,DATOS!C:C)=0,J239,(LOOKUP(I245,DATOS!A:A,DATOS!C:C)))</f>
        <v>3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54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54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54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54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56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>42.- 0</v>
      </c>
      <c r="D251" s="24"/>
      <c r="E251" s="11"/>
      <c r="F251" s="11"/>
      <c r="G251" s="40">
        <f>IF(J252="FIN","",LOOKUP(I251,DATOS!A:A,DATOS!F:F))</f>
        <v>0</v>
      </c>
      <c r="H251" s="40">
        <f>IF(J252="FIN",0,LOOKUP(I251,DATOS!A:A,DATOS!P:P))</f>
        <v>0</v>
      </c>
      <c r="I251" s="35">
        <f>+I245+1</f>
        <v>182</v>
      </c>
      <c r="J251" s="61">
        <f>IF(LOOKUP(I251,DATOS!A:A,DATOS!C:C)=0,J245,(LOOKUP(I251,DATOS!A:A,DATOS!C:C)))</f>
        <v>3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54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54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54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54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56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>43.- 0</v>
      </c>
      <c r="D257" s="24"/>
      <c r="E257" s="11"/>
      <c r="F257" s="11"/>
      <c r="G257" s="40">
        <f>IF(J258="FIN","",LOOKUP(I257,DATOS!A:A,DATOS!F:F))</f>
        <v>0</v>
      </c>
      <c r="H257" s="40">
        <f>IF(J258="FIN",0,LOOKUP(I257,DATOS!A:A,DATOS!P:P))</f>
        <v>0</v>
      </c>
      <c r="I257" s="35">
        <f>+I251+1</f>
        <v>183</v>
      </c>
      <c r="J257" s="61">
        <f>IF(LOOKUP(I257,DATOS!A:A,DATOS!C:C)=0,J251,(LOOKUP(I257,DATOS!A:A,DATOS!C:C)))</f>
        <v>3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54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54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54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54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56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>44.- 0</v>
      </c>
      <c r="D263" s="24"/>
      <c r="E263" s="11"/>
      <c r="F263" s="11"/>
      <c r="G263" s="40">
        <f>IF(J264="FIN","",LOOKUP(I263,DATOS!A:A,DATOS!F:F))</f>
        <v>0</v>
      </c>
      <c r="H263" s="40">
        <f>IF(J264="FIN",0,LOOKUP(I263,DATOS!A:A,DATOS!P:P))</f>
        <v>0</v>
      </c>
      <c r="I263" s="35">
        <f>+I257+1</f>
        <v>184</v>
      </c>
      <c r="J263" s="61">
        <f>IF(LOOKUP(I263,DATOS!A:A,DATOS!C:C)=0,J257,(LOOKUP(I263,DATOS!A:A,DATOS!C:C)))</f>
        <v>3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54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54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54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54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56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>45.- 0</v>
      </c>
      <c r="D269" s="24"/>
      <c r="E269" s="11"/>
      <c r="F269" s="11"/>
      <c r="G269" s="40">
        <f>IF(J270="FIN","",LOOKUP(I269,DATOS!A:A,DATOS!F:F))</f>
        <v>0</v>
      </c>
      <c r="H269" s="40">
        <f>IF(J270="FIN",0,LOOKUP(I269,DATOS!A:A,DATOS!P:P))</f>
        <v>0</v>
      </c>
      <c r="I269" s="35">
        <f>+I263+1</f>
        <v>185</v>
      </c>
      <c r="J269" s="61">
        <f>IF(LOOKUP(I269,DATOS!A:A,DATOS!C:C)=0,J263,(LOOKUP(I269,DATOS!A:A,DATOS!C:C)))</f>
        <v>3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54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54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54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54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56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>46.- 0</v>
      </c>
      <c r="D275" s="24"/>
      <c r="E275" s="11"/>
      <c r="F275" s="11"/>
      <c r="G275" s="40">
        <f>IF(J276="FIN","",LOOKUP(I275,DATOS!A:A,DATOS!F:F))</f>
        <v>0</v>
      </c>
      <c r="H275" s="40">
        <f>IF(J276="FIN",0,LOOKUP(I275,DATOS!A:A,DATOS!P:P))</f>
        <v>0</v>
      </c>
      <c r="I275" s="35">
        <f>+I269+1</f>
        <v>186</v>
      </c>
      <c r="J275" s="61">
        <f>IF(LOOKUP(I275,DATOS!A:A,DATOS!C:C)=0,J269,(LOOKUP(I275,DATOS!A:A,DATOS!C:C)))</f>
        <v>3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54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54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54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54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56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>47.- 0</v>
      </c>
      <c r="D281" s="24"/>
      <c r="E281" s="11"/>
      <c r="F281" s="11"/>
      <c r="G281" s="40">
        <f>IF(J282="FIN","",LOOKUP(I281,DATOS!A:A,DATOS!F:F))</f>
        <v>0</v>
      </c>
      <c r="H281" s="40">
        <f>IF(J282="FIN",0,LOOKUP(I281,DATOS!A:A,DATOS!P:P))</f>
        <v>0</v>
      </c>
      <c r="I281" s="35">
        <f>+I275+1</f>
        <v>187</v>
      </c>
      <c r="J281" s="61">
        <f>IF(LOOKUP(I281,DATOS!A:A,DATOS!C:C)=0,J275,(LOOKUP(I281,DATOS!A:A,DATOS!C:C)))</f>
        <v>3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54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54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54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54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56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>48.- 0</v>
      </c>
      <c r="D287" s="24"/>
      <c r="E287" s="11"/>
      <c r="F287" s="11"/>
      <c r="G287" s="40">
        <f>IF(J288="FIN","",LOOKUP(I287,DATOS!A:A,DATOS!F:F))</f>
        <v>0</v>
      </c>
      <c r="H287" s="40">
        <f>IF(J288="FIN",0,LOOKUP(I287,DATOS!A:A,DATOS!P:P))</f>
        <v>0</v>
      </c>
      <c r="I287" s="35">
        <f>+I281+1</f>
        <v>188</v>
      </c>
      <c r="J287" s="61">
        <f>IF(LOOKUP(I287,DATOS!A:A,DATOS!C:C)=0,J281,(LOOKUP(I287,DATOS!A:A,DATOS!C:C)))</f>
        <v>3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54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54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54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54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56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>49.- 0</v>
      </c>
      <c r="D293" s="24"/>
      <c r="E293" s="11"/>
      <c r="F293" s="11"/>
      <c r="G293" s="40">
        <f>IF(J294="FIN","",LOOKUP(I293,DATOS!A:A,DATOS!F:F))</f>
        <v>0</v>
      </c>
      <c r="H293" s="40">
        <f>IF(J294="FIN",0,LOOKUP(I293,DATOS!A:A,DATOS!P:P))</f>
        <v>0</v>
      </c>
      <c r="I293" s="35">
        <f>+I287+1</f>
        <v>189</v>
      </c>
      <c r="J293" s="61">
        <f>IF(LOOKUP(I293,DATOS!A:A,DATOS!C:C)=0,J287,(LOOKUP(I293,DATOS!A:A,DATOS!C:C)))</f>
        <v>3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54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54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54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54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56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>50.- 0</v>
      </c>
      <c r="D299" s="24"/>
      <c r="E299" s="11"/>
      <c r="F299" s="11"/>
      <c r="G299" s="40">
        <f>IF(J300="FIN","",LOOKUP(I299,DATOS!A:A,DATOS!F:F))</f>
        <v>0</v>
      </c>
      <c r="H299" s="40">
        <f>IF(J300="FIN",0,LOOKUP(I299,DATOS!A:A,DATOS!P:P))</f>
        <v>0</v>
      </c>
      <c r="I299" s="35">
        <f>+I293+1</f>
        <v>190</v>
      </c>
      <c r="J299" s="61">
        <f>IF(LOOKUP(I299,DATOS!A:A,DATOS!C:C)=0,J293,(LOOKUP(I299,DATOS!A:A,DATOS!C:C)))</f>
        <v>3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54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54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54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54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56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>51.- 0</v>
      </c>
      <c r="D305" s="24"/>
      <c r="E305" s="11"/>
      <c r="F305" s="11"/>
      <c r="G305" s="40">
        <f>IF(J306="FIN","",LOOKUP(I305,DATOS!A:A,DATOS!F:F))</f>
        <v>0</v>
      </c>
      <c r="H305" s="40">
        <f>IF(J306="FIN",0,LOOKUP(I305,DATOS!A:A,DATOS!P:P))</f>
        <v>0</v>
      </c>
      <c r="I305" s="35">
        <f>+I299+1</f>
        <v>191</v>
      </c>
      <c r="J305" s="61">
        <f>IF(LOOKUP(I305,DATOS!A:A,DATOS!C:C)=0,J299,(LOOKUP(I305,DATOS!A:A,DATOS!C:C)))</f>
        <v>3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54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54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54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54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56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>52.- 0</v>
      </c>
      <c r="D311" s="24"/>
      <c r="E311" s="11"/>
      <c r="F311" s="11"/>
      <c r="G311" s="40">
        <f>IF(J312="FIN","",LOOKUP(I311,DATOS!A:A,DATOS!F:F))</f>
        <v>0</v>
      </c>
      <c r="H311" s="40">
        <f>IF(J312="FIN",0,LOOKUP(I311,DATOS!A:A,DATOS!P:P))</f>
        <v>0</v>
      </c>
      <c r="I311" s="35">
        <f>+I305+1</f>
        <v>192</v>
      </c>
      <c r="J311" s="61">
        <f>IF(LOOKUP(I311,DATOS!A:A,DATOS!C:C)=0,J305,(LOOKUP(I311,DATOS!A:A,DATOS!C:C)))</f>
        <v>3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54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54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54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54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56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>53.- 0</v>
      </c>
      <c r="D317" s="24"/>
      <c r="E317" s="11"/>
      <c r="F317" s="11"/>
      <c r="G317" s="40">
        <f>IF(J318="FIN","",LOOKUP(I317,DATOS!A:A,DATOS!F:F))</f>
        <v>0</v>
      </c>
      <c r="H317" s="40">
        <f>IF(J318="FIN",0,LOOKUP(I317,DATOS!A:A,DATOS!P:P))</f>
        <v>0</v>
      </c>
      <c r="I317" s="35">
        <f>+I311+1</f>
        <v>193</v>
      </c>
      <c r="J317" s="61">
        <f>IF(LOOKUP(I317,DATOS!A:A,DATOS!C:C)=0,J311,(LOOKUP(I317,DATOS!A:A,DATOS!C:C)))</f>
        <v>3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54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54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54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54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56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>54.- 0</v>
      </c>
      <c r="D323" s="24"/>
      <c r="E323" s="11"/>
      <c r="F323" s="11"/>
      <c r="G323" s="40">
        <f>IF(J324="FIN","",LOOKUP(I323,DATOS!A:A,DATOS!F:F))</f>
        <v>0</v>
      </c>
      <c r="H323" s="40">
        <f>IF(J324="FIN",0,LOOKUP(I323,DATOS!A:A,DATOS!P:P))</f>
        <v>0</v>
      </c>
      <c r="I323" s="35">
        <f>+I317+1</f>
        <v>194</v>
      </c>
      <c r="J323" s="61">
        <f>IF(LOOKUP(I323,DATOS!A:A,DATOS!C:C)=0,J317,(LOOKUP(I323,DATOS!A:A,DATOS!C:C)))</f>
        <v>3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54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54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54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54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56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>55.- 0</v>
      </c>
      <c r="D329" s="24"/>
      <c r="E329" s="11"/>
      <c r="F329" s="11"/>
      <c r="G329" s="40">
        <f>IF(J330="FIN","",LOOKUP(I329,DATOS!A:A,DATOS!F:F))</f>
        <v>0</v>
      </c>
      <c r="H329" s="40">
        <f>IF(J330="FIN",0,LOOKUP(I329,DATOS!A:A,DATOS!P:P))</f>
        <v>0</v>
      </c>
      <c r="I329" s="35">
        <f>+I323+1</f>
        <v>195</v>
      </c>
      <c r="J329" s="61">
        <f>IF(LOOKUP(I329,DATOS!A:A,DATOS!C:C)=0,J323,(LOOKUP(I329,DATOS!A:A,DATOS!C:C)))</f>
        <v>3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54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54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54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54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56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196</v>
      </c>
      <c r="J335" s="61">
        <f>IF(LOOKUP(I335,DATOS!A:A,DATOS!C:C)=0,J329,(LOOKUP(I335,DATOS!A:A,DATOS!C:C)))</f>
        <v>4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54"/>
      <c r="C336" s="25" t="str">
        <f ca="1">IF(PORTADA!$E$39="A",CONCATENATE(I336,"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127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54"/>
      <c r="C337" s="25" t="str">
        <f ca="1">IF(PORTADA!$E$39="A",CONCATENATE(I337,"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54"/>
      <c r="C338" s="25" t="str">
        <f ca="1">IF(PORTADA!$E$39="A",CONCATENATE(I338,"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54"/>
      <c r="C339" s="25" t="str">
        <f ca="1">IF(PORTADA!$E$39="A",CONCATENATE(I339,"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56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197</v>
      </c>
      <c r="J341" s="61">
        <f>IF(LOOKUP(I341,DATOS!A:A,DATOS!C:C)=0,J335,(LOOKUP(I341,DATOS!A:A,DATOS!C:C)))</f>
        <v>4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54"/>
      <c r="C342" s="25" t="str">
        <f ca="1">IF(PORTADA!$E$39="A",CONCATENATE(I342,"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127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54"/>
      <c r="C343" s="25" t="str">
        <f ca="1">IF(PORTADA!$E$39="A",CONCATENATE(I343,"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54"/>
      <c r="C344" s="25" t="str">
        <f ca="1">IF(PORTADA!$E$39="A",CONCATENATE(I344,"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54"/>
      <c r="C345" s="25" t="str">
        <f ca="1">IF(PORTADA!$E$39="A",CONCATENATE(I345,"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56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198</v>
      </c>
      <c r="J347" s="61">
        <f>IF(LOOKUP(I347,DATOS!A:A,DATOS!C:C)=0,J341,(LOOKUP(I347,DATOS!A:A,DATOS!C:C)))</f>
        <v>4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54"/>
      <c r="C348" s="25" t="str">
        <f ca="1">IF(PORTADA!$E$39="A",CONCATENATE(I348,"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127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54"/>
      <c r="C349" s="25" t="str">
        <f ca="1">IF(PORTADA!$E$39="A",CONCATENATE(I349,"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54"/>
      <c r="C350" s="25" t="str">
        <f ca="1">IF(PORTADA!$E$39="A",CONCATENATE(I350,"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54"/>
      <c r="C351" s="25" t="str">
        <f ca="1">IF(PORTADA!$E$39="A",CONCATENATE(I351,"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56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199</v>
      </c>
      <c r="J353" s="61">
        <f>IF(LOOKUP(I353,DATOS!A:A,DATOS!C:C)=0,J347,(LOOKUP(I353,DATOS!A:A,DATOS!C:C)))</f>
        <v>4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54"/>
      <c r="C354" s="25" t="str">
        <f ca="1">IF(PORTADA!$E$39="A",CONCATENATE(I354,"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127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54"/>
      <c r="C355" s="25" t="str">
        <f ca="1">IF(PORTADA!$E$39="A",CONCATENATE(I355,"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54"/>
      <c r="C356" s="25" t="str">
        <f ca="1">IF(PORTADA!$E$39="A",CONCATENATE(I356,"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54"/>
      <c r="C357" s="25" t="str">
        <f ca="1">IF(PORTADA!$E$39="A",CONCATENATE(I357,"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56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200</v>
      </c>
      <c r="J359" s="61">
        <f>IF(LOOKUP(I359,DATOS!A:A,DATOS!C:C)=0,J353,(LOOKUP(I359,DATOS!A:A,DATOS!C:C)))</f>
        <v>4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54"/>
      <c r="C360" s="25" t="str">
        <f ca="1">IF(PORTADA!$E$39="A",CONCATENATE(I360,"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127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54"/>
      <c r="C361" s="25" t="str">
        <f ca="1">IF(PORTADA!$E$39="A",CONCATENATE(I361,"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54"/>
      <c r="C362" s="25" t="str">
        <f ca="1">IF(PORTADA!$E$39="A",CONCATENATE(I362,"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54"/>
      <c r="C363" s="25" t="str">
        <f ca="1">IF(PORTADA!$E$39="A",CONCATENATE(I363,"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56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201</v>
      </c>
      <c r="J365" s="61">
        <f>IF(LOOKUP(I365,DATOS!A:A,DATOS!C:C)=0,J359,(LOOKUP(I365,DATOS!A:A,DATOS!C:C)))</f>
        <v>4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54"/>
      <c r="C366" s="25" t="str">
        <f ca="1">IF(PORTADA!$E$39="A",CONCATENATE(I366,"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127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54"/>
      <c r="C367" s="25" t="str">
        <f ca="1">IF(PORTADA!$E$39="A",CONCATENATE(I367,"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54"/>
      <c r="C368" s="25" t="str">
        <f ca="1">IF(PORTADA!$E$39="A",CONCATENATE(I368,"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54"/>
      <c r="C369" s="25" t="str">
        <f ca="1">IF(PORTADA!$E$39="A",CONCATENATE(I369,"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56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202</v>
      </c>
      <c r="J371" s="61">
        <f>IF(LOOKUP(I371,DATOS!A:A,DATOS!C:C)=0,J365,(LOOKUP(I371,DATOS!A:A,DATOS!C:C)))</f>
        <v>4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54"/>
      <c r="C372" s="25" t="str">
        <f ca="1">IF(PORTADA!$E$39="A",CONCATENATE(I372,"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127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54"/>
      <c r="C373" s="25" t="str">
        <f ca="1">IF(PORTADA!$E$39="A",CONCATENATE(I373,"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54"/>
      <c r="C374" s="25" t="str">
        <f ca="1">IF(PORTADA!$E$39="A",CONCATENATE(I374,"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54"/>
      <c r="C375" s="25" t="str">
        <f ca="1">IF(PORTADA!$E$39="A",CONCATENATE(I375,"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56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203</v>
      </c>
      <c r="J377" s="61">
        <f>IF(LOOKUP(I377,DATOS!A:A,DATOS!C:C)=0,J371,(LOOKUP(I377,DATOS!A:A,DATOS!C:C)))</f>
        <v>4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54"/>
      <c r="C378" s="25" t="str">
        <f ca="1">IF(PORTADA!$E$39="A",CONCATENATE(I378,"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127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54"/>
      <c r="C379" s="25" t="str">
        <f ca="1">IF(PORTADA!$E$39="A",CONCATENATE(I379,"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54"/>
      <c r="C380" s="25" t="str">
        <f ca="1">IF(PORTADA!$E$39="A",CONCATENATE(I380,"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54"/>
      <c r="C381" s="25" t="str">
        <f ca="1">IF(PORTADA!$E$39="A",CONCATENATE(I381,"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56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204</v>
      </c>
      <c r="J383" s="61">
        <f>IF(LOOKUP(I383,DATOS!A:A,DATOS!C:C)=0,J377,(LOOKUP(I383,DATOS!A:A,DATOS!C:C)))</f>
        <v>4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54"/>
      <c r="C384" s="25" t="str">
        <f ca="1">IF(PORTADA!$E$39="A",CONCATENATE(I384,"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127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54"/>
      <c r="C385" s="25" t="str">
        <f ca="1">IF(PORTADA!$E$39="A",CONCATENATE(I385,"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54"/>
      <c r="C386" s="25" t="str">
        <f ca="1">IF(PORTADA!$E$39="A",CONCATENATE(I386,"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54"/>
      <c r="C387" s="25" t="str">
        <f ca="1">IF(PORTADA!$E$39="A",CONCATENATE(I387,"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56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205</v>
      </c>
      <c r="J389" s="61">
        <f>IF(LOOKUP(I389,DATOS!A:A,DATOS!C:C)=0,J383,(LOOKUP(I389,DATOS!A:A,DATOS!C:C)))</f>
        <v>4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54"/>
      <c r="C390" s="25" t="str">
        <f ca="1">IF(PORTADA!$E$39="A",CONCATENATE(I390,"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127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54"/>
      <c r="C391" s="25" t="str">
        <f ca="1">IF(PORTADA!$E$39="A",CONCATENATE(I391,"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54"/>
      <c r="C392" s="25" t="str">
        <f ca="1">IF(PORTADA!$E$39="A",CONCATENATE(I392,"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54"/>
      <c r="C393" s="25" t="str">
        <f ca="1">IF(PORTADA!$E$39="A",CONCATENATE(I393,"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56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206</v>
      </c>
      <c r="J395" s="61">
        <f>IF(LOOKUP(I395,DATOS!A:A,DATOS!C:C)=0,J389,(LOOKUP(I395,DATOS!A:A,DATOS!C:C)))</f>
        <v>4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54"/>
      <c r="C396" s="25" t="str">
        <f ca="1">IF(PORTADA!$E$39="A",CONCATENATE(I396,"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127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54"/>
      <c r="C397" s="25" t="str">
        <f ca="1">IF(PORTADA!$E$39="A",CONCATENATE(I397,"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54"/>
      <c r="C398" s="25" t="str">
        <f ca="1">IF(PORTADA!$E$39="A",CONCATENATE(I398,"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54"/>
      <c r="C399" s="25" t="str">
        <f ca="1">IF(PORTADA!$E$39="A",CONCATENATE(I399,"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56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207</v>
      </c>
      <c r="J401" s="61">
        <f>IF(LOOKUP(I401,DATOS!A:A,DATOS!C:C)=0,J395,(LOOKUP(I401,DATOS!A:A,DATOS!C:C)))</f>
        <v>4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54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54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54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54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56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208</v>
      </c>
      <c r="J407" s="61">
        <f>IF(LOOKUP(I407,DATOS!A:A,DATOS!C:C)=0,J401,(LOOKUP(I407,DATOS!A:A,DATOS!C:C)))</f>
        <v>4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54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54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54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54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56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209</v>
      </c>
      <c r="J413" s="61">
        <f>IF(LOOKUP(I413,DATOS!A:A,DATOS!C:C)=0,J407,(LOOKUP(I413,DATOS!A:A,DATOS!C:C)))</f>
        <v>4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54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54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54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54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56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210</v>
      </c>
      <c r="J419" s="61">
        <f>IF(LOOKUP(I419,DATOS!A:A,DATOS!C:C)=0,J413,(LOOKUP(I419,DATOS!A:A,DATOS!C:C)))</f>
        <v>4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54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54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54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54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56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211</v>
      </c>
      <c r="J425" s="61">
        <f>IF(LOOKUP(I425,DATOS!A:A,DATOS!C:C)=0,J419,(LOOKUP(I425,DATOS!A:A,DATOS!C:C)))</f>
        <v>4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54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54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54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54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56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212</v>
      </c>
      <c r="J431" s="61">
        <f>IF(LOOKUP(I431,DATOS!A:A,DATOS!C:C)=0,J425,(LOOKUP(I431,DATOS!A:A,DATOS!C:C)))</f>
        <v>4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54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54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54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54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56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213</v>
      </c>
      <c r="J437" s="61">
        <f>IF(LOOKUP(I437,DATOS!A:A,DATOS!C:C)=0,J431,(LOOKUP(I437,DATOS!A:A,DATOS!C:C)))</f>
        <v>4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54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54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54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54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56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214</v>
      </c>
      <c r="J443" s="61">
        <f>IF(LOOKUP(I443,DATOS!A:A,DATOS!C:C)=0,J437,(LOOKUP(I443,DATOS!A:A,DATOS!C:C)))</f>
        <v>4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54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54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54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54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56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215</v>
      </c>
      <c r="J449" s="61">
        <f>IF(LOOKUP(I449,DATOS!A:A,DATOS!C:C)=0,J443,(LOOKUP(I449,DATOS!A:A,DATOS!C:C)))</f>
        <v>4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54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54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54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54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56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216</v>
      </c>
      <c r="J455" s="61">
        <f>IF(LOOKUP(I455,DATOS!A:A,DATOS!C:C)=0,J449,(LOOKUP(I455,DATOS!A:A,DATOS!C:C)))</f>
        <v>4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54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54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54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54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56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217</v>
      </c>
      <c r="J461" s="61">
        <f>IF(LOOKUP(I461,DATOS!A:A,DATOS!C:C)=0,J455,(LOOKUP(I461,DATOS!A:A,DATOS!C:C)))</f>
        <v>4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54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54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54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54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56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218</v>
      </c>
      <c r="J467" s="61">
        <f>IF(LOOKUP(I467,DATOS!A:A,DATOS!C:C)=0,J461,(LOOKUP(I467,DATOS!A:A,DATOS!C:C)))</f>
        <v>4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54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54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54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54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56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219</v>
      </c>
      <c r="J473" s="61">
        <f>IF(LOOKUP(I473,DATOS!A:A,DATOS!C:C)=0,J467,(LOOKUP(I473,DATOS!A:A,DATOS!C:C)))</f>
        <v>4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54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54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54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54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56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220</v>
      </c>
      <c r="J479" s="61">
        <f>IF(LOOKUP(I479,DATOS!A:A,DATOS!C:C)=0,J473,(LOOKUP(I479,DATOS!A:A,DATOS!C:C)))</f>
        <v>4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54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54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54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54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56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221</v>
      </c>
      <c r="J485" s="61">
        <f>IF(LOOKUP(I485,DATOS!A:A,DATOS!C:C)=0,J479,(LOOKUP(I485,DATOS!A:A,DATOS!C:C)))</f>
        <v>4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54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54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54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54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56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222</v>
      </c>
      <c r="J491" s="61">
        <f>IF(LOOKUP(I491,DATOS!A:A,DATOS!C:C)=0,J485,(LOOKUP(I491,DATOS!A:A,DATOS!C:C)))</f>
        <v>4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54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54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54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54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56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223</v>
      </c>
      <c r="J497" s="61">
        <f>IF(LOOKUP(I497,DATOS!A:A,DATOS!C:C)=0,J491,(LOOKUP(I497,DATOS!A:A,DATOS!C:C)))</f>
        <v>4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54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54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54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54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56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224</v>
      </c>
      <c r="J503" s="61">
        <f>IF(LOOKUP(I503,DATOS!A:A,DATOS!C:C)=0,J497,(LOOKUP(I503,DATOS!A:A,DATOS!C:C)))</f>
        <v>4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54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54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54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54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56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225</v>
      </c>
      <c r="J509" s="61">
        <f>IF(LOOKUP(I509,DATOS!A:A,DATOS!C:C)=0,J503,(LOOKUP(I509,DATOS!A:A,DATOS!C:C)))</f>
        <v>4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54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54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54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54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56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226</v>
      </c>
      <c r="J515" s="61">
        <f>IF(LOOKUP(I515,DATOS!A:A,DATOS!C:C)=0,J509,(LOOKUP(I515,DATOS!A:A,DATOS!C:C)))</f>
        <v>4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54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54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54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54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56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227</v>
      </c>
      <c r="J521" s="61">
        <f>IF(LOOKUP(I521,DATOS!A:A,DATOS!C:C)=0,J515,(LOOKUP(I521,DATOS!A:A,DATOS!C:C)))</f>
        <v>4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54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54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54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54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56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228</v>
      </c>
      <c r="J527" s="61">
        <f>IF(LOOKUP(I527,DATOS!A:A,DATOS!C:C)=0,J521,(LOOKUP(I527,DATOS!A:A,DATOS!C:C)))</f>
        <v>4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54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54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54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54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56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229</v>
      </c>
      <c r="J533" s="61">
        <f>IF(LOOKUP(I533,DATOS!A:A,DATOS!C:C)=0,J527,(LOOKUP(I533,DATOS!A:A,DATOS!C:C)))</f>
        <v>4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54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54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54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54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56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230</v>
      </c>
      <c r="J539" s="61">
        <f>IF(LOOKUP(I539,DATOS!A:A,DATOS!C:C)=0,J533,(LOOKUP(I539,DATOS!A:A,DATOS!C:C)))</f>
        <v>4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54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54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54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54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56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231</v>
      </c>
      <c r="J545" s="61">
        <f>IF(LOOKUP(I545,DATOS!A:A,DATOS!C:C)=0,J539,(LOOKUP(I545,DATOS!A:A,DATOS!C:C)))</f>
        <v>4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54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54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54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54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56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232</v>
      </c>
      <c r="J551" s="61">
        <f>IF(LOOKUP(I551,DATOS!A:A,DATOS!C:C)=0,J545,(LOOKUP(I551,DATOS!A:A,DATOS!C:C)))</f>
        <v>4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54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54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54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54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56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233</v>
      </c>
      <c r="J557" s="61">
        <f>IF(LOOKUP(I557,DATOS!A:A,DATOS!C:C)=0,J551,(LOOKUP(I557,DATOS!A:A,DATOS!C:C)))</f>
        <v>4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54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54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54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54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56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234</v>
      </c>
      <c r="J563" s="61">
        <f>IF(LOOKUP(I563,DATOS!A:A,DATOS!C:C)=0,J557,(LOOKUP(I563,DATOS!A:A,DATOS!C:C)))</f>
        <v>4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54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54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54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54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56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235</v>
      </c>
      <c r="J569" s="61">
        <f>IF(LOOKUP(I569,DATOS!A:A,DATOS!C:C)=0,J563,(LOOKUP(I569,DATOS!A:A,DATOS!C:C)))</f>
        <v>4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54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54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54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54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56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236</v>
      </c>
      <c r="J575" s="61">
        <f>IF(LOOKUP(I575,DATOS!A:A,DATOS!C:C)=0,J569,(LOOKUP(I575,DATOS!A:A,DATOS!C:C)))</f>
        <v>4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54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54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54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54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56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237</v>
      </c>
      <c r="J581" s="61">
        <f>IF(LOOKUP(I581,DATOS!A:A,DATOS!C:C)=0,J575,(LOOKUP(I581,DATOS!A:A,DATOS!C:C)))</f>
        <v>4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54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54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54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54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56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238</v>
      </c>
      <c r="J587" s="61">
        <f>IF(LOOKUP(I587,DATOS!A:A,DATOS!C:C)=0,J581,(LOOKUP(I587,DATOS!A:A,DATOS!C:C)))</f>
        <v>4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54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54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54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54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56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239</v>
      </c>
      <c r="J593" s="61">
        <f>IF(LOOKUP(I593,DATOS!A:A,DATOS!C:C)=0,J587,(LOOKUP(I593,DATOS!A:A,DATOS!C:C)))</f>
        <v>4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54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54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54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54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56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240</v>
      </c>
      <c r="J599" s="61">
        <f>IF(LOOKUP(I599,DATOS!A:A,DATOS!C:C)=0,J593,(LOOKUP(I599,DATOS!A:A,DATOS!C:C)))</f>
        <v>4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54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54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54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54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56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hxuCu7X0KxNm4WKO9EjV+GgjSPf5CFR+qM3GwPGesr0E4PoBT9P7m4QkR7dRC6wbK04klUmfKZuWYH8JqtQSyw==" saltValue="rD0yEkDY+bknWUYN1l22Dw==" spinCount="100000" sheet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780" priority="28" stopIfTrue="1" operator="lessThan">
      <formula>2</formula>
    </cfRule>
    <cfRule type="cellIs" dxfId="779" priority="29" stopIfTrue="1" operator="equal">
      <formula>2</formula>
    </cfRule>
    <cfRule type="cellIs" dxfId="77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777" priority="1" stopIfTrue="1" operator="lessThan">
      <formula>2</formula>
    </cfRule>
    <cfRule type="cellIs" dxfId="776" priority="2" stopIfTrue="1" operator="equal">
      <formula>2</formula>
    </cfRule>
    <cfRule type="cellIs" dxfId="77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774" priority="25" stopIfTrue="1" operator="lessThan">
      <formula>2</formula>
    </cfRule>
    <cfRule type="cellIs" dxfId="773" priority="26" stopIfTrue="1" operator="equal">
      <formula>2</formula>
    </cfRule>
    <cfRule type="cellIs" dxfId="77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771" priority="22" stopIfTrue="1" operator="lessThan">
      <formula>2</formula>
    </cfRule>
    <cfRule type="cellIs" dxfId="770" priority="23" stopIfTrue="1" operator="equal">
      <formula>2</formula>
    </cfRule>
    <cfRule type="cellIs" dxfId="76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768" priority="19" stopIfTrue="1" operator="lessThan">
      <formula>2</formula>
    </cfRule>
    <cfRule type="cellIs" dxfId="767" priority="20" stopIfTrue="1" operator="equal">
      <formula>2</formula>
    </cfRule>
    <cfRule type="cellIs" dxfId="76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765" priority="16" stopIfTrue="1" operator="lessThan">
      <formula>2</formula>
    </cfRule>
    <cfRule type="cellIs" dxfId="764" priority="17" stopIfTrue="1" operator="equal">
      <formula>2</formula>
    </cfRule>
    <cfRule type="cellIs" dxfId="76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762" priority="13" stopIfTrue="1" operator="lessThan">
      <formula>2</formula>
    </cfRule>
    <cfRule type="cellIs" dxfId="761" priority="14" stopIfTrue="1" operator="equal">
      <formula>2</formula>
    </cfRule>
    <cfRule type="cellIs" dxfId="76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759" priority="10" stopIfTrue="1" operator="lessThan">
      <formula>2</formula>
    </cfRule>
    <cfRule type="cellIs" dxfId="758" priority="11" stopIfTrue="1" operator="equal">
      <formula>2</formula>
    </cfRule>
    <cfRule type="cellIs" dxfId="75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756" priority="7" stopIfTrue="1" operator="lessThan">
      <formula>2</formula>
    </cfRule>
    <cfRule type="cellIs" dxfId="755" priority="8" stopIfTrue="1" operator="equal">
      <formula>2</formula>
    </cfRule>
    <cfRule type="cellIs" dxfId="75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753" priority="4" stopIfTrue="1" operator="lessThan">
      <formula>2</formula>
    </cfRule>
    <cfRule type="cellIs" dxfId="752" priority="5" stopIfTrue="1" operator="equal">
      <formula>2</formula>
    </cfRule>
    <cfRule type="cellIs" dxfId="75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I819"/>
  <sheetViews>
    <sheetView zoomScale="90" zoomScaleNormal="90" workbookViewId="0">
      <pane ySplit="2" topLeftCell="A6" activePane="bottomLeft" state="frozen"/>
      <selection activeCell="C1" sqref="C1:C1048576"/>
      <selection pane="bottomLeft" activeCell="C29" sqref="C29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57" thickBot="1" x14ac:dyDescent="0.45">
      <c r="A1" s="32" t="s">
        <v>4</v>
      </c>
      <c r="B1" s="1"/>
      <c r="C1" s="2" t="str">
        <f ca="1">IF(PORTADA!$E$39="A",G1,PORTADA!$E$40)</f>
        <v>Boque 4 - LEY DE CARRERA MILITAR Y LEY TROPA Y MARINERÍA II</v>
      </c>
      <c r="D1" s="3"/>
      <c r="E1" s="4" t="e">
        <f>ROUND(Q2/K2*10,2)</f>
        <v>#DIV/0!</v>
      </c>
      <c r="F1" s="4"/>
      <c r="G1" s="38" t="str">
        <f>LOOKUP(I5,DATOS!A:A,DATOS!E:E)</f>
        <v>Boque 4 - LEY DE CARRERA MILITAR Y LEY TROPA Y MARINERÍA II</v>
      </c>
      <c r="I1" s="39">
        <v>4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4 - LEY DE CARRERA MILITAR Y LEY TROPA Y MARINERÍA 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>1.- 0</v>
      </c>
      <c r="D5" s="24"/>
      <c r="E5" s="11"/>
      <c r="F5" s="11"/>
      <c r="G5" s="40">
        <f>LOOKUP(I5,DATOS!A:A,DATOS!F:F)</f>
        <v>0</v>
      </c>
      <c r="H5" s="40">
        <f>LOOKUP(I5,DATOS!A:A,DATOS!P:P)</f>
        <v>0</v>
      </c>
      <c r="I5" s="35">
        <f>LOOKUP(I1,DATOS!C:C,DATOS!A:A)</f>
        <v>196</v>
      </c>
      <c r="J5" s="61">
        <f>LOOKUP(I5,DATOS!A:A,DATOS!C:C)</f>
        <v>4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>2.- 0</v>
      </c>
      <c r="D11" s="24"/>
      <c r="E11" s="11"/>
      <c r="F11" s="11"/>
      <c r="G11" s="40">
        <f>IF(J12="FIN","",LOOKUP(I11,DATOS!A:A,DATOS!F:F))</f>
        <v>0</v>
      </c>
      <c r="H11" s="40">
        <f>IF(J12="FIN",0,LOOKUP(I11,DATOS!A:A,DATOS!P:P))</f>
        <v>0</v>
      </c>
      <c r="I11" s="35">
        <f>+I5+1</f>
        <v>197</v>
      </c>
      <c r="J11" s="61">
        <f>IF(LOOKUP(I11,DATOS!A:A,DATOS!C:C)=0,J5,(LOOKUP(I11,DATOS!A:A,DATOS!C:C)))</f>
        <v>4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>3.- 0</v>
      </c>
      <c r="D17" s="24"/>
      <c r="E17" s="11"/>
      <c r="F17" s="11"/>
      <c r="G17" s="40">
        <f>IF(J18="FIN","",LOOKUP(I17,DATOS!A:A,DATOS!F:F))</f>
        <v>0</v>
      </c>
      <c r="H17" s="40">
        <f>IF(J18="FIN",0,LOOKUP(I17,DATOS!A:A,DATOS!P:P))</f>
        <v>0</v>
      </c>
      <c r="I17" s="35">
        <f>+I11+1</f>
        <v>198</v>
      </c>
      <c r="J17" s="61">
        <f>IF(LOOKUP(I17,DATOS!A:A,DATOS!C:C)=0,J11,(LOOKUP(I17,DATOS!A:A,DATOS!C:C)))</f>
        <v>4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>4.- 0</v>
      </c>
      <c r="D23" s="24"/>
      <c r="E23" s="11"/>
      <c r="F23" s="11"/>
      <c r="G23" s="40">
        <f>IF(J24="FIN","",LOOKUP(I23,DATOS!A:A,DATOS!F:F))</f>
        <v>0</v>
      </c>
      <c r="H23" s="40">
        <f>IF(J24="FIN",0,LOOKUP(I23,DATOS!A:A,DATOS!P:P))</f>
        <v>0</v>
      </c>
      <c r="I23" s="35">
        <f>+I17+1</f>
        <v>199</v>
      </c>
      <c r="J23" s="61">
        <f>IF(LOOKUP(I23,DATOS!A:A,DATOS!C:C)=0,J17,(LOOKUP(I23,DATOS!A:A,DATOS!C:C)))</f>
        <v>4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>5.- 0</v>
      </c>
      <c r="D29" s="24"/>
      <c r="E29" s="11"/>
      <c r="F29" s="11"/>
      <c r="G29" s="40">
        <f>IF(J30="FIN","",LOOKUP(I29,DATOS!A:A,DATOS!F:F))</f>
        <v>0</v>
      </c>
      <c r="H29" s="40">
        <f>IF(J30="FIN",0,LOOKUP(I29,DATOS!A:A,DATOS!P:P))</f>
        <v>0</v>
      </c>
      <c r="I29" s="35">
        <f>+I23+1</f>
        <v>200</v>
      </c>
      <c r="J29" s="61">
        <f>IF(LOOKUP(I29,DATOS!A:A,DATOS!C:C)=0,J23,(LOOKUP(I29,DATOS!A:A,DATOS!C:C)))</f>
        <v>4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>6.- 0</v>
      </c>
      <c r="D35" s="24"/>
      <c r="E35" s="11"/>
      <c r="F35" s="11"/>
      <c r="G35" s="40">
        <f>IF(J36="FIN","",LOOKUP(I35,DATOS!A:A,DATOS!F:F))</f>
        <v>0</v>
      </c>
      <c r="H35" s="40">
        <f>IF(J36="FIN",0,LOOKUP(I35,DATOS!A:A,DATOS!P:P))</f>
        <v>0</v>
      </c>
      <c r="I35" s="35">
        <f>+I29+1</f>
        <v>201</v>
      </c>
      <c r="J35" s="61">
        <f>IF(LOOKUP(I35,DATOS!A:A,DATOS!C:C)=0,J29,(LOOKUP(I35,DATOS!A:A,DATOS!C:C)))</f>
        <v>4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>7.- 0</v>
      </c>
      <c r="D41" s="24"/>
      <c r="E41" s="11"/>
      <c r="F41" s="11"/>
      <c r="G41" s="40">
        <f>IF(J42="FIN","",LOOKUP(I41,DATOS!A:A,DATOS!F:F))</f>
        <v>0</v>
      </c>
      <c r="H41" s="40">
        <f>IF(J42="FIN",0,LOOKUP(I41,DATOS!A:A,DATOS!P:P))</f>
        <v>0</v>
      </c>
      <c r="I41" s="35">
        <f>+I35+1</f>
        <v>202</v>
      </c>
      <c r="J41" s="61">
        <f>IF(LOOKUP(I41,DATOS!A:A,DATOS!C:C)=0,J35,(LOOKUP(I41,DATOS!A:A,DATOS!C:C)))</f>
        <v>4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>8.- 0</v>
      </c>
      <c r="D47" s="24"/>
      <c r="E47" s="11"/>
      <c r="F47" s="11"/>
      <c r="G47" s="40">
        <f>IF(J48="FIN","",LOOKUP(I47,DATOS!A:A,DATOS!F:F))</f>
        <v>0</v>
      </c>
      <c r="H47" s="40">
        <f>IF(J48="FIN",0,LOOKUP(I47,DATOS!A:A,DATOS!P:P))</f>
        <v>0</v>
      </c>
      <c r="I47" s="35">
        <f>+I41+1</f>
        <v>203</v>
      </c>
      <c r="J47" s="61">
        <f>IF(LOOKUP(I47,DATOS!A:A,DATOS!C:C)=0,J41,(LOOKUP(I47,DATOS!A:A,DATOS!C:C)))</f>
        <v>4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>9.- 0</v>
      </c>
      <c r="D53" s="24"/>
      <c r="E53" s="11"/>
      <c r="F53" s="11"/>
      <c r="G53" s="40">
        <f>IF(J54="FIN","",LOOKUP(I53,DATOS!A:A,DATOS!F:F))</f>
        <v>0</v>
      </c>
      <c r="H53" s="40">
        <f>IF(J54="FIN",0,LOOKUP(I53,DATOS!A:A,DATOS!P:P))</f>
        <v>0</v>
      </c>
      <c r="I53" s="35">
        <f>+I47+1</f>
        <v>204</v>
      </c>
      <c r="J53" s="61">
        <f>IF(LOOKUP(I53,DATOS!A:A,DATOS!C:C)=0,J47,(LOOKUP(I53,DATOS!A:A,DATOS!C:C)))</f>
        <v>4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>10.- 0</v>
      </c>
      <c r="D59" s="24"/>
      <c r="E59" s="11"/>
      <c r="F59" s="11"/>
      <c r="G59" s="40">
        <f>IF(J60="FIN","",LOOKUP(I59,DATOS!A:A,DATOS!F:F))</f>
        <v>0</v>
      </c>
      <c r="H59" s="40">
        <f>IF(J60="FIN",0,LOOKUP(I59,DATOS!A:A,DATOS!P:P))</f>
        <v>0</v>
      </c>
      <c r="I59" s="35">
        <f>+I53+1</f>
        <v>205</v>
      </c>
      <c r="J59" s="61">
        <f>IF(LOOKUP(I59,DATOS!A:A,DATOS!C:C)=0,J53,(LOOKUP(I59,DATOS!A:A,DATOS!C:C)))</f>
        <v>4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>11.- 0</v>
      </c>
      <c r="D65" s="24"/>
      <c r="E65" s="11"/>
      <c r="F65" s="11"/>
      <c r="G65" s="40">
        <f>IF(J66="FIN","",LOOKUP(I65,DATOS!A:A,DATOS!F:F))</f>
        <v>0</v>
      </c>
      <c r="H65" s="40">
        <f>IF(J66="FIN",0,LOOKUP(I65,DATOS!A:A,DATOS!P:P))</f>
        <v>0</v>
      </c>
      <c r="I65" s="35">
        <f>+I59+1</f>
        <v>206</v>
      </c>
      <c r="J65" s="61">
        <f>IF(LOOKUP(I65,DATOS!A:A,DATOS!C:C)=0,J59,(LOOKUP(I65,DATOS!A:A,DATOS!C:C)))</f>
        <v>4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>12.- 0</v>
      </c>
      <c r="D71" s="24"/>
      <c r="E71" s="11"/>
      <c r="F71" s="11"/>
      <c r="G71" s="40">
        <f>IF(J72="FIN","",LOOKUP(I71,DATOS!A:A,DATOS!F:F))</f>
        <v>0</v>
      </c>
      <c r="H71" s="40">
        <f>IF(J72="FIN",0,LOOKUP(I71,DATOS!A:A,DATOS!P:P))</f>
        <v>0</v>
      </c>
      <c r="I71" s="35">
        <f>+I65+1</f>
        <v>207</v>
      </c>
      <c r="J71" s="61">
        <f>IF(LOOKUP(I71,DATOS!A:A,DATOS!C:C)=0,J65,(LOOKUP(I71,DATOS!A:A,DATOS!C:C)))</f>
        <v>4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>13.- 0</v>
      </c>
      <c r="D77" s="24"/>
      <c r="E77" s="11"/>
      <c r="F77" s="11"/>
      <c r="G77" s="40">
        <f>IF(J78="FIN","",LOOKUP(I77,DATOS!A:A,DATOS!F:F))</f>
        <v>0</v>
      </c>
      <c r="H77" s="40">
        <f>IF(J78="FIN",0,LOOKUP(I77,DATOS!A:A,DATOS!P:P))</f>
        <v>0</v>
      </c>
      <c r="I77" s="35">
        <f>+I71+1</f>
        <v>208</v>
      </c>
      <c r="J77" s="61">
        <f>IF(LOOKUP(I77,DATOS!A:A,DATOS!C:C)=0,J71,(LOOKUP(I77,DATOS!A:A,DATOS!C:C)))</f>
        <v>4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>14.- 0</v>
      </c>
      <c r="D83" s="24"/>
      <c r="E83" s="11"/>
      <c r="F83" s="11"/>
      <c r="G83" s="40">
        <f>IF(J84="FIN","",LOOKUP(I83,DATOS!A:A,DATOS!F:F))</f>
        <v>0</v>
      </c>
      <c r="H83" s="40">
        <f>IF(J84="FIN",0,LOOKUP(I83,DATOS!A:A,DATOS!P:P))</f>
        <v>0</v>
      </c>
      <c r="I83" s="35">
        <f>+I77+1</f>
        <v>209</v>
      </c>
      <c r="J83" s="61">
        <f>IF(LOOKUP(I83,DATOS!A:A,DATOS!C:C)=0,J77,(LOOKUP(I83,DATOS!A:A,DATOS!C:C)))</f>
        <v>4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>15.- 0</v>
      </c>
      <c r="D89" s="24"/>
      <c r="E89" s="11"/>
      <c r="F89" s="11"/>
      <c r="G89" s="40">
        <f>IF(J90="FIN","",LOOKUP(I89,DATOS!A:A,DATOS!F:F))</f>
        <v>0</v>
      </c>
      <c r="H89" s="40">
        <f>IF(J90="FIN",0,LOOKUP(I89,DATOS!A:A,DATOS!P:P))</f>
        <v>0</v>
      </c>
      <c r="I89" s="35">
        <f>+I83+1</f>
        <v>210</v>
      </c>
      <c r="J89" s="61">
        <f>IF(LOOKUP(I89,DATOS!A:A,DATOS!C:C)=0,J83,(LOOKUP(I89,DATOS!A:A,DATOS!C:C)))</f>
        <v>4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>16.- 0</v>
      </c>
      <c r="D95" s="24"/>
      <c r="E95" s="11"/>
      <c r="F95" s="11"/>
      <c r="G95" s="40">
        <f>IF(J96="FIN","",LOOKUP(I95,DATOS!A:A,DATOS!F:F))</f>
        <v>0</v>
      </c>
      <c r="H95" s="40">
        <f>IF(J96="FIN",0,LOOKUP(I95,DATOS!A:A,DATOS!P:P))</f>
        <v>0</v>
      </c>
      <c r="I95" s="35">
        <f>+I89+1</f>
        <v>211</v>
      </c>
      <c r="J95" s="61">
        <f>IF(LOOKUP(I95,DATOS!A:A,DATOS!C:C)=0,J89,(LOOKUP(I95,DATOS!A:A,DATOS!C:C)))</f>
        <v>4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>17.- 0</v>
      </c>
      <c r="D101" s="24"/>
      <c r="E101" s="11"/>
      <c r="F101" s="11"/>
      <c r="G101" s="40">
        <f>IF(J102="FIN","",LOOKUP(I101,DATOS!A:A,DATOS!F:F))</f>
        <v>0</v>
      </c>
      <c r="H101" s="40">
        <f>IF(J102="FIN",0,LOOKUP(I101,DATOS!A:A,DATOS!P:P))</f>
        <v>0</v>
      </c>
      <c r="I101" s="35">
        <f>+I95+1</f>
        <v>212</v>
      </c>
      <c r="J101" s="61">
        <f>IF(LOOKUP(I101,DATOS!A:A,DATOS!C:C)=0,J95,(LOOKUP(I101,DATOS!A:A,DATOS!C:C)))</f>
        <v>4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>18.- 0</v>
      </c>
      <c r="D107" s="24"/>
      <c r="E107" s="11"/>
      <c r="F107" s="11"/>
      <c r="G107" s="40">
        <f>IF(J108="FIN","",LOOKUP(I107,DATOS!A:A,DATOS!F:F))</f>
        <v>0</v>
      </c>
      <c r="H107" s="40">
        <f>IF(J108="FIN",0,LOOKUP(I107,DATOS!A:A,DATOS!P:P))</f>
        <v>0</v>
      </c>
      <c r="I107" s="35">
        <f>+I101+1</f>
        <v>213</v>
      </c>
      <c r="J107" s="61">
        <f>IF(LOOKUP(I107,DATOS!A:A,DATOS!C:C)=0,J101,(LOOKUP(I107,DATOS!A:A,DATOS!C:C)))</f>
        <v>4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>19.- 0</v>
      </c>
      <c r="D113" s="24"/>
      <c r="E113" s="11"/>
      <c r="F113" s="11"/>
      <c r="G113" s="40">
        <f>IF(J114="FIN","",LOOKUP(I113,DATOS!A:A,DATOS!F:F))</f>
        <v>0</v>
      </c>
      <c r="H113" s="40">
        <f>IF(J114="FIN",0,LOOKUP(I113,DATOS!A:A,DATOS!P:P))</f>
        <v>0</v>
      </c>
      <c r="I113" s="35">
        <f>+I107+1</f>
        <v>214</v>
      </c>
      <c r="J113" s="61">
        <f>IF(LOOKUP(I113,DATOS!A:A,DATOS!C:C)=0,J107,(LOOKUP(I113,DATOS!A:A,DATOS!C:C)))</f>
        <v>4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>20.- 0</v>
      </c>
      <c r="D119" s="24"/>
      <c r="E119" s="11"/>
      <c r="F119" s="11"/>
      <c r="G119" s="40">
        <f>IF(J120="FIN","",LOOKUP(I119,DATOS!A:A,DATOS!F:F))</f>
        <v>0</v>
      </c>
      <c r="H119" s="40">
        <f>IF(J120="FIN",0,LOOKUP(I119,DATOS!A:A,DATOS!P:P))</f>
        <v>0</v>
      </c>
      <c r="I119" s="35">
        <f>+I113+1</f>
        <v>215</v>
      </c>
      <c r="J119" s="61">
        <f>IF(LOOKUP(I119,DATOS!A:A,DATOS!C:C)=0,J113,(LOOKUP(I119,DATOS!A:A,DATOS!C:C)))</f>
        <v>4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>21.- 0</v>
      </c>
      <c r="D125" s="24"/>
      <c r="E125" s="11"/>
      <c r="F125" s="11"/>
      <c r="G125" s="40">
        <f>IF(J126="FIN","",LOOKUP(I125,DATOS!A:A,DATOS!F:F))</f>
        <v>0</v>
      </c>
      <c r="H125" s="40">
        <f>IF(J126="FIN",0,LOOKUP(I125,DATOS!A:A,DATOS!P:P))</f>
        <v>0</v>
      </c>
      <c r="I125" s="35">
        <f>+I119+1</f>
        <v>216</v>
      </c>
      <c r="J125" s="61">
        <f>IF(LOOKUP(I125,DATOS!A:A,DATOS!C:C)=0,J119,(LOOKUP(I125,DATOS!A:A,DATOS!C:C)))</f>
        <v>4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>22.- 0</v>
      </c>
      <c r="D131" s="24"/>
      <c r="E131" s="11"/>
      <c r="F131" s="11"/>
      <c r="G131" s="40">
        <f>IF(J132="FIN","",LOOKUP(I131,DATOS!A:A,DATOS!F:F))</f>
        <v>0</v>
      </c>
      <c r="H131" s="40">
        <f>IF(J132="FIN",0,LOOKUP(I131,DATOS!A:A,DATOS!P:P))</f>
        <v>0</v>
      </c>
      <c r="I131" s="35">
        <f>+I125+1</f>
        <v>217</v>
      </c>
      <c r="J131" s="61">
        <f>IF(LOOKUP(I131,DATOS!A:A,DATOS!C:C)=0,J125,(LOOKUP(I131,DATOS!A:A,DATOS!C:C)))</f>
        <v>4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>23.- 0</v>
      </c>
      <c r="D137" s="24"/>
      <c r="E137" s="11"/>
      <c r="F137" s="11"/>
      <c r="G137" s="40">
        <f>IF(J138="FIN","",LOOKUP(I137,DATOS!A:A,DATOS!F:F))</f>
        <v>0</v>
      </c>
      <c r="H137" s="40">
        <f>IF(J138="FIN",0,LOOKUP(I137,DATOS!A:A,DATOS!P:P))</f>
        <v>0</v>
      </c>
      <c r="I137" s="35">
        <f>+I131+1</f>
        <v>218</v>
      </c>
      <c r="J137" s="61">
        <f>IF(LOOKUP(I137,DATOS!A:A,DATOS!C:C)=0,J131,(LOOKUP(I137,DATOS!A:A,DATOS!C:C)))</f>
        <v>4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>24.- 0</v>
      </c>
      <c r="D143" s="24"/>
      <c r="E143" s="11"/>
      <c r="F143" s="11"/>
      <c r="G143" s="40">
        <f>IF(J144="FIN","",LOOKUP(I143,DATOS!A:A,DATOS!F:F))</f>
        <v>0</v>
      </c>
      <c r="H143" s="40">
        <f>IF(J144="FIN",0,LOOKUP(I143,DATOS!A:A,DATOS!P:P))</f>
        <v>0</v>
      </c>
      <c r="I143" s="35">
        <f>+I137+1</f>
        <v>219</v>
      </c>
      <c r="J143" s="61">
        <f>IF(LOOKUP(I143,DATOS!A:A,DATOS!C:C)=0,J137,(LOOKUP(I143,DATOS!A:A,DATOS!C:C)))</f>
        <v>4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>25.- 0</v>
      </c>
      <c r="D149" s="24"/>
      <c r="E149" s="11"/>
      <c r="F149" s="11"/>
      <c r="G149" s="40">
        <f>IF(J150="FIN","",LOOKUP(I149,DATOS!A:A,DATOS!F:F))</f>
        <v>0</v>
      </c>
      <c r="H149" s="40">
        <f>IF(J150="FIN",0,LOOKUP(I149,DATOS!A:A,DATOS!P:P))</f>
        <v>0</v>
      </c>
      <c r="I149" s="35">
        <f>+I143+1</f>
        <v>220</v>
      </c>
      <c r="J149" s="61">
        <f>IF(LOOKUP(I149,DATOS!A:A,DATOS!C:C)=0,J143,(LOOKUP(I149,DATOS!A:A,DATOS!C:C)))</f>
        <v>4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>26.- 0</v>
      </c>
      <c r="D155" s="24"/>
      <c r="E155" s="11"/>
      <c r="F155" s="11"/>
      <c r="G155" s="40">
        <f>IF(J156="FIN","",LOOKUP(I155,DATOS!A:A,DATOS!F:F))</f>
        <v>0</v>
      </c>
      <c r="H155" s="40">
        <f>IF(J156="FIN",0,LOOKUP(I155,DATOS!A:A,DATOS!P:P))</f>
        <v>0</v>
      </c>
      <c r="I155" s="35">
        <f>+I149+1</f>
        <v>221</v>
      </c>
      <c r="J155" s="61">
        <f>IF(LOOKUP(I155,DATOS!A:A,DATOS!C:C)=0,J149,(LOOKUP(I155,DATOS!A:A,DATOS!C:C)))</f>
        <v>4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>27.- 0</v>
      </c>
      <c r="D161" s="24"/>
      <c r="E161" s="11"/>
      <c r="F161" s="11"/>
      <c r="G161" s="40">
        <f>IF(J162="FIN","",LOOKUP(I161,DATOS!A:A,DATOS!F:F))</f>
        <v>0</v>
      </c>
      <c r="H161" s="40">
        <f>IF(J162="FIN",0,LOOKUP(I161,DATOS!A:A,DATOS!P:P))</f>
        <v>0</v>
      </c>
      <c r="I161" s="35">
        <f>+I155+1</f>
        <v>222</v>
      </c>
      <c r="J161" s="61">
        <f>IF(LOOKUP(I161,DATOS!A:A,DATOS!C:C)=0,J155,(LOOKUP(I161,DATOS!A:A,DATOS!C:C)))</f>
        <v>4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>28.- 0</v>
      </c>
      <c r="D167" s="24"/>
      <c r="E167" s="11"/>
      <c r="F167" s="11"/>
      <c r="G167" s="40">
        <f>IF(J168="FIN","",LOOKUP(I167,DATOS!A:A,DATOS!F:F))</f>
        <v>0</v>
      </c>
      <c r="H167" s="40">
        <f>IF(J168="FIN",0,LOOKUP(I167,DATOS!A:A,DATOS!P:P))</f>
        <v>0</v>
      </c>
      <c r="I167" s="35">
        <f>+I161+1</f>
        <v>223</v>
      </c>
      <c r="J167" s="61">
        <f>IF(LOOKUP(I167,DATOS!A:A,DATOS!C:C)=0,J161,(LOOKUP(I167,DATOS!A:A,DATOS!C:C)))</f>
        <v>4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>29.- 0</v>
      </c>
      <c r="D173" s="24"/>
      <c r="E173" s="11"/>
      <c r="F173" s="11"/>
      <c r="G173" s="40">
        <f>IF(J174="FIN","",LOOKUP(I173,DATOS!A:A,DATOS!F:F))</f>
        <v>0</v>
      </c>
      <c r="H173" s="40">
        <f>IF(J174="FIN",0,LOOKUP(I173,DATOS!A:A,DATOS!P:P))</f>
        <v>0</v>
      </c>
      <c r="I173" s="35">
        <f>+I167+1</f>
        <v>224</v>
      </c>
      <c r="J173" s="61">
        <f>IF(LOOKUP(I173,DATOS!A:A,DATOS!C:C)=0,J167,(LOOKUP(I173,DATOS!A:A,DATOS!C:C)))</f>
        <v>4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>30.- 0</v>
      </c>
      <c r="D179" s="24"/>
      <c r="E179" s="11"/>
      <c r="F179" s="11"/>
      <c r="G179" s="40">
        <f>IF(J180="FIN","",LOOKUP(I179,DATOS!A:A,DATOS!F:F))</f>
        <v>0</v>
      </c>
      <c r="H179" s="40">
        <f>IF(J180="FIN",0,LOOKUP(I179,DATOS!A:A,DATOS!P:P))</f>
        <v>0</v>
      </c>
      <c r="I179" s="35">
        <f>+I173+1</f>
        <v>225</v>
      </c>
      <c r="J179" s="61">
        <f>IF(LOOKUP(I179,DATOS!A:A,DATOS!C:C)=0,J173,(LOOKUP(I179,DATOS!A:A,DATOS!C:C)))</f>
        <v>4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>31.- 0</v>
      </c>
      <c r="D185" s="24"/>
      <c r="E185" s="11"/>
      <c r="F185" s="11"/>
      <c r="G185" s="40">
        <f>IF(J186="FIN","",LOOKUP(I185,DATOS!A:A,DATOS!F:F))</f>
        <v>0</v>
      </c>
      <c r="H185" s="40">
        <f>IF(J186="FIN",0,LOOKUP(I185,DATOS!A:A,DATOS!P:P))</f>
        <v>0</v>
      </c>
      <c r="I185" s="35">
        <f>+I179+1</f>
        <v>226</v>
      </c>
      <c r="J185" s="61">
        <f>IF(LOOKUP(I185,DATOS!A:A,DATOS!C:C)=0,J179,(LOOKUP(I185,DATOS!A:A,DATOS!C:C)))</f>
        <v>4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>32.- 0</v>
      </c>
      <c r="D191" s="24"/>
      <c r="E191" s="11"/>
      <c r="F191" s="11"/>
      <c r="G191" s="40">
        <f>IF(J192="FIN","",LOOKUP(I191,DATOS!A:A,DATOS!F:F))</f>
        <v>0</v>
      </c>
      <c r="H191" s="40">
        <f>IF(J192="FIN",0,LOOKUP(I191,DATOS!A:A,DATOS!P:P))</f>
        <v>0</v>
      </c>
      <c r="I191" s="35">
        <f>+I185+1</f>
        <v>227</v>
      </c>
      <c r="J191" s="61">
        <f>IF(LOOKUP(I191,DATOS!A:A,DATOS!C:C)=0,J185,(LOOKUP(I191,DATOS!A:A,DATOS!C:C)))</f>
        <v>4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>33.- 0</v>
      </c>
      <c r="D197" s="24"/>
      <c r="E197" s="11"/>
      <c r="F197" s="11"/>
      <c r="G197" s="40">
        <f>IF(J198="FIN","",LOOKUP(I197,DATOS!A:A,DATOS!F:F))</f>
        <v>0</v>
      </c>
      <c r="H197" s="40">
        <f>IF(J198="FIN",0,LOOKUP(I197,DATOS!A:A,DATOS!P:P))</f>
        <v>0</v>
      </c>
      <c r="I197" s="35">
        <f>+I191+1</f>
        <v>228</v>
      </c>
      <c r="J197" s="61">
        <f>IF(LOOKUP(I197,DATOS!A:A,DATOS!C:C)=0,J191,(LOOKUP(I197,DATOS!A:A,DATOS!C:C)))</f>
        <v>4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>34.- 0</v>
      </c>
      <c r="D203" s="24"/>
      <c r="E203" s="11"/>
      <c r="F203" s="11"/>
      <c r="G203" s="40">
        <f>IF(J204="FIN","",LOOKUP(I203,DATOS!A:A,DATOS!F:F))</f>
        <v>0</v>
      </c>
      <c r="H203" s="40">
        <f>IF(J204="FIN",0,LOOKUP(I203,DATOS!A:A,DATOS!P:P))</f>
        <v>0</v>
      </c>
      <c r="I203" s="35">
        <f>+I197+1</f>
        <v>229</v>
      </c>
      <c r="J203" s="61">
        <f>IF(LOOKUP(I203,DATOS!A:A,DATOS!C:C)=0,J197,(LOOKUP(I203,DATOS!A:A,DATOS!C:C)))</f>
        <v>4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>35.- 0</v>
      </c>
      <c r="D209" s="24"/>
      <c r="E209" s="11"/>
      <c r="F209" s="11"/>
      <c r="G209" s="40">
        <f>IF(J210="FIN","",LOOKUP(I209,DATOS!A:A,DATOS!F:F))</f>
        <v>0</v>
      </c>
      <c r="H209" s="40">
        <f>IF(J210="FIN",0,LOOKUP(I209,DATOS!A:A,DATOS!P:P))</f>
        <v>0</v>
      </c>
      <c r="I209" s="35">
        <f>+I203+1</f>
        <v>230</v>
      </c>
      <c r="J209" s="61">
        <f>IF(LOOKUP(I209,DATOS!A:A,DATOS!C:C)=0,J203,(LOOKUP(I209,DATOS!A:A,DATOS!C:C)))</f>
        <v>4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>36.- 0</v>
      </c>
      <c r="D215" s="24"/>
      <c r="E215" s="11"/>
      <c r="F215" s="11"/>
      <c r="G215" s="40">
        <f>IF(J216="FIN","",LOOKUP(I215,DATOS!A:A,DATOS!F:F))</f>
        <v>0</v>
      </c>
      <c r="H215" s="40">
        <f>IF(J216="FIN",0,LOOKUP(I215,DATOS!A:A,DATOS!P:P))</f>
        <v>0</v>
      </c>
      <c r="I215" s="35">
        <f>+I209+1</f>
        <v>231</v>
      </c>
      <c r="J215" s="61">
        <f>IF(LOOKUP(I215,DATOS!A:A,DATOS!C:C)=0,J209,(LOOKUP(I215,DATOS!A:A,DATOS!C:C)))</f>
        <v>4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>37.- 0</v>
      </c>
      <c r="D221" s="24"/>
      <c r="E221" s="11"/>
      <c r="F221" s="11"/>
      <c r="G221" s="40">
        <f>IF(J222="FIN","",LOOKUP(I221,DATOS!A:A,DATOS!F:F))</f>
        <v>0</v>
      </c>
      <c r="H221" s="40">
        <f>IF(J222="FIN",0,LOOKUP(I221,DATOS!A:A,DATOS!P:P))</f>
        <v>0</v>
      </c>
      <c r="I221" s="35">
        <f>+I215+1</f>
        <v>232</v>
      </c>
      <c r="J221" s="61">
        <f>IF(LOOKUP(I221,DATOS!A:A,DATOS!C:C)=0,J215,(LOOKUP(I221,DATOS!A:A,DATOS!C:C)))</f>
        <v>4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>38.- 0</v>
      </c>
      <c r="D227" s="24"/>
      <c r="E227" s="11"/>
      <c r="F227" s="11"/>
      <c r="G227" s="40">
        <f>IF(J228="FIN","",LOOKUP(I227,DATOS!A:A,DATOS!F:F))</f>
        <v>0</v>
      </c>
      <c r="H227" s="40">
        <f>IF(J228="FIN",0,LOOKUP(I227,DATOS!A:A,DATOS!P:P))</f>
        <v>0</v>
      </c>
      <c r="I227" s="35">
        <f>+I221+1</f>
        <v>233</v>
      </c>
      <c r="J227" s="61">
        <f>IF(LOOKUP(I227,DATOS!A:A,DATOS!C:C)=0,J221,(LOOKUP(I227,DATOS!A:A,DATOS!C:C)))</f>
        <v>4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>39.- 0</v>
      </c>
      <c r="D233" s="24"/>
      <c r="E233" s="11"/>
      <c r="F233" s="11"/>
      <c r="G233" s="40">
        <f>IF(J234="FIN","",LOOKUP(I233,DATOS!A:A,DATOS!F:F))</f>
        <v>0</v>
      </c>
      <c r="H233" s="40">
        <f>IF(J234="FIN",0,LOOKUP(I233,DATOS!A:A,DATOS!P:P))</f>
        <v>0</v>
      </c>
      <c r="I233" s="35">
        <f>+I227+1</f>
        <v>234</v>
      </c>
      <c r="J233" s="61">
        <f>IF(LOOKUP(I233,DATOS!A:A,DATOS!C:C)=0,J227,(LOOKUP(I233,DATOS!A:A,DATOS!C:C)))</f>
        <v>4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>40.- 0</v>
      </c>
      <c r="D239" s="24"/>
      <c r="E239" s="11"/>
      <c r="F239" s="11"/>
      <c r="G239" s="40">
        <f>IF(J240="FIN","",LOOKUP(I239,DATOS!A:A,DATOS!F:F))</f>
        <v>0</v>
      </c>
      <c r="H239" s="40">
        <f>IF(J240="FIN",0,LOOKUP(I239,DATOS!A:A,DATOS!P:P))</f>
        <v>0</v>
      </c>
      <c r="I239" s="35">
        <f>+I233+1</f>
        <v>235</v>
      </c>
      <c r="J239" s="61">
        <f>IF(LOOKUP(I239,DATOS!A:A,DATOS!C:C)=0,J233,(LOOKUP(I239,DATOS!A:A,DATOS!C:C)))</f>
        <v>4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>41.- 0</v>
      </c>
      <c r="D245" s="24"/>
      <c r="E245" s="11"/>
      <c r="F245" s="11"/>
      <c r="G245" s="40">
        <f>IF(J246="FIN","",LOOKUP(I245,DATOS!A:A,DATOS!F:F))</f>
        <v>0</v>
      </c>
      <c r="H245" s="40">
        <f>IF(J246="FIN",0,LOOKUP(I245,DATOS!A:A,DATOS!P:P))</f>
        <v>0</v>
      </c>
      <c r="I245" s="35">
        <f>+I239+1</f>
        <v>236</v>
      </c>
      <c r="J245" s="61">
        <f>IF(LOOKUP(I245,DATOS!A:A,DATOS!C:C)=0,J239,(LOOKUP(I245,DATOS!A:A,DATOS!C:C)))</f>
        <v>4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>42.- 0</v>
      </c>
      <c r="D251" s="24"/>
      <c r="E251" s="11"/>
      <c r="F251" s="11"/>
      <c r="G251" s="40">
        <f>IF(J252="FIN","",LOOKUP(I251,DATOS!A:A,DATOS!F:F))</f>
        <v>0</v>
      </c>
      <c r="H251" s="40">
        <f>IF(J252="FIN",0,LOOKUP(I251,DATOS!A:A,DATOS!P:P))</f>
        <v>0</v>
      </c>
      <c r="I251" s="35">
        <f>+I245+1</f>
        <v>237</v>
      </c>
      <c r="J251" s="61">
        <f>IF(LOOKUP(I251,DATOS!A:A,DATOS!C:C)=0,J245,(LOOKUP(I251,DATOS!A:A,DATOS!C:C)))</f>
        <v>4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>43.- 0</v>
      </c>
      <c r="D257" s="24"/>
      <c r="E257" s="11"/>
      <c r="F257" s="11"/>
      <c r="G257" s="40">
        <f>IF(J258="FIN","",LOOKUP(I257,DATOS!A:A,DATOS!F:F))</f>
        <v>0</v>
      </c>
      <c r="H257" s="40">
        <f>IF(J258="FIN",0,LOOKUP(I257,DATOS!A:A,DATOS!P:P))</f>
        <v>0</v>
      </c>
      <c r="I257" s="35">
        <f>+I251+1</f>
        <v>238</v>
      </c>
      <c r="J257" s="61">
        <f>IF(LOOKUP(I257,DATOS!A:A,DATOS!C:C)=0,J251,(LOOKUP(I257,DATOS!A:A,DATOS!C:C)))</f>
        <v>4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>44.- 0</v>
      </c>
      <c r="D263" s="24"/>
      <c r="E263" s="11"/>
      <c r="F263" s="11"/>
      <c r="G263" s="40">
        <f>IF(J264="FIN","",LOOKUP(I263,DATOS!A:A,DATOS!F:F))</f>
        <v>0</v>
      </c>
      <c r="H263" s="40">
        <f>IF(J264="FIN",0,LOOKUP(I263,DATOS!A:A,DATOS!P:P))</f>
        <v>0</v>
      </c>
      <c r="I263" s="35">
        <f>+I257+1</f>
        <v>239</v>
      </c>
      <c r="J263" s="61">
        <f>IF(LOOKUP(I263,DATOS!A:A,DATOS!C:C)=0,J257,(LOOKUP(I263,DATOS!A:A,DATOS!C:C)))</f>
        <v>4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>45.- 0</v>
      </c>
      <c r="D269" s="24"/>
      <c r="E269" s="11"/>
      <c r="F269" s="11"/>
      <c r="G269" s="40">
        <f>IF(J270="FIN","",LOOKUP(I269,DATOS!A:A,DATOS!F:F))</f>
        <v>0</v>
      </c>
      <c r="H269" s="40">
        <f>IF(J270="FIN",0,LOOKUP(I269,DATOS!A:A,DATOS!P:P))</f>
        <v>0</v>
      </c>
      <c r="I269" s="35">
        <f>+I263+1</f>
        <v>240</v>
      </c>
      <c r="J269" s="61">
        <f>IF(LOOKUP(I269,DATOS!A:A,DATOS!C:C)=0,J263,(LOOKUP(I269,DATOS!A:A,DATOS!C:C)))</f>
        <v>4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>46.- 0</v>
      </c>
      <c r="D275" s="24"/>
      <c r="E275" s="11"/>
      <c r="F275" s="11"/>
      <c r="G275" s="40">
        <f>IF(J276="FIN","",LOOKUP(I275,DATOS!A:A,DATOS!F:F))</f>
        <v>0</v>
      </c>
      <c r="H275" s="40">
        <f>IF(J276="FIN",0,LOOKUP(I275,DATOS!A:A,DATOS!P:P))</f>
        <v>0</v>
      </c>
      <c r="I275" s="35">
        <f>+I269+1</f>
        <v>241</v>
      </c>
      <c r="J275" s="61">
        <f>IF(LOOKUP(I275,DATOS!A:A,DATOS!C:C)=0,J269,(LOOKUP(I275,DATOS!A:A,DATOS!C:C)))</f>
        <v>4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>47.- 0</v>
      </c>
      <c r="D281" s="24"/>
      <c r="E281" s="11"/>
      <c r="F281" s="11"/>
      <c r="G281" s="40">
        <f>IF(J282="FIN","",LOOKUP(I281,DATOS!A:A,DATOS!F:F))</f>
        <v>0</v>
      </c>
      <c r="H281" s="40">
        <f>IF(J282="FIN",0,LOOKUP(I281,DATOS!A:A,DATOS!P:P))</f>
        <v>0</v>
      </c>
      <c r="I281" s="35">
        <f>+I275+1</f>
        <v>242</v>
      </c>
      <c r="J281" s="61">
        <f>IF(LOOKUP(I281,DATOS!A:A,DATOS!C:C)=0,J275,(LOOKUP(I281,DATOS!A:A,DATOS!C:C)))</f>
        <v>4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>48.- 0</v>
      </c>
      <c r="D287" s="24"/>
      <c r="E287" s="11"/>
      <c r="F287" s="11"/>
      <c r="G287" s="40">
        <f>IF(J288="FIN","",LOOKUP(I287,DATOS!A:A,DATOS!F:F))</f>
        <v>0</v>
      </c>
      <c r="H287" s="40">
        <f>IF(J288="FIN",0,LOOKUP(I287,DATOS!A:A,DATOS!P:P))</f>
        <v>0</v>
      </c>
      <c r="I287" s="35">
        <f>+I281+1</f>
        <v>243</v>
      </c>
      <c r="J287" s="61">
        <f>IF(LOOKUP(I287,DATOS!A:A,DATOS!C:C)=0,J281,(LOOKUP(I287,DATOS!A:A,DATOS!C:C)))</f>
        <v>4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>49.- 0</v>
      </c>
      <c r="D293" s="24"/>
      <c r="E293" s="11"/>
      <c r="F293" s="11"/>
      <c r="G293" s="40">
        <f>IF(J294="FIN","",LOOKUP(I293,DATOS!A:A,DATOS!F:F))</f>
        <v>0</v>
      </c>
      <c r="H293" s="40">
        <f>IF(J294="FIN",0,LOOKUP(I293,DATOS!A:A,DATOS!P:P))</f>
        <v>0</v>
      </c>
      <c r="I293" s="35">
        <f>+I287+1</f>
        <v>244</v>
      </c>
      <c r="J293" s="61">
        <f>IF(LOOKUP(I293,DATOS!A:A,DATOS!C:C)=0,J287,(LOOKUP(I293,DATOS!A:A,DATOS!C:C)))</f>
        <v>4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>50.- 0</v>
      </c>
      <c r="D299" s="24"/>
      <c r="E299" s="11"/>
      <c r="F299" s="11"/>
      <c r="G299" s="40">
        <f>IF(J300="FIN","",LOOKUP(I299,DATOS!A:A,DATOS!F:F))</f>
        <v>0</v>
      </c>
      <c r="H299" s="40">
        <f>IF(J300="FIN",0,LOOKUP(I299,DATOS!A:A,DATOS!P:P))</f>
        <v>0</v>
      </c>
      <c r="I299" s="35">
        <f>+I293+1</f>
        <v>245</v>
      </c>
      <c r="J299" s="61">
        <f>IF(LOOKUP(I299,DATOS!A:A,DATOS!C:C)=0,J293,(LOOKUP(I299,DATOS!A:A,DATOS!C:C)))</f>
        <v>4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>51.- 0</v>
      </c>
      <c r="D305" s="24"/>
      <c r="E305" s="11"/>
      <c r="F305" s="11"/>
      <c r="G305" s="40">
        <f>IF(J306="FIN","",LOOKUP(I305,DATOS!A:A,DATOS!F:F))</f>
        <v>0</v>
      </c>
      <c r="H305" s="40">
        <f>IF(J306="FIN",0,LOOKUP(I305,DATOS!A:A,DATOS!P:P))</f>
        <v>0</v>
      </c>
      <c r="I305" s="35">
        <f>+I299+1</f>
        <v>246</v>
      </c>
      <c r="J305" s="61">
        <f>IF(LOOKUP(I305,DATOS!A:A,DATOS!C:C)=0,J299,(LOOKUP(I305,DATOS!A:A,DATOS!C:C)))</f>
        <v>4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>52.- 0</v>
      </c>
      <c r="D311" s="24"/>
      <c r="E311" s="11"/>
      <c r="F311" s="11"/>
      <c r="G311" s="40">
        <f>IF(J312="FIN","",LOOKUP(I311,DATOS!A:A,DATOS!F:F))</f>
        <v>0</v>
      </c>
      <c r="H311" s="40">
        <f>IF(J312="FIN",0,LOOKUP(I311,DATOS!A:A,DATOS!P:P))</f>
        <v>0</v>
      </c>
      <c r="I311" s="35">
        <f>+I305+1</f>
        <v>247</v>
      </c>
      <c r="J311" s="61">
        <f>IF(LOOKUP(I311,DATOS!A:A,DATOS!C:C)=0,J305,(LOOKUP(I311,DATOS!A:A,DATOS!C:C)))</f>
        <v>4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>53.- 0</v>
      </c>
      <c r="D317" s="24"/>
      <c r="E317" s="11"/>
      <c r="F317" s="11"/>
      <c r="G317" s="40">
        <f>IF(J318="FIN","",LOOKUP(I317,DATOS!A:A,DATOS!F:F))</f>
        <v>0</v>
      </c>
      <c r="H317" s="40">
        <f>IF(J318="FIN",0,LOOKUP(I317,DATOS!A:A,DATOS!P:P))</f>
        <v>0</v>
      </c>
      <c r="I317" s="35">
        <f>+I311+1</f>
        <v>248</v>
      </c>
      <c r="J317" s="61">
        <f>IF(LOOKUP(I317,DATOS!A:A,DATOS!C:C)=0,J311,(LOOKUP(I317,DATOS!A:A,DATOS!C:C)))</f>
        <v>4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>54.- 0</v>
      </c>
      <c r="D323" s="24"/>
      <c r="E323" s="11"/>
      <c r="F323" s="11"/>
      <c r="G323" s="40">
        <f>IF(J324="FIN","",LOOKUP(I323,DATOS!A:A,DATOS!F:F))</f>
        <v>0</v>
      </c>
      <c r="H323" s="40">
        <f>IF(J324="FIN",0,LOOKUP(I323,DATOS!A:A,DATOS!P:P))</f>
        <v>0</v>
      </c>
      <c r="I323" s="35">
        <f>+I317+1</f>
        <v>249</v>
      </c>
      <c r="J323" s="61">
        <f>IF(LOOKUP(I323,DATOS!A:A,DATOS!C:C)=0,J317,(LOOKUP(I323,DATOS!A:A,DATOS!C:C)))</f>
        <v>4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>55.- 0</v>
      </c>
      <c r="D329" s="24"/>
      <c r="E329" s="11"/>
      <c r="F329" s="11"/>
      <c r="G329" s="40">
        <f>IF(J330="FIN","",LOOKUP(I329,DATOS!A:A,DATOS!F:F))</f>
        <v>0</v>
      </c>
      <c r="H329" s="40">
        <f>IF(J330="FIN",0,LOOKUP(I329,DATOS!A:A,DATOS!P:P))</f>
        <v>0</v>
      </c>
      <c r="I329" s="35">
        <f>+I323+1</f>
        <v>250</v>
      </c>
      <c r="J329" s="61">
        <f>IF(LOOKUP(I329,DATOS!A:A,DATOS!C:C)=0,J323,(LOOKUP(I329,DATOS!A:A,DATOS!C:C)))</f>
        <v>4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>56.- 0</v>
      </c>
      <c r="D335" s="24"/>
      <c r="E335" s="11"/>
      <c r="F335" s="11"/>
      <c r="G335" s="40">
        <f>IF(J336="FIN","",LOOKUP(I335,DATOS!A:A,DATOS!F:F))</f>
        <v>0</v>
      </c>
      <c r="H335" s="40">
        <f>IF(J336="FIN",0,LOOKUP(I335,DATOS!A:A,DATOS!P:P))</f>
        <v>0</v>
      </c>
      <c r="I335" s="35">
        <f>+I329+1</f>
        <v>251</v>
      </c>
      <c r="J335" s="61">
        <f>IF(LOOKUP(I335,DATOS!A:A,DATOS!C:C)=0,J329,(LOOKUP(I335,DATOS!A:A,DATOS!C:C)))</f>
        <v>4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252</v>
      </c>
      <c r="J341" s="61">
        <f>IF(LOOKUP(I341,DATOS!A:A,DATOS!C:C)=0,J335,(LOOKUP(I341,DATOS!A:A,DATOS!C:C)))</f>
        <v>5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127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253</v>
      </c>
      <c r="J347" s="61">
        <f>IF(LOOKUP(I347,DATOS!A:A,DATOS!C:C)=0,J341,(LOOKUP(I347,DATOS!A:A,DATOS!C:C)))</f>
        <v>5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127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254</v>
      </c>
      <c r="J353" s="61">
        <f>IF(LOOKUP(I353,DATOS!A:A,DATOS!C:C)=0,J347,(LOOKUP(I353,DATOS!A:A,DATOS!C:C)))</f>
        <v>5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127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255</v>
      </c>
      <c r="J359" s="61">
        <f>IF(LOOKUP(I359,DATOS!A:A,DATOS!C:C)=0,J353,(LOOKUP(I359,DATOS!A:A,DATOS!C:C)))</f>
        <v>5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127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256</v>
      </c>
      <c r="J365" s="61">
        <f>IF(LOOKUP(I365,DATOS!A:A,DATOS!C:C)=0,J359,(LOOKUP(I365,DATOS!A:A,DATOS!C:C)))</f>
        <v>5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127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257</v>
      </c>
      <c r="J371" s="61">
        <f>IF(LOOKUP(I371,DATOS!A:A,DATOS!C:C)=0,J365,(LOOKUP(I371,DATOS!A:A,DATOS!C:C)))</f>
        <v>5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127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258</v>
      </c>
      <c r="J377" s="61">
        <f>IF(LOOKUP(I377,DATOS!A:A,DATOS!C:C)=0,J371,(LOOKUP(I377,DATOS!A:A,DATOS!C:C)))</f>
        <v>5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127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259</v>
      </c>
      <c r="J383" s="61">
        <f>IF(LOOKUP(I383,DATOS!A:A,DATOS!C:C)=0,J377,(LOOKUP(I383,DATOS!A:A,DATOS!C:C)))</f>
        <v>5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127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260</v>
      </c>
      <c r="J389" s="61">
        <f>IF(LOOKUP(I389,DATOS!A:A,DATOS!C:C)=0,J383,(LOOKUP(I389,DATOS!A:A,DATOS!C:C)))</f>
        <v>5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127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261</v>
      </c>
      <c r="J395" s="61">
        <f>IF(LOOKUP(I395,DATOS!A:A,DATOS!C:C)=0,J389,(LOOKUP(I395,DATOS!A:A,DATOS!C:C)))</f>
        <v>5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127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262</v>
      </c>
      <c r="J401" s="61">
        <f>IF(LOOKUP(I401,DATOS!A:A,DATOS!C:C)=0,J395,(LOOKUP(I401,DATOS!A:A,DATOS!C:C)))</f>
        <v>5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263</v>
      </c>
      <c r="J407" s="61">
        <f>IF(LOOKUP(I407,DATOS!A:A,DATOS!C:C)=0,J401,(LOOKUP(I407,DATOS!A:A,DATOS!C:C)))</f>
        <v>5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264</v>
      </c>
      <c r="J413" s="61">
        <f>IF(LOOKUP(I413,DATOS!A:A,DATOS!C:C)=0,J407,(LOOKUP(I413,DATOS!A:A,DATOS!C:C)))</f>
        <v>5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265</v>
      </c>
      <c r="J419" s="61">
        <f>IF(LOOKUP(I419,DATOS!A:A,DATOS!C:C)=0,J413,(LOOKUP(I419,DATOS!A:A,DATOS!C:C)))</f>
        <v>5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266</v>
      </c>
      <c r="J425" s="61">
        <f>IF(LOOKUP(I425,DATOS!A:A,DATOS!C:C)=0,J419,(LOOKUP(I425,DATOS!A:A,DATOS!C:C)))</f>
        <v>5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267</v>
      </c>
      <c r="J431" s="61">
        <f>IF(LOOKUP(I431,DATOS!A:A,DATOS!C:C)=0,J425,(LOOKUP(I431,DATOS!A:A,DATOS!C:C)))</f>
        <v>5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268</v>
      </c>
      <c r="J437" s="61">
        <f>IF(LOOKUP(I437,DATOS!A:A,DATOS!C:C)=0,J431,(LOOKUP(I437,DATOS!A:A,DATOS!C:C)))</f>
        <v>5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269</v>
      </c>
      <c r="J443" s="61">
        <f>IF(LOOKUP(I443,DATOS!A:A,DATOS!C:C)=0,J437,(LOOKUP(I443,DATOS!A:A,DATOS!C:C)))</f>
        <v>5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270</v>
      </c>
      <c r="J449" s="61">
        <f>IF(LOOKUP(I449,DATOS!A:A,DATOS!C:C)=0,J443,(LOOKUP(I449,DATOS!A:A,DATOS!C:C)))</f>
        <v>5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271</v>
      </c>
      <c r="J455" s="61">
        <f>IF(LOOKUP(I455,DATOS!A:A,DATOS!C:C)=0,J449,(LOOKUP(I455,DATOS!A:A,DATOS!C:C)))</f>
        <v>5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272</v>
      </c>
      <c r="J461" s="61">
        <f>IF(LOOKUP(I461,DATOS!A:A,DATOS!C:C)=0,J455,(LOOKUP(I461,DATOS!A:A,DATOS!C:C)))</f>
        <v>5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273</v>
      </c>
      <c r="J467" s="61">
        <f>IF(LOOKUP(I467,DATOS!A:A,DATOS!C:C)=0,J461,(LOOKUP(I467,DATOS!A:A,DATOS!C:C)))</f>
        <v>5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274</v>
      </c>
      <c r="J473" s="61">
        <f>IF(LOOKUP(I473,DATOS!A:A,DATOS!C:C)=0,J467,(LOOKUP(I473,DATOS!A:A,DATOS!C:C)))</f>
        <v>5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275</v>
      </c>
      <c r="J479" s="61">
        <f>IF(LOOKUP(I479,DATOS!A:A,DATOS!C:C)=0,J473,(LOOKUP(I479,DATOS!A:A,DATOS!C:C)))</f>
        <v>5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276</v>
      </c>
      <c r="J485" s="61">
        <f>IF(LOOKUP(I485,DATOS!A:A,DATOS!C:C)=0,J479,(LOOKUP(I485,DATOS!A:A,DATOS!C:C)))</f>
        <v>5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277</v>
      </c>
      <c r="J491" s="61">
        <f>IF(LOOKUP(I491,DATOS!A:A,DATOS!C:C)=0,J485,(LOOKUP(I491,DATOS!A:A,DATOS!C:C)))</f>
        <v>5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278</v>
      </c>
      <c r="J497" s="61">
        <f>IF(LOOKUP(I497,DATOS!A:A,DATOS!C:C)=0,J491,(LOOKUP(I497,DATOS!A:A,DATOS!C:C)))</f>
        <v>5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279</v>
      </c>
      <c r="J503" s="61">
        <f>IF(LOOKUP(I503,DATOS!A:A,DATOS!C:C)=0,J497,(LOOKUP(I503,DATOS!A:A,DATOS!C:C)))</f>
        <v>5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280</v>
      </c>
      <c r="J509" s="61">
        <f>IF(LOOKUP(I509,DATOS!A:A,DATOS!C:C)=0,J503,(LOOKUP(I509,DATOS!A:A,DATOS!C:C)))</f>
        <v>5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281</v>
      </c>
      <c r="J515" s="61">
        <f>IF(LOOKUP(I515,DATOS!A:A,DATOS!C:C)=0,J509,(LOOKUP(I515,DATOS!A:A,DATOS!C:C)))</f>
        <v>5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282</v>
      </c>
      <c r="J521" s="61">
        <f>IF(LOOKUP(I521,DATOS!A:A,DATOS!C:C)=0,J515,(LOOKUP(I521,DATOS!A:A,DATOS!C:C)))</f>
        <v>5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283</v>
      </c>
      <c r="J527" s="61">
        <f>IF(LOOKUP(I527,DATOS!A:A,DATOS!C:C)=0,J521,(LOOKUP(I527,DATOS!A:A,DATOS!C:C)))</f>
        <v>5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284</v>
      </c>
      <c r="J533" s="61">
        <f>IF(LOOKUP(I533,DATOS!A:A,DATOS!C:C)=0,J527,(LOOKUP(I533,DATOS!A:A,DATOS!C:C)))</f>
        <v>5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285</v>
      </c>
      <c r="J539" s="61">
        <f>IF(LOOKUP(I539,DATOS!A:A,DATOS!C:C)=0,J533,(LOOKUP(I539,DATOS!A:A,DATOS!C:C)))</f>
        <v>5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286</v>
      </c>
      <c r="J545" s="61">
        <f>IF(LOOKUP(I545,DATOS!A:A,DATOS!C:C)=0,J539,(LOOKUP(I545,DATOS!A:A,DATOS!C:C)))</f>
        <v>5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287</v>
      </c>
      <c r="J551" s="61">
        <f>IF(LOOKUP(I551,DATOS!A:A,DATOS!C:C)=0,J545,(LOOKUP(I551,DATOS!A:A,DATOS!C:C)))</f>
        <v>5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288</v>
      </c>
      <c r="J557" s="61">
        <f>IF(LOOKUP(I557,DATOS!A:A,DATOS!C:C)=0,J551,(LOOKUP(I557,DATOS!A:A,DATOS!C:C)))</f>
        <v>5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289</v>
      </c>
      <c r="J563" s="61">
        <f>IF(LOOKUP(I563,DATOS!A:A,DATOS!C:C)=0,J557,(LOOKUP(I563,DATOS!A:A,DATOS!C:C)))</f>
        <v>5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290</v>
      </c>
      <c r="J569" s="61">
        <f>IF(LOOKUP(I569,DATOS!A:A,DATOS!C:C)=0,J563,(LOOKUP(I569,DATOS!A:A,DATOS!C:C)))</f>
        <v>5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291</v>
      </c>
      <c r="J575" s="61">
        <f>IF(LOOKUP(I575,DATOS!A:A,DATOS!C:C)=0,J569,(LOOKUP(I575,DATOS!A:A,DATOS!C:C)))</f>
        <v>5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292</v>
      </c>
      <c r="J581" s="61">
        <f>IF(LOOKUP(I581,DATOS!A:A,DATOS!C:C)=0,J575,(LOOKUP(I581,DATOS!A:A,DATOS!C:C)))</f>
        <v>5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293</v>
      </c>
      <c r="J587" s="61">
        <f>IF(LOOKUP(I587,DATOS!A:A,DATOS!C:C)=0,J581,(LOOKUP(I587,DATOS!A:A,DATOS!C:C)))</f>
        <v>5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294</v>
      </c>
      <c r="J593" s="61">
        <f>IF(LOOKUP(I593,DATOS!A:A,DATOS!C:C)=0,J587,(LOOKUP(I593,DATOS!A:A,DATOS!C:C)))</f>
        <v>5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295</v>
      </c>
      <c r="J599" s="61">
        <f>IF(LOOKUP(I599,DATOS!A:A,DATOS!C:C)=0,J593,(LOOKUP(I599,DATOS!A:A,DATOS!C:C)))</f>
        <v>5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TObONcrkwo3bNR8VcSOOPf8iTXXY7wvRLBiq4yThQos6DSixOhsjUF4glkbiM2mtZ+EBx9vZIPM7txXPAJJycA==" saltValue="wMok+ghyLfTenXVdRVPzzQ==" spinCount="100000" sheet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750" priority="28" stopIfTrue="1" operator="lessThan">
      <formula>2</formula>
    </cfRule>
    <cfRule type="cellIs" dxfId="749" priority="29" stopIfTrue="1" operator="equal">
      <formula>2</formula>
    </cfRule>
    <cfRule type="cellIs" dxfId="74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747" priority="1" stopIfTrue="1" operator="lessThan">
      <formula>2</formula>
    </cfRule>
    <cfRule type="cellIs" dxfId="746" priority="2" stopIfTrue="1" operator="equal">
      <formula>2</formula>
    </cfRule>
    <cfRule type="cellIs" dxfId="74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744" priority="25" stopIfTrue="1" operator="lessThan">
      <formula>2</formula>
    </cfRule>
    <cfRule type="cellIs" dxfId="743" priority="26" stopIfTrue="1" operator="equal">
      <formula>2</formula>
    </cfRule>
    <cfRule type="cellIs" dxfId="74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741" priority="22" stopIfTrue="1" operator="lessThan">
      <formula>2</formula>
    </cfRule>
    <cfRule type="cellIs" dxfId="740" priority="23" stopIfTrue="1" operator="equal">
      <formula>2</formula>
    </cfRule>
    <cfRule type="cellIs" dxfId="73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738" priority="19" stopIfTrue="1" operator="lessThan">
      <formula>2</formula>
    </cfRule>
    <cfRule type="cellIs" dxfId="737" priority="20" stopIfTrue="1" operator="equal">
      <formula>2</formula>
    </cfRule>
    <cfRule type="cellIs" dxfId="73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735" priority="16" stopIfTrue="1" operator="lessThan">
      <formula>2</formula>
    </cfRule>
    <cfRule type="cellIs" dxfId="734" priority="17" stopIfTrue="1" operator="equal">
      <formula>2</formula>
    </cfRule>
    <cfRule type="cellIs" dxfId="73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732" priority="13" stopIfTrue="1" operator="lessThan">
      <formula>2</formula>
    </cfRule>
    <cfRule type="cellIs" dxfId="731" priority="14" stopIfTrue="1" operator="equal">
      <formula>2</formula>
    </cfRule>
    <cfRule type="cellIs" dxfId="73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729" priority="10" stopIfTrue="1" operator="lessThan">
      <formula>2</formula>
    </cfRule>
    <cfRule type="cellIs" dxfId="728" priority="11" stopIfTrue="1" operator="equal">
      <formula>2</formula>
    </cfRule>
    <cfRule type="cellIs" dxfId="72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726" priority="7" stopIfTrue="1" operator="lessThan">
      <formula>2</formula>
    </cfRule>
    <cfRule type="cellIs" dxfId="725" priority="8" stopIfTrue="1" operator="equal">
      <formula>2</formula>
    </cfRule>
    <cfRule type="cellIs" dxfId="72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723" priority="4" stopIfTrue="1" operator="lessThan">
      <formula>2</formula>
    </cfRule>
    <cfRule type="cellIs" dxfId="722" priority="5" stopIfTrue="1" operator="equal">
      <formula>2</formula>
    </cfRule>
    <cfRule type="cellIs" dxfId="72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I819"/>
  <sheetViews>
    <sheetView zoomScale="90" zoomScaleNormal="90" workbookViewId="0">
      <pane ySplit="2" topLeftCell="A75" activePane="bottomLeft" state="frozen"/>
      <selection activeCell="C1" sqref="C1:C1048576"/>
      <selection pane="bottomLeft" activeCell="C1" sqref="C1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57" thickBot="1" x14ac:dyDescent="0.45">
      <c r="A1" s="32" t="s">
        <v>4</v>
      </c>
      <c r="B1" s="1"/>
      <c r="C1" s="2" t="str">
        <f ca="1">IF(PORTADA!$E$39="A",G1,PORTADA!$E$40)</f>
        <v>Boque 5 y 6 - CÓDIGO PENAL MILITAR y RÉGIMEN DISCIPLINARIO  I</v>
      </c>
      <c r="D1" s="3"/>
      <c r="E1" s="4" t="e">
        <f>ROUND(Q2/K2*10,2)</f>
        <v>#DIV/0!</v>
      </c>
      <c r="F1" s="4"/>
      <c r="G1" s="38" t="str">
        <f>LOOKUP(I5,DATOS!A:A,DATOS!E:E)</f>
        <v>Boque 5 y 6 - CÓDIGO PENAL MILITAR y RÉGIMEN DISCIPLINARIO  I</v>
      </c>
      <c r="I1" s="39">
        <v>5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e">
        <f ca="1">IF(PORTADA!$E$39="A",X2,"")</f>
        <v>#DIV/0!</v>
      </c>
      <c r="D2" s="3"/>
      <c r="E2" s="9"/>
      <c r="F2" s="10"/>
      <c r="I2" s="35" t="str">
        <f ca="1">IF(PORTADA!$E$39="A", LOOKUP(I5,DATOS!A:A,DATOS!E:E),PORTADA!$E$40)</f>
        <v>Boque 5 y 6 - CÓDIGO PENAL MILITAR y RÉGIMEN DISCIPLINARIO  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1</v>
      </c>
      <c r="N2" s="18">
        <f>SUM(N3:N52)</f>
        <v>0</v>
      </c>
      <c r="O2" s="18">
        <f>L2+M2</f>
        <v>1</v>
      </c>
      <c r="P2" s="18" t="e">
        <f>+O2/K2</f>
        <v>#DIV/0!</v>
      </c>
      <c r="Q2" s="18">
        <f>+L2+N2</f>
        <v>0</v>
      </c>
      <c r="R2" s="18">
        <f>ROUND(Q2/(L2+M2)*10,2)</f>
        <v>0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e">
        <f>IF(E2="X",V2,IF(O2&gt;0,U2,V2))</f>
        <v>#DIV/0!</v>
      </c>
      <c r="X2" s="18" t="e">
        <f ca="1">IF(PORTADA!E39="A",W2,V2)</f>
        <v>#DIV/0!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 xml:space="preserve">1.- CÓDIGO PENAL MILITAR. </v>
      </c>
      <c r="D5" s="24"/>
      <c r="E5" s="11"/>
      <c r="F5" s="11"/>
      <c r="G5" s="40" t="str">
        <f>LOOKUP(I5,DATOS!A:A,DATOS!F:F)</f>
        <v xml:space="preserve">CÓDIGO PENAL MILITAR. </v>
      </c>
      <c r="H5" s="40">
        <f>LOOKUP(I5,DATOS!A:A,DATOS!P:P)</f>
        <v>0</v>
      </c>
      <c r="I5" s="35">
        <f>LOOKUP(I1,DATOS!C:C,DATOS!A:A)</f>
        <v>252</v>
      </c>
      <c r="J5" s="61">
        <f>LOOKUP(I5,DATOS!A:A,DATOS!C:C)</f>
        <v>5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 xml:space="preserve">2.- CÓDIGO PENAL MILITAR. </v>
      </c>
      <c r="D11" s="24"/>
      <c r="E11" s="11"/>
      <c r="F11" s="11"/>
      <c r="G11" s="40" t="str">
        <f>IF(J12="FIN","",LOOKUP(I11,DATOS!A:A,DATOS!F:F))</f>
        <v xml:space="preserve">CÓDIGO PENAL MILITAR. </v>
      </c>
      <c r="H11" s="40">
        <f>IF(J12="FIN",0,LOOKUP(I11,DATOS!A:A,DATOS!P:P))</f>
        <v>0</v>
      </c>
      <c r="I11" s="35">
        <f>+I5+1</f>
        <v>253</v>
      </c>
      <c r="J11" s="61">
        <f>IF(LOOKUP(I11,DATOS!A:A,DATOS!C:C)=0,J5,(LOOKUP(I11,DATOS!A:A,DATOS!C:C)))</f>
        <v>5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 xml:space="preserve">3.- CÓDIGO PENAL MILITAR. </v>
      </c>
      <c r="D17" s="24"/>
      <c r="E17" s="11"/>
      <c r="F17" s="11"/>
      <c r="G17" s="40" t="str">
        <f>IF(J18="FIN","",LOOKUP(I17,DATOS!A:A,DATOS!F:F))</f>
        <v xml:space="preserve">CÓDIGO PENAL MILITAR. </v>
      </c>
      <c r="H17" s="40">
        <f>IF(J18="FIN",0,LOOKUP(I17,DATOS!A:A,DATOS!P:P))</f>
        <v>0</v>
      </c>
      <c r="I17" s="35">
        <f>+I11+1</f>
        <v>254</v>
      </c>
      <c r="J17" s="61">
        <f>IF(LOOKUP(I17,DATOS!A:A,DATOS!C:C)=0,J11,(LOOKUP(I17,DATOS!A:A,DATOS!C:C)))</f>
        <v>5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 xml:space="preserve">4.- CÓDIGO PENAL MILITAR. </v>
      </c>
      <c r="D23" s="24"/>
      <c r="E23" s="11"/>
      <c r="F23" s="11"/>
      <c r="G23" s="40" t="str">
        <f>IF(J24="FIN","",LOOKUP(I23,DATOS!A:A,DATOS!F:F))</f>
        <v xml:space="preserve">CÓDIGO PENAL MILITAR. </v>
      </c>
      <c r="H23" s="40">
        <f>IF(J24="FIN",0,LOOKUP(I23,DATOS!A:A,DATOS!P:P))</f>
        <v>0</v>
      </c>
      <c r="I23" s="35">
        <f>+I17+1</f>
        <v>255</v>
      </c>
      <c r="J23" s="61">
        <f>IF(LOOKUP(I23,DATOS!A:A,DATOS!C:C)=0,J17,(LOOKUP(I23,DATOS!A:A,DATOS!C:C)))</f>
        <v>5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 xml:space="preserve">5.- CÓDIGO PENAL MILITAR. </v>
      </c>
      <c r="D29" s="24"/>
      <c r="E29" s="11"/>
      <c r="F29" s="11"/>
      <c r="G29" s="40" t="str">
        <f>IF(J30="FIN","",LOOKUP(I29,DATOS!A:A,DATOS!F:F))</f>
        <v xml:space="preserve">CÓDIGO PENAL MILITAR. </v>
      </c>
      <c r="H29" s="40">
        <f>IF(J30="FIN",0,LOOKUP(I29,DATOS!A:A,DATOS!P:P))</f>
        <v>0</v>
      </c>
      <c r="I29" s="35">
        <f>+I23+1</f>
        <v>256</v>
      </c>
      <c r="J29" s="61">
        <f>IF(LOOKUP(I29,DATOS!A:A,DATOS!C:C)=0,J23,(LOOKUP(I29,DATOS!A:A,DATOS!C:C)))</f>
        <v>5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 xml:space="preserve">6.- CÓDIGO PENAL MILITAR. </v>
      </c>
      <c r="D35" s="24"/>
      <c r="E35" s="11"/>
      <c r="F35" s="11"/>
      <c r="G35" s="40" t="str">
        <f>IF(J36="FIN","",LOOKUP(I35,DATOS!A:A,DATOS!F:F))</f>
        <v xml:space="preserve">CÓDIGO PENAL MILITAR. </v>
      </c>
      <c r="H35" s="40">
        <f>IF(J36="FIN",0,LOOKUP(I35,DATOS!A:A,DATOS!P:P))</f>
        <v>0</v>
      </c>
      <c r="I35" s="35">
        <f>+I29+1</f>
        <v>257</v>
      </c>
      <c r="J35" s="61">
        <f>IF(LOOKUP(I35,DATOS!A:A,DATOS!C:C)=0,J29,(LOOKUP(I35,DATOS!A:A,DATOS!C:C)))</f>
        <v>5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 xml:space="preserve">7.- CÓDIGO PENAL MILITAR. </v>
      </c>
      <c r="D41" s="24"/>
      <c r="E41" s="11"/>
      <c r="F41" s="11"/>
      <c r="G41" s="40" t="str">
        <f>IF(J42="FIN","",LOOKUP(I41,DATOS!A:A,DATOS!F:F))</f>
        <v xml:space="preserve">CÓDIGO PENAL MILITAR. </v>
      </c>
      <c r="H41" s="40">
        <f>IF(J42="FIN",0,LOOKUP(I41,DATOS!A:A,DATOS!P:P))</f>
        <v>0</v>
      </c>
      <c r="I41" s="35">
        <f>+I35+1</f>
        <v>258</v>
      </c>
      <c r="J41" s="61">
        <f>IF(LOOKUP(I41,DATOS!A:A,DATOS!C:C)=0,J35,(LOOKUP(I41,DATOS!A:A,DATOS!C:C)))</f>
        <v>5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 xml:space="preserve">8.- CÓDIGO PENAL MILITAR. </v>
      </c>
      <c r="D47" s="24"/>
      <c r="E47" s="11"/>
      <c r="F47" s="11"/>
      <c r="G47" s="40" t="str">
        <f>IF(J48="FIN","",LOOKUP(I47,DATOS!A:A,DATOS!F:F))</f>
        <v xml:space="preserve">CÓDIGO PENAL MILITAR. </v>
      </c>
      <c r="H47" s="40">
        <f>IF(J48="FIN",0,LOOKUP(I47,DATOS!A:A,DATOS!P:P))</f>
        <v>0</v>
      </c>
      <c r="I47" s="35">
        <f>+I41+1</f>
        <v>259</v>
      </c>
      <c r="J47" s="61">
        <f>IF(LOOKUP(I47,DATOS!A:A,DATOS!C:C)=0,J41,(LOOKUP(I47,DATOS!A:A,DATOS!C:C)))</f>
        <v>5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 xml:space="preserve">9.- CÓDIGO PENAL MILITAR. </v>
      </c>
      <c r="D53" s="24"/>
      <c r="E53" s="11"/>
      <c r="F53" s="11"/>
      <c r="G53" s="40" t="str">
        <f>IF(J54="FIN","",LOOKUP(I53,DATOS!A:A,DATOS!F:F))</f>
        <v xml:space="preserve">CÓDIGO PENAL MILITAR. </v>
      </c>
      <c r="H53" s="40">
        <f>IF(J54="FIN",0,LOOKUP(I53,DATOS!A:A,DATOS!P:P))</f>
        <v>0</v>
      </c>
      <c r="I53" s="35">
        <f>+I47+1</f>
        <v>260</v>
      </c>
      <c r="J53" s="61">
        <f>IF(LOOKUP(I53,DATOS!A:A,DATOS!C:C)=0,J47,(LOOKUP(I53,DATOS!A:A,DATOS!C:C)))</f>
        <v>5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 xml:space="preserve">10.- CÓDIGO PENAL MILITAR. </v>
      </c>
      <c r="D59" s="24"/>
      <c r="E59" s="11"/>
      <c r="F59" s="11"/>
      <c r="G59" s="40" t="str">
        <f>IF(J60="FIN","",LOOKUP(I59,DATOS!A:A,DATOS!F:F))</f>
        <v xml:space="preserve">CÓDIGO PENAL MILITAR. </v>
      </c>
      <c r="H59" s="40">
        <f>IF(J60="FIN",0,LOOKUP(I59,DATOS!A:A,DATOS!P:P))</f>
        <v>0</v>
      </c>
      <c r="I59" s="35">
        <f>+I53+1</f>
        <v>261</v>
      </c>
      <c r="J59" s="61">
        <f>IF(LOOKUP(I59,DATOS!A:A,DATOS!C:C)=0,J53,(LOOKUP(I59,DATOS!A:A,DATOS!C:C)))</f>
        <v>5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 xml:space="preserve">11.- CÓDIGO PENAL MILITAR. </v>
      </c>
      <c r="D65" s="24"/>
      <c r="E65" s="11"/>
      <c r="F65" s="11"/>
      <c r="G65" s="40" t="str">
        <f>IF(J66="FIN","",LOOKUP(I65,DATOS!A:A,DATOS!F:F))</f>
        <v xml:space="preserve">CÓDIGO PENAL MILITAR. </v>
      </c>
      <c r="H65" s="40">
        <f>IF(J66="FIN",0,LOOKUP(I65,DATOS!A:A,DATOS!P:P))</f>
        <v>0</v>
      </c>
      <c r="I65" s="35">
        <f>+I59+1</f>
        <v>262</v>
      </c>
      <c r="J65" s="61">
        <f>IF(LOOKUP(I65,DATOS!A:A,DATOS!C:C)=0,J59,(LOOKUP(I65,DATOS!A:A,DATOS!C:C)))</f>
        <v>5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 xml:space="preserve">12.- CÓDIGO PENAL MILITAR. </v>
      </c>
      <c r="D71" s="24"/>
      <c r="E71" s="11"/>
      <c r="F71" s="11"/>
      <c r="G71" s="40" t="str">
        <f>IF(J72="FIN","",LOOKUP(I71,DATOS!A:A,DATOS!F:F))</f>
        <v xml:space="preserve">CÓDIGO PENAL MILITAR. </v>
      </c>
      <c r="H71" s="40">
        <f>IF(J72="FIN",0,LOOKUP(I71,DATOS!A:A,DATOS!P:P))</f>
        <v>0</v>
      </c>
      <c r="I71" s="35">
        <f>+I65+1</f>
        <v>263</v>
      </c>
      <c r="J71" s="61">
        <f>IF(LOOKUP(I71,DATOS!A:A,DATOS!C:C)=0,J65,(LOOKUP(I71,DATOS!A:A,DATOS!C:C)))</f>
        <v>5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 xml:space="preserve">13.- CÓDIGO PENAL MILITAR. </v>
      </c>
      <c r="D77" s="24"/>
      <c r="E77" s="11"/>
      <c r="F77" s="11"/>
      <c r="G77" s="40" t="str">
        <f>IF(J78="FIN","",LOOKUP(I77,DATOS!A:A,DATOS!F:F))</f>
        <v xml:space="preserve">CÓDIGO PENAL MILITAR. </v>
      </c>
      <c r="H77" s="40">
        <f>IF(J78="FIN",0,LOOKUP(I77,DATOS!A:A,DATOS!P:P))</f>
        <v>0</v>
      </c>
      <c r="I77" s="35">
        <f>+I71+1</f>
        <v>264</v>
      </c>
      <c r="J77" s="61">
        <f>IF(LOOKUP(I77,DATOS!A:A,DATOS!C:C)=0,J71,(LOOKUP(I77,DATOS!A:A,DATOS!C:C)))</f>
        <v>5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 xml:space="preserve">14.- CÓDIGO PENAL MILITAR. </v>
      </c>
      <c r="D83" s="24"/>
      <c r="E83" s="11"/>
      <c r="F83" s="11"/>
      <c r="G83" s="40" t="str">
        <f>IF(J84="FIN","",LOOKUP(I83,DATOS!A:A,DATOS!F:F))</f>
        <v xml:space="preserve">CÓDIGO PENAL MILITAR. </v>
      </c>
      <c r="H83" s="40">
        <f>IF(J84="FIN",0,LOOKUP(I83,DATOS!A:A,DATOS!P:P))</f>
        <v>0</v>
      </c>
      <c r="I83" s="35">
        <f>+I77+1</f>
        <v>265</v>
      </c>
      <c r="J83" s="61">
        <f>IF(LOOKUP(I83,DATOS!A:A,DATOS!C:C)=0,J77,(LOOKUP(I83,DATOS!A:A,DATOS!C:C)))</f>
        <v>5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 xml:space="preserve">15.- CÓDIGO PENAL MILITAR. </v>
      </c>
      <c r="D89" s="24"/>
      <c r="E89" s="11"/>
      <c r="F89" s="11"/>
      <c r="G89" s="40" t="str">
        <f>IF(J90="FIN","",LOOKUP(I89,DATOS!A:A,DATOS!F:F))</f>
        <v xml:space="preserve">CÓDIGO PENAL MILITAR. </v>
      </c>
      <c r="H89" s="40">
        <f>IF(J90="FIN",0,LOOKUP(I89,DATOS!A:A,DATOS!P:P))</f>
        <v>0</v>
      </c>
      <c r="I89" s="35">
        <f>+I83+1</f>
        <v>266</v>
      </c>
      <c r="J89" s="61">
        <f>IF(LOOKUP(I89,DATOS!A:A,DATOS!C:C)=0,J83,(LOOKUP(I89,DATOS!A:A,DATOS!C:C)))</f>
        <v>5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 xml:space="preserve">16.- CÓDIGO PENAL MILITAR. </v>
      </c>
      <c r="D95" s="24"/>
      <c r="E95" s="11"/>
      <c r="F95" s="11"/>
      <c r="G95" s="40" t="str">
        <f>IF(J96="FIN","",LOOKUP(I95,DATOS!A:A,DATOS!F:F))</f>
        <v xml:space="preserve">CÓDIGO PENAL MILITAR. </v>
      </c>
      <c r="H95" s="40">
        <f>IF(J96="FIN",0,LOOKUP(I95,DATOS!A:A,DATOS!P:P))</f>
        <v>0</v>
      </c>
      <c r="I95" s="35">
        <f>+I89+1</f>
        <v>267</v>
      </c>
      <c r="J95" s="61">
        <f>IF(LOOKUP(I95,DATOS!A:A,DATOS!C:C)=0,J89,(LOOKUP(I95,DATOS!A:A,DATOS!C:C)))</f>
        <v>5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 t="s">
        <v>209</v>
      </c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1</v>
      </c>
      <c r="N96" s="20">
        <f>IF(M96=1,-1/COUNTA(Q96:Q99),0)</f>
        <v>-0.25</v>
      </c>
      <c r="O96" s="20">
        <f>COUNTA(B96:B99)</f>
        <v>1</v>
      </c>
      <c r="P96" s="20">
        <f>COUNTIF(R96:R99,R95)</f>
        <v>0</v>
      </c>
      <c r="Q96" s="21" t="s">
        <v>0</v>
      </c>
      <c r="R96" s="20" t="str">
        <f>CONCATENATE(B96,Q96)</f>
        <v>xA</v>
      </c>
      <c r="S96" s="20">
        <f>IF(P96&gt;0,P96+O96,O96*3)</f>
        <v>3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3</v>
      </c>
      <c r="L97" s="20"/>
      <c r="M97" s="20"/>
      <c r="N97" s="20"/>
      <c r="O97" s="20"/>
      <c r="P97" s="20">
        <f>O96-P96</f>
        <v>1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 xml:space="preserve">17.- CÓDIGO PENAL MILITAR. </v>
      </c>
      <c r="D101" s="24"/>
      <c r="E101" s="11"/>
      <c r="F101" s="11"/>
      <c r="G101" s="40" t="str">
        <f>IF(J102="FIN","",LOOKUP(I101,DATOS!A:A,DATOS!F:F))</f>
        <v xml:space="preserve">CÓDIGO PENAL MILITAR. </v>
      </c>
      <c r="H101" s="40">
        <f>IF(J102="FIN",0,LOOKUP(I101,DATOS!A:A,DATOS!P:P))</f>
        <v>0</v>
      </c>
      <c r="I101" s="35">
        <f>+I95+1</f>
        <v>268</v>
      </c>
      <c r="J101" s="61">
        <f>IF(LOOKUP(I101,DATOS!A:A,DATOS!C:C)=0,J95,(LOOKUP(I101,DATOS!A:A,DATOS!C:C)))</f>
        <v>5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 xml:space="preserve">18.- CÓDIGO PENAL MILITAR. </v>
      </c>
      <c r="D107" s="24"/>
      <c r="E107" s="11"/>
      <c r="F107" s="11"/>
      <c r="G107" s="40" t="str">
        <f>IF(J108="FIN","",LOOKUP(I107,DATOS!A:A,DATOS!F:F))</f>
        <v xml:space="preserve">CÓDIGO PENAL MILITAR. </v>
      </c>
      <c r="H107" s="40">
        <f>IF(J108="FIN",0,LOOKUP(I107,DATOS!A:A,DATOS!P:P))</f>
        <v>0</v>
      </c>
      <c r="I107" s="35">
        <f>+I101+1</f>
        <v>269</v>
      </c>
      <c r="J107" s="61">
        <f>IF(LOOKUP(I107,DATOS!A:A,DATOS!C:C)=0,J101,(LOOKUP(I107,DATOS!A:A,DATOS!C:C)))</f>
        <v>5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 xml:space="preserve">19.- CÓDIGO PENAL MILITAR. </v>
      </c>
      <c r="D113" s="24"/>
      <c r="E113" s="11"/>
      <c r="F113" s="11"/>
      <c r="G113" s="40" t="str">
        <f>IF(J114="FIN","",LOOKUP(I113,DATOS!A:A,DATOS!F:F))</f>
        <v xml:space="preserve">CÓDIGO PENAL MILITAR. </v>
      </c>
      <c r="H113" s="40">
        <f>IF(J114="FIN",0,LOOKUP(I113,DATOS!A:A,DATOS!P:P))</f>
        <v>0</v>
      </c>
      <c r="I113" s="35">
        <f>+I107+1</f>
        <v>270</v>
      </c>
      <c r="J113" s="61">
        <f>IF(LOOKUP(I113,DATOS!A:A,DATOS!C:C)=0,J107,(LOOKUP(I113,DATOS!A:A,DATOS!C:C)))</f>
        <v>5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 xml:space="preserve">20.- CÓDIGO PENAL MILITAR. </v>
      </c>
      <c r="D119" s="24"/>
      <c r="E119" s="11"/>
      <c r="F119" s="11"/>
      <c r="G119" s="40" t="str">
        <f>IF(J120="FIN","",LOOKUP(I119,DATOS!A:A,DATOS!F:F))</f>
        <v xml:space="preserve">CÓDIGO PENAL MILITAR. </v>
      </c>
      <c r="H119" s="40">
        <f>IF(J120="FIN",0,LOOKUP(I119,DATOS!A:A,DATOS!P:P))</f>
        <v>0</v>
      </c>
      <c r="I119" s="35">
        <f>+I113+1</f>
        <v>271</v>
      </c>
      <c r="J119" s="61">
        <f>IF(LOOKUP(I119,DATOS!A:A,DATOS!C:C)=0,J113,(LOOKUP(I119,DATOS!A:A,DATOS!C:C)))</f>
        <v>5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 xml:space="preserve">21.- CÓDIGO PENAL MILITAR. </v>
      </c>
      <c r="D125" s="24"/>
      <c r="E125" s="11"/>
      <c r="F125" s="11"/>
      <c r="G125" s="40" t="str">
        <f>IF(J126="FIN","",LOOKUP(I125,DATOS!A:A,DATOS!F:F))</f>
        <v xml:space="preserve">CÓDIGO PENAL MILITAR. </v>
      </c>
      <c r="H125" s="40">
        <f>IF(J126="FIN",0,LOOKUP(I125,DATOS!A:A,DATOS!P:P))</f>
        <v>0</v>
      </c>
      <c r="I125" s="35">
        <f>+I119+1</f>
        <v>272</v>
      </c>
      <c r="J125" s="61">
        <f>IF(LOOKUP(I125,DATOS!A:A,DATOS!C:C)=0,J119,(LOOKUP(I125,DATOS!A:A,DATOS!C:C)))</f>
        <v>5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 xml:space="preserve">22.- CÓDIGO PENAL MILITAR. </v>
      </c>
      <c r="D131" s="24"/>
      <c r="E131" s="11"/>
      <c r="F131" s="11"/>
      <c r="G131" s="40" t="str">
        <f>IF(J132="FIN","",LOOKUP(I131,DATOS!A:A,DATOS!F:F))</f>
        <v xml:space="preserve">CÓDIGO PENAL MILITAR. </v>
      </c>
      <c r="H131" s="40">
        <f>IF(J132="FIN",0,LOOKUP(I131,DATOS!A:A,DATOS!P:P))</f>
        <v>0</v>
      </c>
      <c r="I131" s="35">
        <f>+I125+1</f>
        <v>273</v>
      </c>
      <c r="J131" s="61">
        <f>IF(LOOKUP(I131,DATOS!A:A,DATOS!C:C)=0,J125,(LOOKUP(I131,DATOS!A:A,DATOS!C:C)))</f>
        <v>5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 xml:space="preserve">23.- CÓDIGO PENAL MILITAR. </v>
      </c>
      <c r="D137" s="24"/>
      <c r="E137" s="11"/>
      <c r="F137" s="11"/>
      <c r="G137" s="40" t="str">
        <f>IF(J138="FIN","",LOOKUP(I137,DATOS!A:A,DATOS!F:F))</f>
        <v xml:space="preserve">CÓDIGO PENAL MILITAR. </v>
      </c>
      <c r="H137" s="40">
        <f>IF(J138="FIN",0,LOOKUP(I137,DATOS!A:A,DATOS!P:P))</f>
        <v>0</v>
      </c>
      <c r="I137" s="35">
        <f>+I131+1</f>
        <v>274</v>
      </c>
      <c r="J137" s="61">
        <f>IF(LOOKUP(I137,DATOS!A:A,DATOS!C:C)=0,J131,(LOOKUP(I137,DATOS!A:A,DATOS!C:C)))</f>
        <v>5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 xml:space="preserve">24.- CÓDIGO PENAL MILITAR. </v>
      </c>
      <c r="D143" s="24"/>
      <c r="E143" s="11"/>
      <c r="F143" s="11"/>
      <c r="G143" s="40" t="str">
        <f>IF(J144="FIN","",LOOKUP(I143,DATOS!A:A,DATOS!F:F))</f>
        <v xml:space="preserve">CÓDIGO PENAL MILITAR. </v>
      </c>
      <c r="H143" s="40">
        <f>IF(J144="FIN",0,LOOKUP(I143,DATOS!A:A,DATOS!P:P))</f>
        <v>0</v>
      </c>
      <c r="I143" s="35">
        <f>+I137+1</f>
        <v>275</v>
      </c>
      <c r="J143" s="61">
        <f>IF(LOOKUP(I143,DATOS!A:A,DATOS!C:C)=0,J137,(LOOKUP(I143,DATOS!A:A,DATOS!C:C)))</f>
        <v>5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 xml:space="preserve">25.- CÓDIGO PENAL MILITAR. </v>
      </c>
      <c r="D149" s="24"/>
      <c r="E149" s="11"/>
      <c r="F149" s="11"/>
      <c r="G149" s="40" t="str">
        <f>IF(J150="FIN","",LOOKUP(I149,DATOS!A:A,DATOS!F:F))</f>
        <v xml:space="preserve">CÓDIGO PENAL MILITAR. </v>
      </c>
      <c r="H149" s="40">
        <f>IF(J150="FIN",0,LOOKUP(I149,DATOS!A:A,DATOS!P:P))</f>
        <v>0</v>
      </c>
      <c r="I149" s="35">
        <f>+I143+1</f>
        <v>276</v>
      </c>
      <c r="J149" s="61">
        <f>IF(LOOKUP(I149,DATOS!A:A,DATOS!C:C)=0,J143,(LOOKUP(I149,DATOS!A:A,DATOS!C:C)))</f>
        <v>5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 xml:space="preserve">26.- CÓDIGO PENAL MILITAR. </v>
      </c>
      <c r="D155" s="24"/>
      <c r="E155" s="11"/>
      <c r="F155" s="11"/>
      <c r="G155" s="40" t="str">
        <f>IF(J156="FIN","",LOOKUP(I155,DATOS!A:A,DATOS!F:F))</f>
        <v xml:space="preserve">CÓDIGO PENAL MILITAR. </v>
      </c>
      <c r="H155" s="40">
        <f>IF(J156="FIN",0,LOOKUP(I155,DATOS!A:A,DATOS!P:P))</f>
        <v>0</v>
      </c>
      <c r="I155" s="35">
        <f>+I149+1</f>
        <v>277</v>
      </c>
      <c r="J155" s="61">
        <f>IF(LOOKUP(I155,DATOS!A:A,DATOS!C:C)=0,J149,(LOOKUP(I155,DATOS!A:A,DATOS!C:C)))</f>
        <v>5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 xml:space="preserve">27.- CÓDIGO PENAL MILITAR. </v>
      </c>
      <c r="D161" s="24"/>
      <c r="E161" s="11"/>
      <c r="F161" s="11"/>
      <c r="G161" s="40" t="str">
        <f>IF(J162="FIN","",LOOKUP(I161,DATOS!A:A,DATOS!F:F))</f>
        <v xml:space="preserve">CÓDIGO PENAL MILITAR. </v>
      </c>
      <c r="H161" s="40">
        <f>IF(J162="FIN",0,LOOKUP(I161,DATOS!A:A,DATOS!P:P))</f>
        <v>0</v>
      </c>
      <c r="I161" s="35">
        <f>+I155+1</f>
        <v>278</v>
      </c>
      <c r="J161" s="61">
        <f>IF(LOOKUP(I161,DATOS!A:A,DATOS!C:C)=0,J155,(LOOKUP(I161,DATOS!A:A,DATOS!C:C)))</f>
        <v>5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 xml:space="preserve">28.- CÓDIGO PENAL MILITAR. </v>
      </c>
      <c r="D167" s="24"/>
      <c r="E167" s="11"/>
      <c r="F167" s="11"/>
      <c r="G167" s="40" t="str">
        <f>IF(J168="FIN","",LOOKUP(I167,DATOS!A:A,DATOS!F:F))</f>
        <v xml:space="preserve">CÓDIGO PENAL MILITAR. </v>
      </c>
      <c r="H167" s="40">
        <f>IF(J168="FIN",0,LOOKUP(I167,DATOS!A:A,DATOS!P:P))</f>
        <v>0</v>
      </c>
      <c r="I167" s="35">
        <f>+I161+1</f>
        <v>279</v>
      </c>
      <c r="J167" s="61">
        <f>IF(LOOKUP(I167,DATOS!A:A,DATOS!C:C)=0,J161,(LOOKUP(I167,DATOS!A:A,DATOS!C:C)))</f>
        <v>5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 xml:space="preserve">29.- CÓDIGO PENAL MILITAR. </v>
      </c>
      <c r="D173" s="24"/>
      <c r="E173" s="11"/>
      <c r="F173" s="11"/>
      <c r="G173" s="40" t="str">
        <f>IF(J174="FIN","",LOOKUP(I173,DATOS!A:A,DATOS!F:F))</f>
        <v xml:space="preserve">CÓDIGO PENAL MILITAR. </v>
      </c>
      <c r="H173" s="40">
        <f>IF(J174="FIN",0,LOOKUP(I173,DATOS!A:A,DATOS!P:P))</f>
        <v>0</v>
      </c>
      <c r="I173" s="35">
        <f>+I167+1</f>
        <v>280</v>
      </c>
      <c r="J173" s="61">
        <f>IF(LOOKUP(I173,DATOS!A:A,DATOS!C:C)=0,J167,(LOOKUP(I173,DATOS!A:A,DATOS!C:C)))</f>
        <v>5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 xml:space="preserve">30.- CÓDIGO PENAL MILITAR. </v>
      </c>
      <c r="D179" s="24"/>
      <c r="E179" s="11"/>
      <c r="F179" s="11"/>
      <c r="G179" s="40" t="str">
        <f>IF(J180="FIN","",LOOKUP(I179,DATOS!A:A,DATOS!F:F))</f>
        <v xml:space="preserve">CÓDIGO PENAL MILITAR. </v>
      </c>
      <c r="H179" s="40">
        <f>IF(J180="FIN",0,LOOKUP(I179,DATOS!A:A,DATOS!P:P))</f>
        <v>0</v>
      </c>
      <c r="I179" s="35">
        <f>+I173+1</f>
        <v>281</v>
      </c>
      <c r="J179" s="61">
        <f>IF(LOOKUP(I179,DATOS!A:A,DATOS!C:C)=0,J173,(LOOKUP(I179,DATOS!A:A,DATOS!C:C)))</f>
        <v>5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 xml:space="preserve">31.- CÓDIGO PENAL MILITAR. </v>
      </c>
      <c r="D185" s="24"/>
      <c r="E185" s="11"/>
      <c r="F185" s="11"/>
      <c r="G185" s="40" t="str">
        <f>IF(J186="FIN","",LOOKUP(I185,DATOS!A:A,DATOS!F:F))</f>
        <v xml:space="preserve">CÓDIGO PENAL MILITAR. </v>
      </c>
      <c r="H185" s="40">
        <f>IF(J186="FIN",0,LOOKUP(I185,DATOS!A:A,DATOS!P:P))</f>
        <v>0</v>
      </c>
      <c r="I185" s="35">
        <f>+I179+1</f>
        <v>282</v>
      </c>
      <c r="J185" s="61">
        <f>IF(LOOKUP(I185,DATOS!A:A,DATOS!C:C)=0,J179,(LOOKUP(I185,DATOS!A:A,DATOS!C:C)))</f>
        <v>5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 xml:space="preserve">32.- CÓDIGO PENAL MILITAR. </v>
      </c>
      <c r="D191" s="24"/>
      <c r="E191" s="11"/>
      <c r="F191" s="11"/>
      <c r="G191" s="40" t="str">
        <f>IF(J192="FIN","",LOOKUP(I191,DATOS!A:A,DATOS!F:F))</f>
        <v xml:space="preserve">CÓDIGO PENAL MILITAR. </v>
      </c>
      <c r="H191" s="40">
        <f>IF(J192="FIN",0,LOOKUP(I191,DATOS!A:A,DATOS!P:P))</f>
        <v>0</v>
      </c>
      <c r="I191" s="35">
        <f>+I185+1</f>
        <v>283</v>
      </c>
      <c r="J191" s="61">
        <f>IF(LOOKUP(I191,DATOS!A:A,DATOS!C:C)=0,J185,(LOOKUP(I191,DATOS!A:A,DATOS!C:C)))</f>
        <v>5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 xml:space="preserve">33.- CÓDIGO PENAL MILITAR. </v>
      </c>
      <c r="D197" s="24"/>
      <c r="E197" s="11"/>
      <c r="F197" s="11"/>
      <c r="G197" s="40" t="str">
        <f>IF(J198="FIN","",LOOKUP(I197,DATOS!A:A,DATOS!F:F))</f>
        <v xml:space="preserve">CÓDIGO PENAL MILITAR. </v>
      </c>
      <c r="H197" s="40">
        <f>IF(J198="FIN",0,LOOKUP(I197,DATOS!A:A,DATOS!P:P))</f>
        <v>0</v>
      </c>
      <c r="I197" s="35">
        <f>+I191+1</f>
        <v>284</v>
      </c>
      <c r="J197" s="61">
        <f>IF(LOOKUP(I197,DATOS!A:A,DATOS!C:C)=0,J191,(LOOKUP(I197,DATOS!A:A,DATOS!C:C)))</f>
        <v>5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 xml:space="preserve">34.- CÓDIGO PENAL MILITAR. </v>
      </c>
      <c r="D203" s="24"/>
      <c r="E203" s="11"/>
      <c r="F203" s="11"/>
      <c r="G203" s="40" t="str">
        <f>IF(J204="FIN","",LOOKUP(I203,DATOS!A:A,DATOS!F:F))</f>
        <v xml:space="preserve">CÓDIGO PENAL MILITAR. </v>
      </c>
      <c r="H203" s="40">
        <f>IF(J204="FIN",0,LOOKUP(I203,DATOS!A:A,DATOS!P:P))</f>
        <v>0</v>
      </c>
      <c r="I203" s="35">
        <f>+I197+1</f>
        <v>285</v>
      </c>
      <c r="J203" s="61">
        <f>IF(LOOKUP(I203,DATOS!A:A,DATOS!C:C)=0,J197,(LOOKUP(I203,DATOS!A:A,DATOS!C:C)))</f>
        <v>5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 xml:space="preserve">35.- CÓDIGO PENAL MILITAR. </v>
      </c>
      <c r="D209" s="24"/>
      <c r="E209" s="11"/>
      <c r="F209" s="11"/>
      <c r="G209" s="40" t="str">
        <f>IF(J210="FIN","",LOOKUP(I209,DATOS!A:A,DATOS!F:F))</f>
        <v xml:space="preserve">CÓDIGO PENAL MILITAR. </v>
      </c>
      <c r="H209" s="40">
        <f>IF(J210="FIN",0,LOOKUP(I209,DATOS!A:A,DATOS!P:P))</f>
        <v>0</v>
      </c>
      <c r="I209" s="35">
        <f>+I203+1</f>
        <v>286</v>
      </c>
      <c r="J209" s="61">
        <f>IF(LOOKUP(I209,DATOS!A:A,DATOS!C:C)=0,J203,(LOOKUP(I209,DATOS!A:A,DATOS!C:C)))</f>
        <v>5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 xml:space="preserve">36.- CÓDIGO PENAL MILITAR. </v>
      </c>
      <c r="D215" s="24"/>
      <c r="E215" s="11"/>
      <c r="F215" s="11"/>
      <c r="G215" s="40" t="str">
        <f>IF(J216="FIN","",LOOKUP(I215,DATOS!A:A,DATOS!F:F))</f>
        <v xml:space="preserve">CÓDIGO PENAL MILITAR. </v>
      </c>
      <c r="H215" s="40">
        <f>IF(J216="FIN",0,LOOKUP(I215,DATOS!A:A,DATOS!P:P))</f>
        <v>0</v>
      </c>
      <c r="I215" s="35">
        <f>+I209+1</f>
        <v>287</v>
      </c>
      <c r="J215" s="61">
        <f>IF(LOOKUP(I215,DATOS!A:A,DATOS!C:C)=0,J209,(LOOKUP(I215,DATOS!A:A,DATOS!C:C)))</f>
        <v>5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 xml:space="preserve">37.- CÓDIGO PENAL MILITAR. </v>
      </c>
      <c r="D221" s="24"/>
      <c r="E221" s="11"/>
      <c r="F221" s="11"/>
      <c r="G221" s="40" t="str">
        <f>IF(J222="FIN","",LOOKUP(I221,DATOS!A:A,DATOS!F:F))</f>
        <v xml:space="preserve">CÓDIGO PENAL MILITAR. </v>
      </c>
      <c r="H221" s="40">
        <f>IF(J222="FIN",0,LOOKUP(I221,DATOS!A:A,DATOS!P:P))</f>
        <v>0</v>
      </c>
      <c r="I221" s="35">
        <f>+I215+1</f>
        <v>288</v>
      </c>
      <c r="J221" s="61">
        <f>IF(LOOKUP(I221,DATOS!A:A,DATOS!C:C)=0,J215,(LOOKUP(I221,DATOS!A:A,DATOS!C:C)))</f>
        <v>5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 xml:space="preserve">38.- CÓDIGO PENAL MILITAR. </v>
      </c>
      <c r="D227" s="24"/>
      <c r="E227" s="11"/>
      <c r="F227" s="11"/>
      <c r="G227" s="40" t="str">
        <f>IF(J228="FIN","",LOOKUP(I227,DATOS!A:A,DATOS!F:F))</f>
        <v xml:space="preserve">CÓDIGO PENAL MILITAR. </v>
      </c>
      <c r="H227" s="40">
        <f>IF(J228="FIN",0,LOOKUP(I227,DATOS!A:A,DATOS!P:P))</f>
        <v>0</v>
      </c>
      <c r="I227" s="35">
        <f>+I221+1</f>
        <v>289</v>
      </c>
      <c r="J227" s="61">
        <f>IF(LOOKUP(I227,DATOS!A:A,DATOS!C:C)=0,J221,(LOOKUP(I227,DATOS!A:A,DATOS!C:C)))</f>
        <v>5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 xml:space="preserve">39.- CÓDIGO PENAL MILITAR. </v>
      </c>
      <c r="D233" s="24"/>
      <c r="E233" s="11"/>
      <c r="F233" s="11"/>
      <c r="G233" s="40" t="str">
        <f>IF(J234="FIN","",LOOKUP(I233,DATOS!A:A,DATOS!F:F))</f>
        <v xml:space="preserve">CÓDIGO PENAL MILITAR. </v>
      </c>
      <c r="H233" s="40">
        <f>IF(J234="FIN",0,LOOKUP(I233,DATOS!A:A,DATOS!P:P))</f>
        <v>0</v>
      </c>
      <c r="I233" s="35">
        <f>+I227+1</f>
        <v>290</v>
      </c>
      <c r="J233" s="61">
        <f>IF(LOOKUP(I233,DATOS!A:A,DATOS!C:C)=0,J227,(LOOKUP(I233,DATOS!A:A,DATOS!C:C)))</f>
        <v>5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 xml:space="preserve">40.- CÓDIGO PENAL MILITAR. </v>
      </c>
      <c r="D239" s="24"/>
      <c r="E239" s="11"/>
      <c r="F239" s="11"/>
      <c r="G239" s="40" t="str">
        <f>IF(J240="FIN","",LOOKUP(I239,DATOS!A:A,DATOS!F:F))</f>
        <v xml:space="preserve">CÓDIGO PENAL MILITAR. </v>
      </c>
      <c r="H239" s="40">
        <f>IF(J240="FIN",0,LOOKUP(I239,DATOS!A:A,DATOS!P:P))</f>
        <v>0</v>
      </c>
      <c r="I239" s="35">
        <f>+I233+1</f>
        <v>291</v>
      </c>
      <c r="J239" s="61">
        <f>IF(LOOKUP(I239,DATOS!A:A,DATOS!C:C)=0,J233,(LOOKUP(I239,DATOS!A:A,DATOS!C:C)))</f>
        <v>5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 xml:space="preserve">41.- CÓDIGO PENAL MILITAR. </v>
      </c>
      <c r="D245" s="24"/>
      <c r="E245" s="11"/>
      <c r="F245" s="11"/>
      <c r="G245" s="40" t="str">
        <f>IF(J246="FIN","",LOOKUP(I245,DATOS!A:A,DATOS!F:F))</f>
        <v xml:space="preserve">CÓDIGO PENAL MILITAR. </v>
      </c>
      <c r="H245" s="40">
        <f>IF(J246="FIN",0,LOOKUP(I245,DATOS!A:A,DATOS!P:P))</f>
        <v>0</v>
      </c>
      <c r="I245" s="35">
        <f>+I239+1</f>
        <v>292</v>
      </c>
      <c r="J245" s="61">
        <f>IF(LOOKUP(I245,DATOS!A:A,DATOS!C:C)=0,J239,(LOOKUP(I245,DATOS!A:A,DATOS!C:C)))</f>
        <v>5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 xml:space="preserve">42.- CÓDIGO PENAL MILITAR. </v>
      </c>
      <c r="D251" s="24"/>
      <c r="E251" s="11"/>
      <c r="F251" s="11"/>
      <c r="G251" s="40" t="str">
        <f>IF(J252="FIN","",LOOKUP(I251,DATOS!A:A,DATOS!F:F))</f>
        <v xml:space="preserve">CÓDIGO PENAL MILITAR. </v>
      </c>
      <c r="H251" s="40">
        <f>IF(J252="FIN",0,LOOKUP(I251,DATOS!A:A,DATOS!P:P))</f>
        <v>0</v>
      </c>
      <c r="I251" s="35">
        <f>+I245+1</f>
        <v>293</v>
      </c>
      <c r="J251" s="61">
        <f>IF(LOOKUP(I251,DATOS!A:A,DATOS!C:C)=0,J245,(LOOKUP(I251,DATOS!A:A,DATOS!C:C)))</f>
        <v>5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 xml:space="preserve">43.- CÓDIGO PENAL MILITAR. </v>
      </c>
      <c r="D257" s="24"/>
      <c r="E257" s="11"/>
      <c r="F257" s="11"/>
      <c r="G257" s="40" t="str">
        <f>IF(J258="FIN","",LOOKUP(I257,DATOS!A:A,DATOS!F:F))</f>
        <v xml:space="preserve">CÓDIGO PENAL MILITAR. </v>
      </c>
      <c r="H257" s="40">
        <f>IF(J258="FIN",0,LOOKUP(I257,DATOS!A:A,DATOS!P:P))</f>
        <v>0</v>
      </c>
      <c r="I257" s="35">
        <f>+I251+1</f>
        <v>294</v>
      </c>
      <c r="J257" s="61">
        <f>IF(LOOKUP(I257,DATOS!A:A,DATOS!C:C)=0,J251,(LOOKUP(I257,DATOS!A:A,DATOS!C:C)))</f>
        <v>5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 xml:space="preserve">44.- CÓDIGO PENAL MILITAR. </v>
      </c>
      <c r="D263" s="24"/>
      <c r="E263" s="11"/>
      <c r="F263" s="11"/>
      <c r="G263" s="40" t="str">
        <f>IF(J264="FIN","",LOOKUP(I263,DATOS!A:A,DATOS!F:F))</f>
        <v xml:space="preserve">CÓDIGO PENAL MILITAR. </v>
      </c>
      <c r="H263" s="40">
        <f>IF(J264="FIN",0,LOOKUP(I263,DATOS!A:A,DATOS!P:P))</f>
        <v>0</v>
      </c>
      <c r="I263" s="35">
        <f>+I257+1</f>
        <v>295</v>
      </c>
      <c r="J263" s="61">
        <f>IF(LOOKUP(I263,DATOS!A:A,DATOS!C:C)=0,J257,(LOOKUP(I263,DATOS!A:A,DATOS!C:C)))</f>
        <v>5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 xml:space="preserve">45.- CÓDIGO PENAL MILITAR. </v>
      </c>
      <c r="D269" s="24"/>
      <c r="E269" s="11"/>
      <c r="F269" s="11"/>
      <c r="G269" s="40" t="str">
        <f>IF(J270="FIN","",LOOKUP(I269,DATOS!A:A,DATOS!F:F))</f>
        <v xml:space="preserve">CÓDIGO PENAL MILITAR. </v>
      </c>
      <c r="H269" s="40">
        <f>IF(J270="FIN",0,LOOKUP(I269,DATOS!A:A,DATOS!P:P))</f>
        <v>0</v>
      </c>
      <c r="I269" s="35">
        <f>+I263+1</f>
        <v>296</v>
      </c>
      <c r="J269" s="61">
        <f>IF(LOOKUP(I269,DATOS!A:A,DATOS!C:C)=0,J263,(LOOKUP(I269,DATOS!A:A,DATOS!C:C)))</f>
        <v>5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 xml:space="preserve">46.- CÓDIGO PENAL MILITAR. </v>
      </c>
      <c r="D275" s="24"/>
      <c r="E275" s="11"/>
      <c r="F275" s="11"/>
      <c r="G275" s="40" t="str">
        <f>IF(J276="FIN","",LOOKUP(I275,DATOS!A:A,DATOS!F:F))</f>
        <v xml:space="preserve">CÓDIGO PENAL MILITAR. </v>
      </c>
      <c r="H275" s="40">
        <f>IF(J276="FIN",0,LOOKUP(I275,DATOS!A:A,DATOS!P:P))</f>
        <v>0</v>
      </c>
      <c r="I275" s="35">
        <f>+I269+1</f>
        <v>297</v>
      </c>
      <c r="J275" s="61">
        <f>IF(LOOKUP(I275,DATOS!A:A,DATOS!C:C)=0,J269,(LOOKUP(I275,DATOS!A:A,DATOS!C:C)))</f>
        <v>5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 xml:space="preserve">47.- CÓDIGO PENAL MILITAR. </v>
      </c>
      <c r="D281" s="24"/>
      <c r="E281" s="11"/>
      <c r="F281" s="11"/>
      <c r="G281" s="40" t="str">
        <f>IF(J282="FIN","",LOOKUP(I281,DATOS!A:A,DATOS!F:F))</f>
        <v xml:space="preserve">CÓDIGO PENAL MILITAR. </v>
      </c>
      <c r="H281" s="40">
        <f>IF(J282="FIN",0,LOOKUP(I281,DATOS!A:A,DATOS!P:P))</f>
        <v>0</v>
      </c>
      <c r="I281" s="35">
        <f>+I275+1</f>
        <v>298</v>
      </c>
      <c r="J281" s="61">
        <f>IF(LOOKUP(I281,DATOS!A:A,DATOS!C:C)=0,J275,(LOOKUP(I281,DATOS!A:A,DATOS!C:C)))</f>
        <v>5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 xml:space="preserve">48.- CÓDIGO PENAL MILITAR. </v>
      </c>
      <c r="D287" s="24"/>
      <c r="E287" s="11"/>
      <c r="F287" s="11"/>
      <c r="G287" s="40" t="str">
        <f>IF(J288="FIN","",LOOKUP(I287,DATOS!A:A,DATOS!F:F))</f>
        <v xml:space="preserve">CÓDIGO PENAL MILITAR. </v>
      </c>
      <c r="H287" s="40">
        <f>IF(J288="FIN",0,LOOKUP(I287,DATOS!A:A,DATOS!P:P))</f>
        <v>0</v>
      </c>
      <c r="I287" s="35">
        <f>+I281+1</f>
        <v>299</v>
      </c>
      <c r="J287" s="61">
        <f>IF(LOOKUP(I287,DATOS!A:A,DATOS!C:C)=0,J281,(LOOKUP(I287,DATOS!A:A,DATOS!C:C)))</f>
        <v>5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 xml:space="preserve">49.- CÓDIGO PENAL MILITAR. </v>
      </c>
      <c r="D293" s="24"/>
      <c r="E293" s="11"/>
      <c r="F293" s="11"/>
      <c r="G293" s="40" t="str">
        <f>IF(J294="FIN","",LOOKUP(I293,DATOS!A:A,DATOS!F:F))</f>
        <v xml:space="preserve">CÓDIGO PENAL MILITAR. </v>
      </c>
      <c r="H293" s="40">
        <f>IF(J294="FIN",0,LOOKUP(I293,DATOS!A:A,DATOS!P:P))</f>
        <v>0</v>
      </c>
      <c r="I293" s="35">
        <f>+I287+1</f>
        <v>300</v>
      </c>
      <c r="J293" s="61">
        <f>IF(LOOKUP(I293,DATOS!A:A,DATOS!C:C)=0,J287,(LOOKUP(I293,DATOS!A:A,DATOS!C:C)))</f>
        <v>5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 xml:space="preserve">50.- CÓDIGO PENAL MILITAR. </v>
      </c>
      <c r="D299" s="24"/>
      <c r="E299" s="11"/>
      <c r="F299" s="11"/>
      <c r="G299" s="40" t="str">
        <f>IF(J300="FIN","",LOOKUP(I299,DATOS!A:A,DATOS!F:F))</f>
        <v xml:space="preserve">CÓDIGO PENAL MILITAR. </v>
      </c>
      <c r="H299" s="40">
        <f>IF(J300="FIN",0,LOOKUP(I299,DATOS!A:A,DATOS!P:P))</f>
        <v>0</v>
      </c>
      <c r="I299" s="35">
        <f>+I293+1</f>
        <v>301</v>
      </c>
      <c r="J299" s="61">
        <f>IF(LOOKUP(I299,DATOS!A:A,DATOS!C:C)=0,J293,(LOOKUP(I299,DATOS!A:A,DATOS!C:C)))</f>
        <v>5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 xml:space="preserve">51.- CÓDIGO PENAL MILITAR. </v>
      </c>
      <c r="D305" s="24"/>
      <c r="E305" s="11"/>
      <c r="F305" s="11"/>
      <c r="G305" s="40" t="str">
        <f>IF(J306="FIN","",LOOKUP(I305,DATOS!A:A,DATOS!F:F))</f>
        <v xml:space="preserve">CÓDIGO PENAL MILITAR. </v>
      </c>
      <c r="H305" s="40">
        <f>IF(J306="FIN",0,LOOKUP(I305,DATOS!A:A,DATOS!P:P))</f>
        <v>0</v>
      </c>
      <c r="I305" s="35">
        <f>+I299+1</f>
        <v>302</v>
      </c>
      <c r="J305" s="61">
        <f>IF(LOOKUP(I305,DATOS!A:A,DATOS!C:C)=0,J299,(LOOKUP(I305,DATOS!A:A,DATOS!C:C)))</f>
        <v>5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 xml:space="preserve">52.- CÓDIGO PENAL MILITAR. </v>
      </c>
      <c r="D311" s="24"/>
      <c r="E311" s="11"/>
      <c r="F311" s="11"/>
      <c r="G311" s="40" t="str">
        <f>IF(J312="FIN","",LOOKUP(I311,DATOS!A:A,DATOS!F:F))</f>
        <v xml:space="preserve">CÓDIGO PENAL MILITAR. </v>
      </c>
      <c r="H311" s="40">
        <f>IF(J312="FIN",0,LOOKUP(I311,DATOS!A:A,DATOS!P:P))</f>
        <v>0</v>
      </c>
      <c r="I311" s="35">
        <f>+I305+1</f>
        <v>303</v>
      </c>
      <c r="J311" s="61">
        <f>IF(LOOKUP(I311,DATOS!A:A,DATOS!C:C)=0,J305,(LOOKUP(I311,DATOS!A:A,DATOS!C:C)))</f>
        <v>5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 xml:space="preserve">53.- CÓDIGO PENAL MILITAR. </v>
      </c>
      <c r="D317" s="24"/>
      <c r="E317" s="11"/>
      <c r="F317" s="11"/>
      <c r="G317" s="40" t="str">
        <f>IF(J318="FIN","",LOOKUP(I317,DATOS!A:A,DATOS!F:F))</f>
        <v xml:space="preserve">CÓDIGO PENAL MILITAR. </v>
      </c>
      <c r="H317" s="40">
        <f>IF(J318="FIN",0,LOOKUP(I317,DATOS!A:A,DATOS!P:P))</f>
        <v>0</v>
      </c>
      <c r="I317" s="35">
        <f>+I311+1</f>
        <v>304</v>
      </c>
      <c r="J317" s="61">
        <f>IF(LOOKUP(I317,DATOS!A:A,DATOS!C:C)=0,J311,(LOOKUP(I317,DATOS!A:A,DATOS!C:C)))</f>
        <v>5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 xml:space="preserve">54.- CÓDIGO PENAL MILITAR. </v>
      </c>
      <c r="D323" s="24"/>
      <c r="E323" s="11"/>
      <c r="F323" s="11"/>
      <c r="G323" s="40" t="str">
        <f>IF(J324="FIN","",LOOKUP(I323,DATOS!A:A,DATOS!F:F))</f>
        <v xml:space="preserve">CÓDIGO PENAL MILITAR. </v>
      </c>
      <c r="H323" s="40">
        <f>IF(J324="FIN",0,LOOKUP(I323,DATOS!A:A,DATOS!P:P))</f>
        <v>0</v>
      </c>
      <c r="I323" s="35">
        <f>+I317+1</f>
        <v>305</v>
      </c>
      <c r="J323" s="61">
        <f>IF(LOOKUP(I323,DATOS!A:A,DATOS!C:C)=0,J317,(LOOKUP(I323,DATOS!A:A,DATOS!C:C)))</f>
        <v>5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 xml:space="preserve">55.- RÉGIMEN DISCIPLINARIO . </v>
      </c>
      <c r="D329" s="24"/>
      <c r="E329" s="11"/>
      <c r="F329" s="11"/>
      <c r="G329" s="40" t="str">
        <f>IF(J330="FIN","",LOOKUP(I329,DATOS!A:A,DATOS!F:F))</f>
        <v xml:space="preserve">RÉGIMEN DISCIPLINARIO . </v>
      </c>
      <c r="H329" s="40">
        <f>IF(J330="FIN",0,LOOKUP(I329,DATOS!A:A,DATOS!P:P))</f>
        <v>0</v>
      </c>
      <c r="I329" s="35">
        <f>+I323+1</f>
        <v>306</v>
      </c>
      <c r="J329" s="61">
        <f>IF(LOOKUP(I329,DATOS!A:A,DATOS!C:C)=0,J323,(LOOKUP(I329,DATOS!A:A,DATOS!C:C)))</f>
        <v>5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RÉGIMEN DISCIPLINARIO . </v>
      </c>
      <c r="D335" s="24"/>
      <c r="E335" s="11"/>
      <c r="F335" s="11"/>
      <c r="G335" s="40" t="str">
        <f>IF(J336="FIN","",LOOKUP(I335,DATOS!A:A,DATOS!F:F))</f>
        <v xml:space="preserve">RÉGIMEN DISCIPLINARIO . </v>
      </c>
      <c r="H335" s="40">
        <f>IF(J336="FIN",0,LOOKUP(I335,DATOS!A:A,DATOS!P:P))</f>
        <v>0</v>
      </c>
      <c r="I335" s="35">
        <f>+I329+1</f>
        <v>307</v>
      </c>
      <c r="J335" s="61">
        <f>IF(LOOKUP(I335,DATOS!A:A,DATOS!C:C)=0,J329,(LOOKUP(I335,DATOS!A:A,DATOS!C:C)))</f>
        <v>5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RÉGIMEN DISCIPLINARIO . </v>
      </c>
      <c r="D341" s="24"/>
      <c r="E341" s="11"/>
      <c r="F341" s="11"/>
      <c r="G341" s="40" t="str">
        <f>IF(J342="FIN","",LOOKUP(I341,DATOS!A:A,DATOS!F:F))</f>
        <v xml:space="preserve">RÉGIMEN DISCIPLINARIO . </v>
      </c>
      <c r="H341" s="40">
        <f>IF(J342="FIN",0,LOOKUP(I341,DATOS!A:A,DATOS!P:P))</f>
        <v>0</v>
      </c>
      <c r="I341" s="35">
        <f>+I335+1</f>
        <v>308</v>
      </c>
      <c r="J341" s="61">
        <f>IF(LOOKUP(I341,DATOS!A:A,DATOS!C:C)=0,J335,(LOOKUP(I341,DATOS!A:A,DATOS!C:C)))</f>
        <v>5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>a) 0</v>
      </c>
      <c r="D342" s="26"/>
      <c r="G342" s="38">
        <f>IF(J342="FIN","",LOOKUP(I341,DATOS!A:A,DATOS!L:L))</f>
        <v>0</v>
      </c>
      <c r="I342" s="35" t="s">
        <v>127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>b) 0</v>
      </c>
      <c r="D343" s="26"/>
      <c r="G343" s="38">
        <f>IF(J342="FIN","",LOOKUP(I341,DATOS!A:A,DATOS!M:M))</f>
        <v>0</v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>c) 0</v>
      </c>
      <c r="D344" s="26"/>
      <c r="G344" s="38">
        <f>IF(J342="FIN","",LOOKUP(I341,DATOS!A:A,DATOS!N:N))</f>
        <v>0</v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>d) 0</v>
      </c>
      <c r="D345" s="26"/>
      <c r="G345" s="38">
        <f>IF(J342="FIN","",LOOKUP(I341,DATOS!A:A,DATOS!O:O))</f>
        <v>0</v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RÉGIMEN DISCIPLINARIO . </v>
      </c>
      <c r="D347" s="24"/>
      <c r="E347" s="11"/>
      <c r="F347" s="11"/>
      <c r="G347" s="40" t="str">
        <f>IF(J348="FIN","",LOOKUP(I347,DATOS!A:A,DATOS!F:F))</f>
        <v xml:space="preserve">RÉGIMEN DISCIPLINARIO . </v>
      </c>
      <c r="H347" s="40">
        <f>IF(J348="FIN",0,LOOKUP(I347,DATOS!A:A,DATOS!P:P))</f>
        <v>0</v>
      </c>
      <c r="I347" s="35">
        <f>+I341+1</f>
        <v>309</v>
      </c>
      <c r="J347" s="61">
        <f>IF(LOOKUP(I347,DATOS!A:A,DATOS!C:C)=0,J341,(LOOKUP(I347,DATOS!A:A,DATOS!C:C)))</f>
        <v>5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>a) 0</v>
      </c>
      <c r="D348" s="26"/>
      <c r="G348" s="38">
        <f>IF(J348="FIN","",LOOKUP(I347,DATOS!A:A,DATOS!L:L))</f>
        <v>0</v>
      </c>
      <c r="I348" s="35" t="s">
        <v>127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>b) 0</v>
      </c>
      <c r="D349" s="26"/>
      <c r="G349" s="38">
        <f>IF(J348="FIN","",LOOKUP(I347,DATOS!A:A,DATOS!M:M))</f>
        <v>0</v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>c) 0</v>
      </c>
      <c r="D350" s="26"/>
      <c r="G350" s="38">
        <f>IF(J348="FIN","",LOOKUP(I347,DATOS!A:A,DATOS!N:N))</f>
        <v>0</v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>d) 0</v>
      </c>
      <c r="D351" s="26"/>
      <c r="G351" s="38">
        <f>IF(J348="FIN","",LOOKUP(I347,DATOS!A:A,DATOS!O:O))</f>
        <v>0</v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RÉGIMEN DISCIPLINARIO . </v>
      </c>
      <c r="D353" s="24"/>
      <c r="E353" s="11"/>
      <c r="F353" s="11"/>
      <c r="G353" s="40" t="str">
        <f>IF(J354="FIN","",LOOKUP(I353,DATOS!A:A,DATOS!F:F))</f>
        <v xml:space="preserve">RÉGIMEN DISCIPLINARIO . </v>
      </c>
      <c r="H353" s="40">
        <f>IF(J354="FIN",0,LOOKUP(I353,DATOS!A:A,DATOS!P:P))</f>
        <v>0</v>
      </c>
      <c r="I353" s="35">
        <f>+I347+1</f>
        <v>310</v>
      </c>
      <c r="J353" s="61">
        <f>IF(LOOKUP(I353,DATOS!A:A,DATOS!C:C)=0,J347,(LOOKUP(I353,DATOS!A:A,DATOS!C:C)))</f>
        <v>5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>a) 0</v>
      </c>
      <c r="D354" s="26"/>
      <c r="G354" s="38">
        <f>IF(J354="FIN","",LOOKUP(I353,DATOS!A:A,DATOS!L:L))</f>
        <v>0</v>
      </c>
      <c r="I354" s="35" t="s">
        <v>127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>b) 0</v>
      </c>
      <c r="D355" s="26"/>
      <c r="G355" s="38">
        <f>IF(J354="FIN","",LOOKUP(I353,DATOS!A:A,DATOS!M:M))</f>
        <v>0</v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>c) 0</v>
      </c>
      <c r="D356" s="26"/>
      <c r="G356" s="38">
        <f>IF(J354="FIN","",LOOKUP(I353,DATOS!A:A,DATOS!N:N))</f>
        <v>0</v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>d) 0</v>
      </c>
      <c r="D357" s="26"/>
      <c r="G357" s="38">
        <f>IF(J354="FIN","",LOOKUP(I353,DATOS!A:A,DATOS!O:O))</f>
        <v>0</v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RÉGIMEN DISCIPLINARIO . </v>
      </c>
      <c r="D359" s="24"/>
      <c r="E359" s="11"/>
      <c r="F359" s="11"/>
      <c r="G359" s="40" t="str">
        <f>IF(J360="FIN","",LOOKUP(I359,DATOS!A:A,DATOS!F:F))</f>
        <v xml:space="preserve">RÉGIMEN DISCIPLINARIO . </v>
      </c>
      <c r="H359" s="40">
        <f>IF(J360="FIN",0,LOOKUP(I359,DATOS!A:A,DATOS!P:P))</f>
        <v>0</v>
      </c>
      <c r="I359" s="35">
        <f>+I353+1</f>
        <v>311</v>
      </c>
      <c r="J359" s="61">
        <f>IF(LOOKUP(I359,DATOS!A:A,DATOS!C:C)=0,J353,(LOOKUP(I359,DATOS!A:A,DATOS!C:C)))</f>
        <v>5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>a) 0</v>
      </c>
      <c r="D360" s="26"/>
      <c r="G360" s="38">
        <f>IF(J360="FIN","",LOOKUP(I359,DATOS!A:A,DATOS!L:L))</f>
        <v>0</v>
      </c>
      <c r="I360" s="35" t="s">
        <v>127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>b) 0</v>
      </c>
      <c r="D361" s="26"/>
      <c r="G361" s="38">
        <f>IF(J360="FIN","",LOOKUP(I359,DATOS!A:A,DATOS!M:M))</f>
        <v>0</v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>c) 0</v>
      </c>
      <c r="D362" s="26"/>
      <c r="G362" s="38">
        <f>IF(J360="FIN","",LOOKUP(I359,DATOS!A:A,DATOS!N:N))</f>
        <v>0</v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>d) 0</v>
      </c>
      <c r="D363" s="26"/>
      <c r="G363" s="38">
        <f>IF(J360="FIN","",LOOKUP(I359,DATOS!A:A,DATOS!O:O))</f>
        <v>0</v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RÉGIMEN DISCIPLINARIO . </v>
      </c>
      <c r="D365" s="24"/>
      <c r="E365" s="11"/>
      <c r="F365" s="11"/>
      <c r="G365" s="40" t="str">
        <f>IF(J366="FIN","",LOOKUP(I365,DATOS!A:A,DATOS!F:F))</f>
        <v xml:space="preserve">RÉGIMEN DISCIPLINARIO . </v>
      </c>
      <c r="H365" s="40">
        <f>IF(J366="FIN",0,LOOKUP(I365,DATOS!A:A,DATOS!P:P))</f>
        <v>0</v>
      </c>
      <c r="I365" s="35">
        <f>+I359+1</f>
        <v>312</v>
      </c>
      <c r="J365" s="61">
        <f>IF(LOOKUP(I365,DATOS!A:A,DATOS!C:C)=0,J359,(LOOKUP(I365,DATOS!A:A,DATOS!C:C)))</f>
        <v>5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>a) 0</v>
      </c>
      <c r="D366" s="26"/>
      <c r="G366" s="38">
        <f>IF(J366="FIN","",LOOKUP(I365,DATOS!A:A,DATOS!L:L))</f>
        <v>0</v>
      </c>
      <c r="I366" s="35" t="s">
        <v>127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>b) 0</v>
      </c>
      <c r="D367" s="26"/>
      <c r="G367" s="38">
        <f>IF(J366="FIN","",LOOKUP(I365,DATOS!A:A,DATOS!M:M))</f>
        <v>0</v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>c) 0</v>
      </c>
      <c r="D368" s="26"/>
      <c r="G368" s="38">
        <f>IF(J366="FIN","",LOOKUP(I365,DATOS!A:A,DATOS!N:N))</f>
        <v>0</v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>d) 0</v>
      </c>
      <c r="D369" s="26"/>
      <c r="G369" s="38">
        <f>IF(J366="FIN","",LOOKUP(I365,DATOS!A:A,DATOS!O:O))</f>
        <v>0</v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RÉGIMEN DISCIPLINARIO . </v>
      </c>
      <c r="D371" s="24"/>
      <c r="E371" s="11"/>
      <c r="F371" s="11"/>
      <c r="G371" s="40" t="str">
        <f>IF(J372="FIN","",LOOKUP(I371,DATOS!A:A,DATOS!F:F))</f>
        <v xml:space="preserve">RÉGIMEN DISCIPLINARIO . </v>
      </c>
      <c r="H371" s="40">
        <f>IF(J372="FIN",0,LOOKUP(I371,DATOS!A:A,DATOS!P:P))</f>
        <v>0</v>
      </c>
      <c r="I371" s="35">
        <f>+I365+1</f>
        <v>313</v>
      </c>
      <c r="J371" s="61">
        <f>IF(LOOKUP(I371,DATOS!A:A,DATOS!C:C)=0,J365,(LOOKUP(I371,DATOS!A:A,DATOS!C:C)))</f>
        <v>5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>a) 0</v>
      </c>
      <c r="D372" s="26"/>
      <c r="G372" s="38">
        <f>IF(J372="FIN","",LOOKUP(I371,DATOS!A:A,DATOS!L:L))</f>
        <v>0</v>
      </c>
      <c r="I372" s="35" t="s">
        <v>127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>b) 0</v>
      </c>
      <c r="D373" s="26"/>
      <c r="G373" s="38">
        <f>IF(J372="FIN","",LOOKUP(I371,DATOS!A:A,DATOS!M:M))</f>
        <v>0</v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>c) 0</v>
      </c>
      <c r="D374" s="26"/>
      <c r="G374" s="38">
        <f>IF(J372="FIN","",LOOKUP(I371,DATOS!A:A,DATOS!N:N))</f>
        <v>0</v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>d) 0</v>
      </c>
      <c r="D375" s="26"/>
      <c r="G375" s="38">
        <f>IF(J372="FIN","",LOOKUP(I371,DATOS!A:A,DATOS!O:O))</f>
        <v>0</v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RÉGIMEN DISCIPLINARIO . </v>
      </c>
      <c r="D377" s="24"/>
      <c r="E377" s="11"/>
      <c r="F377" s="11"/>
      <c r="G377" s="40" t="str">
        <f>IF(J378="FIN","",LOOKUP(I377,DATOS!A:A,DATOS!F:F))</f>
        <v xml:space="preserve">RÉGIMEN DISCIPLINARIO . </v>
      </c>
      <c r="H377" s="40">
        <f>IF(J378="FIN",0,LOOKUP(I377,DATOS!A:A,DATOS!P:P))</f>
        <v>0</v>
      </c>
      <c r="I377" s="35">
        <f>+I371+1</f>
        <v>314</v>
      </c>
      <c r="J377" s="61">
        <f>IF(LOOKUP(I377,DATOS!A:A,DATOS!C:C)=0,J371,(LOOKUP(I377,DATOS!A:A,DATOS!C:C)))</f>
        <v>5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>a) 0</v>
      </c>
      <c r="D378" s="26"/>
      <c r="G378" s="38">
        <f>IF(J378="FIN","",LOOKUP(I377,DATOS!A:A,DATOS!L:L))</f>
        <v>0</v>
      </c>
      <c r="I378" s="35" t="s">
        <v>127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>b) 0</v>
      </c>
      <c r="D379" s="26"/>
      <c r="G379" s="38">
        <f>IF(J378="FIN","",LOOKUP(I377,DATOS!A:A,DATOS!M:M))</f>
        <v>0</v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>c) 0</v>
      </c>
      <c r="D380" s="26"/>
      <c r="G380" s="38">
        <f>IF(J378="FIN","",LOOKUP(I377,DATOS!A:A,DATOS!N:N))</f>
        <v>0</v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>d) 0</v>
      </c>
      <c r="D381" s="26"/>
      <c r="G381" s="38">
        <f>IF(J378="FIN","",LOOKUP(I377,DATOS!A:A,DATOS!O:O))</f>
        <v>0</v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RÉGIMEN DISCIPLINARIO . </v>
      </c>
      <c r="D383" s="24"/>
      <c r="E383" s="11"/>
      <c r="F383" s="11"/>
      <c r="G383" s="40" t="str">
        <f>IF(J384="FIN","",LOOKUP(I383,DATOS!A:A,DATOS!F:F))</f>
        <v xml:space="preserve">RÉGIMEN DISCIPLINARIO . </v>
      </c>
      <c r="H383" s="40">
        <f>IF(J384="FIN",0,LOOKUP(I383,DATOS!A:A,DATOS!P:P))</f>
        <v>0</v>
      </c>
      <c r="I383" s="35">
        <f>+I377+1</f>
        <v>315</v>
      </c>
      <c r="J383" s="61">
        <f>IF(LOOKUP(I383,DATOS!A:A,DATOS!C:C)=0,J377,(LOOKUP(I383,DATOS!A:A,DATOS!C:C)))</f>
        <v>5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>a) 0</v>
      </c>
      <c r="D384" s="26"/>
      <c r="G384" s="38">
        <f>IF(J384="FIN","",LOOKUP(I383,DATOS!A:A,DATOS!L:L))</f>
        <v>0</v>
      </c>
      <c r="I384" s="35" t="s">
        <v>127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>b) 0</v>
      </c>
      <c r="D385" s="26"/>
      <c r="G385" s="38">
        <f>IF(J384="FIN","",LOOKUP(I383,DATOS!A:A,DATOS!M:M))</f>
        <v>0</v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>c) 0</v>
      </c>
      <c r="D386" s="26"/>
      <c r="G386" s="38">
        <f>IF(J384="FIN","",LOOKUP(I383,DATOS!A:A,DATOS!N:N))</f>
        <v>0</v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>d) 0</v>
      </c>
      <c r="D387" s="26"/>
      <c r="G387" s="38">
        <f>IF(J384="FIN","",LOOKUP(I383,DATOS!A:A,DATOS!O:O))</f>
        <v>0</v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RÉGIMEN DISCIPLINARIO . </v>
      </c>
      <c r="D389" s="24"/>
      <c r="E389" s="11"/>
      <c r="F389" s="11"/>
      <c r="G389" s="40" t="str">
        <f>IF(J390="FIN","",LOOKUP(I389,DATOS!A:A,DATOS!F:F))</f>
        <v xml:space="preserve">RÉGIMEN DISCIPLINARIO . </v>
      </c>
      <c r="H389" s="40">
        <f>IF(J390="FIN",0,LOOKUP(I389,DATOS!A:A,DATOS!P:P))</f>
        <v>0</v>
      </c>
      <c r="I389" s="35">
        <f>+I383+1</f>
        <v>316</v>
      </c>
      <c r="J389" s="61">
        <f>IF(LOOKUP(I389,DATOS!A:A,DATOS!C:C)=0,J383,(LOOKUP(I389,DATOS!A:A,DATOS!C:C)))</f>
        <v>5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>a) 0</v>
      </c>
      <c r="D390" s="26"/>
      <c r="G390" s="38">
        <f>IF(J390="FIN","",LOOKUP(I389,DATOS!A:A,DATOS!L:L))</f>
        <v>0</v>
      </c>
      <c r="I390" s="35" t="s">
        <v>127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>b) 0</v>
      </c>
      <c r="D391" s="26"/>
      <c r="G391" s="38">
        <f>IF(J390="FIN","",LOOKUP(I389,DATOS!A:A,DATOS!M:M))</f>
        <v>0</v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>c) 0</v>
      </c>
      <c r="D392" s="26"/>
      <c r="G392" s="38">
        <f>IF(J390="FIN","",LOOKUP(I389,DATOS!A:A,DATOS!N:N))</f>
        <v>0</v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>d) 0</v>
      </c>
      <c r="D393" s="26"/>
      <c r="G393" s="38">
        <f>IF(J390="FIN","",LOOKUP(I389,DATOS!A:A,DATOS!O:O))</f>
        <v>0</v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RÉGIMEN DISCIPLINARIO . </v>
      </c>
      <c r="D395" s="24"/>
      <c r="E395" s="11"/>
      <c r="F395" s="11"/>
      <c r="G395" s="40" t="str">
        <f>IF(J396="FIN","",LOOKUP(I395,DATOS!A:A,DATOS!F:F))</f>
        <v xml:space="preserve">RÉGIMEN DISCIPLINARIO . </v>
      </c>
      <c r="H395" s="40">
        <f>IF(J396="FIN",0,LOOKUP(I395,DATOS!A:A,DATOS!P:P))</f>
        <v>0</v>
      </c>
      <c r="I395" s="35">
        <f>+I389+1</f>
        <v>317</v>
      </c>
      <c r="J395" s="61">
        <f>IF(LOOKUP(I395,DATOS!A:A,DATOS!C:C)=0,J389,(LOOKUP(I395,DATOS!A:A,DATOS!C:C)))</f>
        <v>5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>a) 0</v>
      </c>
      <c r="D396" s="26"/>
      <c r="G396" s="38">
        <f>IF(J396="FIN","",LOOKUP(I395,DATOS!A:A,DATOS!L:L))</f>
        <v>0</v>
      </c>
      <c r="I396" s="35" t="s">
        <v>127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>b) 0</v>
      </c>
      <c r="D397" s="26"/>
      <c r="G397" s="38">
        <f>IF(J396="FIN","",LOOKUP(I395,DATOS!A:A,DATOS!M:M))</f>
        <v>0</v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>c) 0</v>
      </c>
      <c r="D398" s="26"/>
      <c r="G398" s="38">
        <f>IF(J396="FIN","",LOOKUP(I395,DATOS!A:A,DATOS!N:N))</f>
        <v>0</v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>d) 0</v>
      </c>
      <c r="D399" s="26"/>
      <c r="G399" s="38">
        <f>IF(J396="FIN","",LOOKUP(I395,DATOS!A:A,DATOS!O:O))</f>
        <v>0</v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318</v>
      </c>
      <c r="J401" s="61">
        <f>IF(LOOKUP(I401,DATOS!A:A,DATOS!C:C)=0,J395,(LOOKUP(I401,DATOS!A:A,DATOS!C:C)))</f>
        <v>6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319</v>
      </c>
      <c r="J407" s="61">
        <f>IF(LOOKUP(I407,DATOS!A:A,DATOS!C:C)=0,J401,(LOOKUP(I407,DATOS!A:A,DATOS!C:C)))</f>
        <v>6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320</v>
      </c>
      <c r="J413" s="61">
        <f>IF(LOOKUP(I413,DATOS!A:A,DATOS!C:C)=0,J407,(LOOKUP(I413,DATOS!A:A,DATOS!C:C)))</f>
        <v>6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321</v>
      </c>
      <c r="J419" s="61">
        <f>IF(LOOKUP(I419,DATOS!A:A,DATOS!C:C)=0,J413,(LOOKUP(I419,DATOS!A:A,DATOS!C:C)))</f>
        <v>6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322</v>
      </c>
      <c r="J425" s="61">
        <f>IF(LOOKUP(I425,DATOS!A:A,DATOS!C:C)=0,J419,(LOOKUP(I425,DATOS!A:A,DATOS!C:C)))</f>
        <v>6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323</v>
      </c>
      <c r="J431" s="61">
        <f>IF(LOOKUP(I431,DATOS!A:A,DATOS!C:C)=0,J425,(LOOKUP(I431,DATOS!A:A,DATOS!C:C)))</f>
        <v>6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324</v>
      </c>
      <c r="J437" s="61">
        <f>IF(LOOKUP(I437,DATOS!A:A,DATOS!C:C)=0,J431,(LOOKUP(I437,DATOS!A:A,DATOS!C:C)))</f>
        <v>6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325</v>
      </c>
      <c r="J443" s="61">
        <f>IF(LOOKUP(I443,DATOS!A:A,DATOS!C:C)=0,J437,(LOOKUP(I443,DATOS!A:A,DATOS!C:C)))</f>
        <v>6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326</v>
      </c>
      <c r="J449" s="61">
        <f>IF(LOOKUP(I449,DATOS!A:A,DATOS!C:C)=0,J443,(LOOKUP(I449,DATOS!A:A,DATOS!C:C)))</f>
        <v>6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327</v>
      </c>
      <c r="J455" s="61">
        <f>IF(LOOKUP(I455,DATOS!A:A,DATOS!C:C)=0,J449,(LOOKUP(I455,DATOS!A:A,DATOS!C:C)))</f>
        <v>6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328</v>
      </c>
      <c r="J461" s="61">
        <f>IF(LOOKUP(I461,DATOS!A:A,DATOS!C:C)=0,J455,(LOOKUP(I461,DATOS!A:A,DATOS!C:C)))</f>
        <v>6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329</v>
      </c>
      <c r="J467" s="61">
        <f>IF(LOOKUP(I467,DATOS!A:A,DATOS!C:C)=0,J461,(LOOKUP(I467,DATOS!A:A,DATOS!C:C)))</f>
        <v>6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330</v>
      </c>
      <c r="J473" s="61">
        <f>IF(LOOKUP(I473,DATOS!A:A,DATOS!C:C)=0,J467,(LOOKUP(I473,DATOS!A:A,DATOS!C:C)))</f>
        <v>6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331</v>
      </c>
      <c r="J479" s="61">
        <f>IF(LOOKUP(I479,DATOS!A:A,DATOS!C:C)=0,J473,(LOOKUP(I479,DATOS!A:A,DATOS!C:C)))</f>
        <v>6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332</v>
      </c>
      <c r="J485" s="61">
        <f>IF(LOOKUP(I485,DATOS!A:A,DATOS!C:C)=0,J479,(LOOKUP(I485,DATOS!A:A,DATOS!C:C)))</f>
        <v>6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333</v>
      </c>
      <c r="J491" s="61">
        <f>IF(LOOKUP(I491,DATOS!A:A,DATOS!C:C)=0,J485,(LOOKUP(I491,DATOS!A:A,DATOS!C:C)))</f>
        <v>6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334</v>
      </c>
      <c r="J497" s="61">
        <f>IF(LOOKUP(I497,DATOS!A:A,DATOS!C:C)=0,J491,(LOOKUP(I497,DATOS!A:A,DATOS!C:C)))</f>
        <v>6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335</v>
      </c>
      <c r="J503" s="61">
        <f>IF(LOOKUP(I503,DATOS!A:A,DATOS!C:C)=0,J497,(LOOKUP(I503,DATOS!A:A,DATOS!C:C)))</f>
        <v>6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336</v>
      </c>
      <c r="J509" s="61">
        <f>IF(LOOKUP(I509,DATOS!A:A,DATOS!C:C)=0,J503,(LOOKUP(I509,DATOS!A:A,DATOS!C:C)))</f>
        <v>6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337</v>
      </c>
      <c r="J515" s="61">
        <f>IF(LOOKUP(I515,DATOS!A:A,DATOS!C:C)=0,J509,(LOOKUP(I515,DATOS!A:A,DATOS!C:C)))</f>
        <v>6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338</v>
      </c>
      <c r="J521" s="61">
        <f>IF(LOOKUP(I521,DATOS!A:A,DATOS!C:C)=0,J515,(LOOKUP(I521,DATOS!A:A,DATOS!C:C)))</f>
        <v>6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339</v>
      </c>
      <c r="J527" s="61">
        <f>IF(LOOKUP(I527,DATOS!A:A,DATOS!C:C)=0,J521,(LOOKUP(I527,DATOS!A:A,DATOS!C:C)))</f>
        <v>6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340</v>
      </c>
      <c r="J533" s="61">
        <f>IF(LOOKUP(I533,DATOS!A:A,DATOS!C:C)=0,J527,(LOOKUP(I533,DATOS!A:A,DATOS!C:C)))</f>
        <v>6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341</v>
      </c>
      <c r="J539" s="61">
        <f>IF(LOOKUP(I539,DATOS!A:A,DATOS!C:C)=0,J533,(LOOKUP(I539,DATOS!A:A,DATOS!C:C)))</f>
        <v>6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342</v>
      </c>
      <c r="J545" s="61">
        <f>IF(LOOKUP(I545,DATOS!A:A,DATOS!C:C)=0,J539,(LOOKUP(I545,DATOS!A:A,DATOS!C:C)))</f>
        <v>6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343</v>
      </c>
      <c r="J551" s="61">
        <f>IF(LOOKUP(I551,DATOS!A:A,DATOS!C:C)=0,J545,(LOOKUP(I551,DATOS!A:A,DATOS!C:C)))</f>
        <v>6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344</v>
      </c>
      <c r="J557" s="61">
        <f>IF(LOOKUP(I557,DATOS!A:A,DATOS!C:C)=0,J551,(LOOKUP(I557,DATOS!A:A,DATOS!C:C)))</f>
        <v>6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345</v>
      </c>
      <c r="J563" s="61">
        <f>IF(LOOKUP(I563,DATOS!A:A,DATOS!C:C)=0,J557,(LOOKUP(I563,DATOS!A:A,DATOS!C:C)))</f>
        <v>6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346</v>
      </c>
      <c r="J569" s="61">
        <f>IF(LOOKUP(I569,DATOS!A:A,DATOS!C:C)=0,J563,(LOOKUP(I569,DATOS!A:A,DATOS!C:C)))</f>
        <v>6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347</v>
      </c>
      <c r="J575" s="61">
        <f>IF(LOOKUP(I575,DATOS!A:A,DATOS!C:C)=0,J569,(LOOKUP(I575,DATOS!A:A,DATOS!C:C)))</f>
        <v>6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348</v>
      </c>
      <c r="J581" s="61">
        <f>IF(LOOKUP(I581,DATOS!A:A,DATOS!C:C)=0,J575,(LOOKUP(I581,DATOS!A:A,DATOS!C:C)))</f>
        <v>6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349</v>
      </c>
      <c r="J587" s="61">
        <f>IF(LOOKUP(I587,DATOS!A:A,DATOS!C:C)=0,J581,(LOOKUP(I587,DATOS!A:A,DATOS!C:C)))</f>
        <v>6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350</v>
      </c>
      <c r="J593" s="61">
        <f>IF(LOOKUP(I593,DATOS!A:A,DATOS!C:C)=0,J587,(LOOKUP(I593,DATOS!A:A,DATOS!C:C)))</f>
        <v>6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351</v>
      </c>
      <c r="J599" s="61">
        <f>IF(LOOKUP(I599,DATOS!A:A,DATOS!C:C)=0,J593,(LOOKUP(I599,DATOS!A:A,DATOS!C:C)))</f>
        <v>6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LF82SwIfhhvv5dZ2GxpBBSAzRsvoGZHv/0qnYQDCTqXi3UQM1Lht01jBnqGMG7pUDPLNB+P4He3qiUCpjxr/Qw==" saltValue="59NxfvPNPv9wIqCwVcHc5A==" spinCount="100000" sheet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720" priority="28" stopIfTrue="1" operator="lessThan">
      <formula>2</formula>
    </cfRule>
    <cfRule type="cellIs" dxfId="719" priority="29" stopIfTrue="1" operator="equal">
      <formula>2</formula>
    </cfRule>
    <cfRule type="cellIs" dxfId="71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717" priority="1" stopIfTrue="1" operator="lessThan">
      <formula>2</formula>
    </cfRule>
    <cfRule type="cellIs" dxfId="716" priority="2" stopIfTrue="1" operator="equal">
      <formula>2</formula>
    </cfRule>
    <cfRule type="cellIs" dxfId="71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714" priority="25" stopIfTrue="1" operator="lessThan">
      <formula>2</formula>
    </cfRule>
    <cfRule type="cellIs" dxfId="713" priority="26" stopIfTrue="1" operator="equal">
      <formula>2</formula>
    </cfRule>
    <cfRule type="cellIs" dxfId="71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711" priority="22" stopIfTrue="1" operator="lessThan">
      <formula>2</formula>
    </cfRule>
    <cfRule type="cellIs" dxfId="710" priority="23" stopIfTrue="1" operator="equal">
      <formula>2</formula>
    </cfRule>
    <cfRule type="cellIs" dxfId="70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708" priority="19" stopIfTrue="1" operator="lessThan">
      <formula>2</formula>
    </cfRule>
    <cfRule type="cellIs" dxfId="707" priority="20" stopIfTrue="1" operator="equal">
      <formula>2</formula>
    </cfRule>
    <cfRule type="cellIs" dxfId="70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705" priority="16" stopIfTrue="1" operator="lessThan">
      <formula>2</formula>
    </cfRule>
    <cfRule type="cellIs" dxfId="704" priority="17" stopIfTrue="1" operator="equal">
      <formula>2</formula>
    </cfRule>
    <cfRule type="cellIs" dxfId="70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702" priority="13" stopIfTrue="1" operator="lessThan">
      <formula>2</formula>
    </cfRule>
    <cfRule type="cellIs" dxfId="701" priority="14" stopIfTrue="1" operator="equal">
      <formula>2</formula>
    </cfRule>
    <cfRule type="cellIs" dxfId="70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699" priority="10" stopIfTrue="1" operator="lessThan">
      <formula>2</formula>
    </cfRule>
    <cfRule type="cellIs" dxfId="698" priority="11" stopIfTrue="1" operator="equal">
      <formula>2</formula>
    </cfRule>
    <cfRule type="cellIs" dxfId="69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696" priority="7" stopIfTrue="1" operator="lessThan">
      <formula>2</formula>
    </cfRule>
    <cfRule type="cellIs" dxfId="695" priority="8" stopIfTrue="1" operator="equal">
      <formula>2</formula>
    </cfRule>
    <cfRule type="cellIs" dxfId="69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693" priority="4" stopIfTrue="1" operator="lessThan">
      <formula>2</formula>
    </cfRule>
    <cfRule type="cellIs" dxfId="692" priority="5" stopIfTrue="1" operator="equal">
      <formula>2</formula>
    </cfRule>
    <cfRule type="cellIs" dxfId="69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AI819"/>
  <sheetViews>
    <sheetView zoomScale="90" zoomScaleNormal="90" workbookViewId="0">
      <pane ySplit="2" topLeftCell="A100" activePane="bottomLeft" state="frozen"/>
      <selection activeCell="C1" sqref="C1:C1048576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57" thickBot="1" x14ac:dyDescent="0.45">
      <c r="A1" s="32" t="s">
        <v>4</v>
      </c>
      <c r="B1" s="1"/>
      <c r="C1" s="2" t="str">
        <f ca="1">IF(PORTADA!$E$39="A",G1,PORTADA!$E$40)</f>
        <v>Boque 5 y 6 - CÓDIGO PENAL MILITAR y RÉGIMEN DISCIPLINARIO  II</v>
      </c>
      <c r="D1" s="3"/>
      <c r="E1" s="4" t="e">
        <f>ROUND(Q2/K2*10,2)</f>
        <v>#DIV/0!</v>
      </c>
      <c r="F1" s="4"/>
      <c r="G1" s="38" t="str">
        <f>LOOKUP(I5,DATOS!A:A,DATOS!E:E)</f>
        <v>Boque 5 y 6 - CÓDIGO PENAL MILITAR y RÉGIMEN DISCIPLINARIO  II</v>
      </c>
      <c r="I1" s="39">
        <v>6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5 y 6 - CÓDIGO PENAL MILITAR y RÉGIMEN DISCIPLINARIO  II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 xml:space="preserve">1.- RÉGIMEN DISCIPLINARIO . </v>
      </c>
      <c r="D5" s="24"/>
      <c r="E5" s="11"/>
      <c r="F5" s="11"/>
      <c r="G5" s="40" t="str">
        <f>LOOKUP(I5,DATOS!A:A,DATOS!F:F)</f>
        <v xml:space="preserve">RÉGIMEN DISCIPLINARIO . </v>
      </c>
      <c r="H5" s="40">
        <f>LOOKUP(I5,DATOS!A:A,DATOS!P:P)</f>
        <v>0</v>
      </c>
      <c r="I5" s="35">
        <f>LOOKUP(I1,DATOS!C:C,DATOS!A:A)</f>
        <v>318</v>
      </c>
      <c r="J5" s="61">
        <f>LOOKUP(I5,DATOS!A:A,DATOS!C:C)</f>
        <v>6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 xml:space="preserve">2.- RÉGIMEN DISCIPLINARIO . </v>
      </c>
      <c r="D11" s="24"/>
      <c r="E11" s="11"/>
      <c r="F11" s="11"/>
      <c r="G11" s="40" t="str">
        <f>IF(J12="FIN","",LOOKUP(I11,DATOS!A:A,DATOS!F:F))</f>
        <v xml:space="preserve">RÉGIMEN DISCIPLINARIO . </v>
      </c>
      <c r="H11" s="40">
        <f>IF(J12="FIN",0,LOOKUP(I11,DATOS!A:A,DATOS!P:P))</f>
        <v>0</v>
      </c>
      <c r="I11" s="35">
        <f>+I5+1</f>
        <v>319</v>
      </c>
      <c r="J11" s="61">
        <f>IF(LOOKUP(I11,DATOS!A:A,DATOS!C:C)=0,J5,(LOOKUP(I11,DATOS!A:A,DATOS!C:C)))</f>
        <v>6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 xml:space="preserve">3.- RÉGIMEN DISCIPLINARIO . </v>
      </c>
      <c r="D17" s="24"/>
      <c r="E17" s="11"/>
      <c r="F17" s="11"/>
      <c r="G17" s="40" t="str">
        <f>IF(J18="FIN","",LOOKUP(I17,DATOS!A:A,DATOS!F:F))</f>
        <v xml:space="preserve">RÉGIMEN DISCIPLINARIO . </v>
      </c>
      <c r="H17" s="40">
        <f>IF(J18="FIN",0,LOOKUP(I17,DATOS!A:A,DATOS!P:P))</f>
        <v>0</v>
      </c>
      <c r="I17" s="35">
        <f>+I11+1</f>
        <v>320</v>
      </c>
      <c r="J17" s="61">
        <f>IF(LOOKUP(I17,DATOS!A:A,DATOS!C:C)=0,J11,(LOOKUP(I17,DATOS!A:A,DATOS!C:C)))</f>
        <v>6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 xml:space="preserve">4.- RÉGIMEN DISCIPLINARIO . </v>
      </c>
      <c r="D23" s="24"/>
      <c r="E23" s="11"/>
      <c r="F23" s="11"/>
      <c r="G23" s="40" t="str">
        <f>IF(J24="FIN","",LOOKUP(I23,DATOS!A:A,DATOS!F:F))</f>
        <v xml:space="preserve">RÉGIMEN DISCIPLINARIO . </v>
      </c>
      <c r="H23" s="40">
        <f>IF(J24="FIN",0,LOOKUP(I23,DATOS!A:A,DATOS!P:P))</f>
        <v>0</v>
      </c>
      <c r="I23" s="35">
        <f>+I17+1</f>
        <v>321</v>
      </c>
      <c r="J23" s="61">
        <f>IF(LOOKUP(I23,DATOS!A:A,DATOS!C:C)=0,J17,(LOOKUP(I23,DATOS!A:A,DATOS!C:C)))</f>
        <v>6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 xml:space="preserve">5.- RÉGIMEN DISCIPLINARIO . </v>
      </c>
      <c r="D29" s="24"/>
      <c r="E29" s="11"/>
      <c r="F29" s="11"/>
      <c r="G29" s="40" t="str">
        <f>IF(J30="FIN","",LOOKUP(I29,DATOS!A:A,DATOS!F:F))</f>
        <v xml:space="preserve">RÉGIMEN DISCIPLINARIO . </v>
      </c>
      <c r="H29" s="40">
        <f>IF(J30="FIN",0,LOOKUP(I29,DATOS!A:A,DATOS!P:P))</f>
        <v>0</v>
      </c>
      <c r="I29" s="35">
        <f>+I23+1</f>
        <v>322</v>
      </c>
      <c r="J29" s="61">
        <f>IF(LOOKUP(I29,DATOS!A:A,DATOS!C:C)=0,J23,(LOOKUP(I29,DATOS!A:A,DATOS!C:C)))</f>
        <v>6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 xml:space="preserve">6.- RÉGIMEN DISCIPLINARIO . </v>
      </c>
      <c r="D35" s="24"/>
      <c r="E35" s="11"/>
      <c r="F35" s="11"/>
      <c r="G35" s="40" t="str">
        <f>IF(J36="FIN","",LOOKUP(I35,DATOS!A:A,DATOS!F:F))</f>
        <v xml:space="preserve">RÉGIMEN DISCIPLINARIO . </v>
      </c>
      <c r="H35" s="40">
        <f>IF(J36="FIN",0,LOOKUP(I35,DATOS!A:A,DATOS!P:P))</f>
        <v>0</v>
      </c>
      <c r="I35" s="35">
        <f>+I29+1</f>
        <v>323</v>
      </c>
      <c r="J35" s="61">
        <f>IF(LOOKUP(I35,DATOS!A:A,DATOS!C:C)=0,J29,(LOOKUP(I35,DATOS!A:A,DATOS!C:C)))</f>
        <v>6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 xml:space="preserve">7.- RÉGIMEN DISCIPLINARIO . </v>
      </c>
      <c r="D41" s="24"/>
      <c r="E41" s="11"/>
      <c r="F41" s="11"/>
      <c r="G41" s="40" t="str">
        <f>IF(J42="FIN","",LOOKUP(I41,DATOS!A:A,DATOS!F:F))</f>
        <v xml:space="preserve">RÉGIMEN DISCIPLINARIO . </v>
      </c>
      <c r="H41" s="40">
        <f>IF(J42="FIN",0,LOOKUP(I41,DATOS!A:A,DATOS!P:P))</f>
        <v>0</v>
      </c>
      <c r="I41" s="35">
        <f>+I35+1</f>
        <v>324</v>
      </c>
      <c r="J41" s="61">
        <f>IF(LOOKUP(I41,DATOS!A:A,DATOS!C:C)=0,J35,(LOOKUP(I41,DATOS!A:A,DATOS!C:C)))</f>
        <v>6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 xml:space="preserve">8.- RÉGIMEN DISCIPLINARIO . </v>
      </c>
      <c r="D47" s="24"/>
      <c r="E47" s="11"/>
      <c r="F47" s="11"/>
      <c r="G47" s="40" t="str">
        <f>IF(J48="FIN","",LOOKUP(I47,DATOS!A:A,DATOS!F:F))</f>
        <v xml:space="preserve">RÉGIMEN DISCIPLINARIO . </v>
      </c>
      <c r="H47" s="40">
        <f>IF(J48="FIN",0,LOOKUP(I47,DATOS!A:A,DATOS!P:P))</f>
        <v>0</v>
      </c>
      <c r="I47" s="35">
        <f>+I41+1</f>
        <v>325</v>
      </c>
      <c r="J47" s="61">
        <f>IF(LOOKUP(I47,DATOS!A:A,DATOS!C:C)=0,J41,(LOOKUP(I47,DATOS!A:A,DATOS!C:C)))</f>
        <v>6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 xml:space="preserve">9.- RÉGIMEN DISCIPLINARIO . </v>
      </c>
      <c r="D53" s="24"/>
      <c r="E53" s="11"/>
      <c r="F53" s="11"/>
      <c r="G53" s="40" t="str">
        <f>IF(J54="FIN","",LOOKUP(I53,DATOS!A:A,DATOS!F:F))</f>
        <v xml:space="preserve">RÉGIMEN DISCIPLINARIO . </v>
      </c>
      <c r="H53" s="40">
        <f>IF(J54="FIN",0,LOOKUP(I53,DATOS!A:A,DATOS!P:P))</f>
        <v>0</v>
      </c>
      <c r="I53" s="35">
        <f>+I47+1</f>
        <v>326</v>
      </c>
      <c r="J53" s="61">
        <f>IF(LOOKUP(I53,DATOS!A:A,DATOS!C:C)=0,J47,(LOOKUP(I53,DATOS!A:A,DATOS!C:C)))</f>
        <v>6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 xml:space="preserve">10.- RÉGIMEN DISCIPLINARIO . </v>
      </c>
      <c r="D59" s="24"/>
      <c r="E59" s="11"/>
      <c r="F59" s="11"/>
      <c r="G59" s="40" t="str">
        <f>IF(J60="FIN","",LOOKUP(I59,DATOS!A:A,DATOS!F:F))</f>
        <v xml:space="preserve">RÉGIMEN DISCIPLINARIO . </v>
      </c>
      <c r="H59" s="40">
        <f>IF(J60="FIN",0,LOOKUP(I59,DATOS!A:A,DATOS!P:P))</f>
        <v>0</v>
      </c>
      <c r="I59" s="35">
        <f>+I53+1</f>
        <v>327</v>
      </c>
      <c r="J59" s="61">
        <f>IF(LOOKUP(I59,DATOS!A:A,DATOS!C:C)=0,J53,(LOOKUP(I59,DATOS!A:A,DATOS!C:C)))</f>
        <v>6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 xml:space="preserve">11.- RÉGIMEN DISCIPLINARIO . </v>
      </c>
      <c r="D65" s="24"/>
      <c r="E65" s="11"/>
      <c r="F65" s="11"/>
      <c r="G65" s="40" t="str">
        <f>IF(J66="FIN","",LOOKUP(I65,DATOS!A:A,DATOS!F:F))</f>
        <v xml:space="preserve">RÉGIMEN DISCIPLINARIO . </v>
      </c>
      <c r="H65" s="40">
        <f>IF(J66="FIN",0,LOOKUP(I65,DATOS!A:A,DATOS!P:P))</f>
        <v>0</v>
      </c>
      <c r="I65" s="35">
        <f>+I59+1</f>
        <v>328</v>
      </c>
      <c r="J65" s="61">
        <f>IF(LOOKUP(I65,DATOS!A:A,DATOS!C:C)=0,J59,(LOOKUP(I65,DATOS!A:A,DATOS!C:C)))</f>
        <v>6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 xml:space="preserve">12.- RÉGIMEN DISCIPLINARIO . </v>
      </c>
      <c r="D71" s="24"/>
      <c r="E71" s="11"/>
      <c r="F71" s="11"/>
      <c r="G71" s="40" t="str">
        <f>IF(J72="FIN","",LOOKUP(I71,DATOS!A:A,DATOS!F:F))</f>
        <v xml:space="preserve">RÉGIMEN DISCIPLINARIO . </v>
      </c>
      <c r="H71" s="40">
        <f>IF(J72="FIN",0,LOOKUP(I71,DATOS!A:A,DATOS!P:P))</f>
        <v>0</v>
      </c>
      <c r="I71" s="35">
        <f>+I65+1</f>
        <v>329</v>
      </c>
      <c r="J71" s="61">
        <f>IF(LOOKUP(I71,DATOS!A:A,DATOS!C:C)=0,J65,(LOOKUP(I71,DATOS!A:A,DATOS!C:C)))</f>
        <v>6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 xml:space="preserve">13.- RÉGIMEN DISCIPLINARIO . </v>
      </c>
      <c r="D77" s="24"/>
      <c r="E77" s="11"/>
      <c r="F77" s="11"/>
      <c r="G77" s="40" t="str">
        <f>IF(J78="FIN","",LOOKUP(I77,DATOS!A:A,DATOS!F:F))</f>
        <v xml:space="preserve">RÉGIMEN DISCIPLINARIO . </v>
      </c>
      <c r="H77" s="40">
        <f>IF(J78="FIN",0,LOOKUP(I77,DATOS!A:A,DATOS!P:P))</f>
        <v>0</v>
      </c>
      <c r="I77" s="35">
        <f>+I71+1</f>
        <v>330</v>
      </c>
      <c r="J77" s="61">
        <f>IF(LOOKUP(I77,DATOS!A:A,DATOS!C:C)=0,J71,(LOOKUP(I77,DATOS!A:A,DATOS!C:C)))</f>
        <v>6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 xml:space="preserve">14.- RÉGIMEN DISCIPLINARIO . </v>
      </c>
      <c r="D83" s="24"/>
      <c r="E83" s="11"/>
      <c r="F83" s="11"/>
      <c r="G83" s="40" t="str">
        <f>IF(J84="FIN","",LOOKUP(I83,DATOS!A:A,DATOS!F:F))</f>
        <v xml:space="preserve">RÉGIMEN DISCIPLINARIO . </v>
      </c>
      <c r="H83" s="40">
        <f>IF(J84="FIN",0,LOOKUP(I83,DATOS!A:A,DATOS!P:P))</f>
        <v>0</v>
      </c>
      <c r="I83" s="35">
        <f>+I77+1</f>
        <v>331</v>
      </c>
      <c r="J83" s="61">
        <f>IF(LOOKUP(I83,DATOS!A:A,DATOS!C:C)=0,J77,(LOOKUP(I83,DATOS!A:A,DATOS!C:C)))</f>
        <v>6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 xml:space="preserve">15.- RÉGIMEN DISCIPLINARIO . </v>
      </c>
      <c r="D89" s="24"/>
      <c r="E89" s="11"/>
      <c r="F89" s="11"/>
      <c r="G89" s="40" t="str">
        <f>IF(J90="FIN","",LOOKUP(I89,DATOS!A:A,DATOS!F:F))</f>
        <v xml:space="preserve">RÉGIMEN DISCIPLINARIO . </v>
      </c>
      <c r="H89" s="40">
        <f>IF(J90="FIN",0,LOOKUP(I89,DATOS!A:A,DATOS!P:P))</f>
        <v>0</v>
      </c>
      <c r="I89" s="35">
        <f>+I83+1</f>
        <v>332</v>
      </c>
      <c r="J89" s="61">
        <f>IF(LOOKUP(I89,DATOS!A:A,DATOS!C:C)=0,J83,(LOOKUP(I89,DATOS!A:A,DATOS!C:C)))</f>
        <v>6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 xml:space="preserve">16.- RÉGIMEN DISCIPLINARIO . </v>
      </c>
      <c r="D95" s="24"/>
      <c r="E95" s="11"/>
      <c r="F95" s="11"/>
      <c r="G95" s="40" t="str">
        <f>IF(J96="FIN","",LOOKUP(I95,DATOS!A:A,DATOS!F:F))</f>
        <v xml:space="preserve">RÉGIMEN DISCIPLINARIO . </v>
      </c>
      <c r="H95" s="40">
        <f>IF(J96="FIN",0,LOOKUP(I95,DATOS!A:A,DATOS!P:P))</f>
        <v>0</v>
      </c>
      <c r="I95" s="35">
        <f>+I89+1</f>
        <v>333</v>
      </c>
      <c r="J95" s="61">
        <f>IF(LOOKUP(I95,DATOS!A:A,DATOS!C:C)=0,J89,(LOOKUP(I95,DATOS!A:A,DATOS!C:C)))</f>
        <v>6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 xml:space="preserve">17.- RÉGIMEN DISCIPLINARIO . </v>
      </c>
      <c r="D101" s="24"/>
      <c r="E101" s="11"/>
      <c r="F101" s="11"/>
      <c r="G101" s="40" t="str">
        <f>IF(J102="FIN","",LOOKUP(I101,DATOS!A:A,DATOS!F:F))</f>
        <v xml:space="preserve">RÉGIMEN DISCIPLINARIO . </v>
      </c>
      <c r="H101" s="40">
        <f>IF(J102="FIN",0,LOOKUP(I101,DATOS!A:A,DATOS!P:P))</f>
        <v>0</v>
      </c>
      <c r="I101" s="35">
        <f>+I95+1</f>
        <v>334</v>
      </c>
      <c r="J101" s="61">
        <f>IF(LOOKUP(I101,DATOS!A:A,DATOS!C:C)=0,J95,(LOOKUP(I101,DATOS!A:A,DATOS!C:C)))</f>
        <v>6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 xml:space="preserve">18.- RÉGIMEN DISCIPLINARIO . </v>
      </c>
      <c r="D107" s="24"/>
      <c r="E107" s="11"/>
      <c r="F107" s="11"/>
      <c r="G107" s="40" t="str">
        <f>IF(J108="FIN","",LOOKUP(I107,DATOS!A:A,DATOS!F:F))</f>
        <v xml:space="preserve">RÉGIMEN DISCIPLINARIO . </v>
      </c>
      <c r="H107" s="40">
        <f>IF(J108="FIN",0,LOOKUP(I107,DATOS!A:A,DATOS!P:P))</f>
        <v>0</v>
      </c>
      <c r="I107" s="35">
        <f>+I101+1</f>
        <v>335</v>
      </c>
      <c r="J107" s="61">
        <f>IF(LOOKUP(I107,DATOS!A:A,DATOS!C:C)=0,J101,(LOOKUP(I107,DATOS!A:A,DATOS!C:C)))</f>
        <v>6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 xml:space="preserve">19.- RÉGIMEN DISCIPLINARIO . </v>
      </c>
      <c r="D113" s="24"/>
      <c r="E113" s="11"/>
      <c r="F113" s="11"/>
      <c r="G113" s="40" t="str">
        <f>IF(J114="FIN","",LOOKUP(I113,DATOS!A:A,DATOS!F:F))</f>
        <v xml:space="preserve">RÉGIMEN DISCIPLINARIO . </v>
      </c>
      <c r="H113" s="40">
        <f>IF(J114="FIN",0,LOOKUP(I113,DATOS!A:A,DATOS!P:P))</f>
        <v>0</v>
      </c>
      <c r="I113" s="35">
        <f>+I107+1</f>
        <v>336</v>
      </c>
      <c r="J113" s="61">
        <f>IF(LOOKUP(I113,DATOS!A:A,DATOS!C:C)=0,J107,(LOOKUP(I113,DATOS!A:A,DATOS!C:C)))</f>
        <v>6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 xml:space="preserve">20.- RÉGIMEN DISCIPLINARIO . </v>
      </c>
      <c r="D119" s="24"/>
      <c r="E119" s="11"/>
      <c r="F119" s="11"/>
      <c r="G119" s="40" t="str">
        <f>IF(J120="FIN","",LOOKUP(I119,DATOS!A:A,DATOS!F:F))</f>
        <v xml:space="preserve">RÉGIMEN DISCIPLINARIO . </v>
      </c>
      <c r="H119" s="40">
        <f>IF(J120="FIN",0,LOOKUP(I119,DATOS!A:A,DATOS!P:P))</f>
        <v>0</v>
      </c>
      <c r="I119" s="35">
        <f>+I113+1</f>
        <v>337</v>
      </c>
      <c r="J119" s="61">
        <f>IF(LOOKUP(I119,DATOS!A:A,DATOS!C:C)=0,J113,(LOOKUP(I119,DATOS!A:A,DATOS!C:C)))</f>
        <v>6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 xml:space="preserve">21.- RÉGIMEN DISCIPLINARIO . </v>
      </c>
      <c r="D125" s="24"/>
      <c r="E125" s="11"/>
      <c r="F125" s="11"/>
      <c r="G125" s="40" t="str">
        <f>IF(J126="FIN","",LOOKUP(I125,DATOS!A:A,DATOS!F:F))</f>
        <v xml:space="preserve">RÉGIMEN DISCIPLINARIO . </v>
      </c>
      <c r="H125" s="40">
        <f>IF(J126="FIN",0,LOOKUP(I125,DATOS!A:A,DATOS!P:P))</f>
        <v>0</v>
      </c>
      <c r="I125" s="35">
        <f>+I119+1</f>
        <v>338</v>
      </c>
      <c r="J125" s="61">
        <f>IF(LOOKUP(I125,DATOS!A:A,DATOS!C:C)=0,J119,(LOOKUP(I125,DATOS!A:A,DATOS!C:C)))</f>
        <v>6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 xml:space="preserve">22.- RÉGIMEN DISCIPLINARIO . </v>
      </c>
      <c r="D131" s="24"/>
      <c r="E131" s="11"/>
      <c r="F131" s="11"/>
      <c r="G131" s="40" t="str">
        <f>IF(J132="FIN","",LOOKUP(I131,DATOS!A:A,DATOS!F:F))</f>
        <v xml:space="preserve">RÉGIMEN DISCIPLINARIO . </v>
      </c>
      <c r="H131" s="40">
        <f>IF(J132="FIN",0,LOOKUP(I131,DATOS!A:A,DATOS!P:P))</f>
        <v>0</v>
      </c>
      <c r="I131" s="35">
        <f>+I125+1</f>
        <v>339</v>
      </c>
      <c r="J131" s="61">
        <f>IF(LOOKUP(I131,DATOS!A:A,DATOS!C:C)=0,J125,(LOOKUP(I131,DATOS!A:A,DATOS!C:C)))</f>
        <v>6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 xml:space="preserve">23.- RÉGIMEN DISCIPLINARIO . </v>
      </c>
      <c r="D137" s="24"/>
      <c r="E137" s="11"/>
      <c r="F137" s="11"/>
      <c r="G137" s="40" t="str">
        <f>IF(J138="FIN","",LOOKUP(I137,DATOS!A:A,DATOS!F:F))</f>
        <v xml:space="preserve">RÉGIMEN DISCIPLINARIO . </v>
      </c>
      <c r="H137" s="40">
        <f>IF(J138="FIN",0,LOOKUP(I137,DATOS!A:A,DATOS!P:P))</f>
        <v>0</v>
      </c>
      <c r="I137" s="35">
        <f>+I131+1</f>
        <v>340</v>
      </c>
      <c r="J137" s="61">
        <f>IF(LOOKUP(I137,DATOS!A:A,DATOS!C:C)=0,J131,(LOOKUP(I137,DATOS!A:A,DATOS!C:C)))</f>
        <v>6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 xml:space="preserve">24.- RÉGIMEN DISCIPLINARIO . </v>
      </c>
      <c r="D143" s="24"/>
      <c r="E143" s="11"/>
      <c r="F143" s="11"/>
      <c r="G143" s="40" t="str">
        <f>IF(J144="FIN","",LOOKUP(I143,DATOS!A:A,DATOS!F:F))</f>
        <v xml:space="preserve">RÉGIMEN DISCIPLINARIO . </v>
      </c>
      <c r="H143" s="40">
        <f>IF(J144="FIN",0,LOOKUP(I143,DATOS!A:A,DATOS!P:P))</f>
        <v>0</v>
      </c>
      <c r="I143" s="35">
        <f>+I137+1</f>
        <v>341</v>
      </c>
      <c r="J143" s="61">
        <f>IF(LOOKUP(I143,DATOS!A:A,DATOS!C:C)=0,J137,(LOOKUP(I143,DATOS!A:A,DATOS!C:C)))</f>
        <v>6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 xml:space="preserve">25.- RÉGIMEN DISCIPLINARIO . </v>
      </c>
      <c r="D149" s="24"/>
      <c r="E149" s="11"/>
      <c r="F149" s="11"/>
      <c r="G149" s="40" t="str">
        <f>IF(J150="FIN","",LOOKUP(I149,DATOS!A:A,DATOS!F:F))</f>
        <v xml:space="preserve">RÉGIMEN DISCIPLINARIO . </v>
      </c>
      <c r="H149" s="40">
        <f>IF(J150="FIN",0,LOOKUP(I149,DATOS!A:A,DATOS!P:P))</f>
        <v>0</v>
      </c>
      <c r="I149" s="35">
        <f>+I143+1</f>
        <v>342</v>
      </c>
      <c r="J149" s="61">
        <f>IF(LOOKUP(I149,DATOS!A:A,DATOS!C:C)=0,J143,(LOOKUP(I149,DATOS!A:A,DATOS!C:C)))</f>
        <v>6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 xml:space="preserve">26.- RÉGIMEN DISCIPLINARIO . </v>
      </c>
      <c r="D155" s="24"/>
      <c r="E155" s="11"/>
      <c r="F155" s="11"/>
      <c r="G155" s="40" t="str">
        <f>IF(J156="FIN","",LOOKUP(I155,DATOS!A:A,DATOS!F:F))</f>
        <v xml:space="preserve">RÉGIMEN DISCIPLINARIO . </v>
      </c>
      <c r="H155" s="40">
        <f>IF(J156="FIN",0,LOOKUP(I155,DATOS!A:A,DATOS!P:P))</f>
        <v>0</v>
      </c>
      <c r="I155" s="35">
        <f>+I149+1</f>
        <v>343</v>
      </c>
      <c r="J155" s="61">
        <f>IF(LOOKUP(I155,DATOS!A:A,DATOS!C:C)=0,J149,(LOOKUP(I155,DATOS!A:A,DATOS!C:C)))</f>
        <v>6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 xml:space="preserve">27.- RÉGIMEN DISCIPLINARIO . </v>
      </c>
      <c r="D161" s="24"/>
      <c r="E161" s="11"/>
      <c r="F161" s="11"/>
      <c r="G161" s="40" t="str">
        <f>IF(J162="FIN","",LOOKUP(I161,DATOS!A:A,DATOS!F:F))</f>
        <v xml:space="preserve">RÉGIMEN DISCIPLINARIO . </v>
      </c>
      <c r="H161" s="40">
        <f>IF(J162="FIN",0,LOOKUP(I161,DATOS!A:A,DATOS!P:P))</f>
        <v>0</v>
      </c>
      <c r="I161" s="35">
        <f>+I155+1</f>
        <v>344</v>
      </c>
      <c r="J161" s="61">
        <f>IF(LOOKUP(I161,DATOS!A:A,DATOS!C:C)=0,J155,(LOOKUP(I161,DATOS!A:A,DATOS!C:C)))</f>
        <v>6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 xml:space="preserve">28.- RÉGIMEN DISCIPLINARIO . </v>
      </c>
      <c r="D167" s="24"/>
      <c r="E167" s="11"/>
      <c r="F167" s="11"/>
      <c r="G167" s="40" t="str">
        <f>IF(J168="FIN","",LOOKUP(I167,DATOS!A:A,DATOS!F:F))</f>
        <v xml:space="preserve">RÉGIMEN DISCIPLINARIO . </v>
      </c>
      <c r="H167" s="40">
        <f>IF(J168="FIN",0,LOOKUP(I167,DATOS!A:A,DATOS!P:P))</f>
        <v>0</v>
      </c>
      <c r="I167" s="35">
        <f>+I161+1</f>
        <v>345</v>
      </c>
      <c r="J167" s="61">
        <f>IF(LOOKUP(I167,DATOS!A:A,DATOS!C:C)=0,J161,(LOOKUP(I167,DATOS!A:A,DATOS!C:C)))</f>
        <v>6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 xml:space="preserve">29.- RÉGIMEN DISCIPLINARIO . </v>
      </c>
      <c r="D173" s="24"/>
      <c r="E173" s="11"/>
      <c r="F173" s="11"/>
      <c r="G173" s="40" t="str">
        <f>IF(J174="FIN","",LOOKUP(I173,DATOS!A:A,DATOS!F:F))</f>
        <v xml:space="preserve">RÉGIMEN DISCIPLINARIO . </v>
      </c>
      <c r="H173" s="40">
        <f>IF(J174="FIN",0,LOOKUP(I173,DATOS!A:A,DATOS!P:P))</f>
        <v>0</v>
      </c>
      <c r="I173" s="35">
        <f>+I167+1</f>
        <v>346</v>
      </c>
      <c r="J173" s="61">
        <f>IF(LOOKUP(I173,DATOS!A:A,DATOS!C:C)=0,J167,(LOOKUP(I173,DATOS!A:A,DATOS!C:C)))</f>
        <v>6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 xml:space="preserve">30.- RÉGIMEN DISCIPLINARIO . </v>
      </c>
      <c r="D179" s="24"/>
      <c r="E179" s="11"/>
      <c r="F179" s="11"/>
      <c r="G179" s="40" t="str">
        <f>IF(J180="FIN","",LOOKUP(I179,DATOS!A:A,DATOS!F:F))</f>
        <v xml:space="preserve">RÉGIMEN DISCIPLINARIO . </v>
      </c>
      <c r="H179" s="40">
        <f>IF(J180="FIN",0,LOOKUP(I179,DATOS!A:A,DATOS!P:P))</f>
        <v>0</v>
      </c>
      <c r="I179" s="35">
        <f>+I173+1</f>
        <v>347</v>
      </c>
      <c r="J179" s="61">
        <f>IF(LOOKUP(I179,DATOS!A:A,DATOS!C:C)=0,J173,(LOOKUP(I179,DATOS!A:A,DATOS!C:C)))</f>
        <v>6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 xml:space="preserve">31.- RÉGIMEN DISCIPLINARIO . </v>
      </c>
      <c r="D185" s="24"/>
      <c r="E185" s="11"/>
      <c r="F185" s="11"/>
      <c r="G185" s="40" t="str">
        <f>IF(J186="FIN","",LOOKUP(I185,DATOS!A:A,DATOS!F:F))</f>
        <v xml:space="preserve">RÉGIMEN DISCIPLINARIO . </v>
      </c>
      <c r="H185" s="40">
        <f>IF(J186="FIN",0,LOOKUP(I185,DATOS!A:A,DATOS!P:P))</f>
        <v>0</v>
      </c>
      <c r="I185" s="35">
        <f>+I179+1</f>
        <v>348</v>
      </c>
      <c r="J185" s="61">
        <f>IF(LOOKUP(I185,DATOS!A:A,DATOS!C:C)=0,J179,(LOOKUP(I185,DATOS!A:A,DATOS!C:C)))</f>
        <v>6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 xml:space="preserve">32.- RÉGIMEN DISCIPLINARIO . </v>
      </c>
      <c r="D191" s="24"/>
      <c r="E191" s="11"/>
      <c r="F191" s="11"/>
      <c r="G191" s="40" t="str">
        <f>IF(J192="FIN","",LOOKUP(I191,DATOS!A:A,DATOS!F:F))</f>
        <v xml:space="preserve">RÉGIMEN DISCIPLINARIO . </v>
      </c>
      <c r="H191" s="40">
        <f>IF(J192="FIN",0,LOOKUP(I191,DATOS!A:A,DATOS!P:P))</f>
        <v>0</v>
      </c>
      <c r="I191" s="35">
        <f>+I185+1</f>
        <v>349</v>
      </c>
      <c r="J191" s="61">
        <f>IF(LOOKUP(I191,DATOS!A:A,DATOS!C:C)=0,J185,(LOOKUP(I191,DATOS!A:A,DATOS!C:C)))</f>
        <v>6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 xml:space="preserve">33.- RÉGIMEN DISCIPLINARIO . </v>
      </c>
      <c r="D197" s="24"/>
      <c r="E197" s="11"/>
      <c r="F197" s="11"/>
      <c r="G197" s="40" t="str">
        <f>IF(J198="FIN","",LOOKUP(I197,DATOS!A:A,DATOS!F:F))</f>
        <v xml:space="preserve">RÉGIMEN DISCIPLINARIO . </v>
      </c>
      <c r="H197" s="40">
        <f>IF(J198="FIN",0,LOOKUP(I197,DATOS!A:A,DATOS!P:P))</f>
        <v>0</v>
      </c>
      <c r="I197" s="35">
        <f>+I191+1</f>
        <v>350</v>
      </c>
      <c r="J197" s="61">
        <f>IF(LOOKUP(I197,DATOS!A:A,DATOS!C:C)=0,J191,(LOOKUP(I197,DATOS!A:A,DATOS!C:C)))</f>
        <v>6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 xml:space="preserve">34.- RÉGIMEN DISCIPLINARIO . </v>
      </c>
      <c r="D203" s="24"/>
      <c r="E203" s="11"/>
      <c r="F203" s="11"/>
      <c r="G203" s="40" t="str">
        <f>IF(J204="FIN","",LOOKUP(I203,DATOS!A:A,DATOS!F:F))</f>
        <v xml:space="preserve">RÉGIMEN DISCIPLINARIO . </v>
      </c>
      <c r="H203" s="40">
        <f>IF(J204="FIN",0,LOOKUP(I203,DATOS!A:A,DATOS!P:P))</f>
        <v>0</v>
      </c>
      <c r="I203" s="35">
        <f>+I197+1</f>
        <v>351</v>
      </c>
      <c r="J203" s="61">
        <f>IF(LOOKUP(I203,DATOS!A:A,DATOS!C:C)=0,J197,(LOOKUP(I203,DATOS!A:A,DATOS!C:C)))</f>
        <v>6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 xml:space="preserve">35.- RÉGIMEN DISCIPLINARIO . </v>
      </c>
      <c r="D209" s="24"/>
      <c r="E209" s="11"/>
      <c r="F209" s="11"/>
      <c r="G209" s="40" t="str">
        <f>IF(J210="FIN","",LOOKUP(I209,DATOS!A:A,DATOS!F:F))</f>
        <v xml:space="preserve">RÉGIMEN DISCIPLINARIO . </v>
      </c>
      <c r="H209" s="40">
        <f>IF(J210="FIN",0,LOOKUP(I209,DATOS!A:A,DATOS!P:P))</f>
        <v>0</v>
      </c>
      <c r="I209" s="35">
        <f>+I203+1</f>
        <v>352</v>
      </c>
      <c r="J209" s="61">
        <f>IF(LOOKUP(I209,DATOS!A:A,DATOS!C:C)=0,J203,(LOOKUP(I209,DATOS!A:A,DATOS!C:C)))</f>
        <v>6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 xml:space="preserve">36.- RÉGIMEN DISCIPLINARIO . </v>
      </c>
      <c r="D215" s="24"/>
      <c r="E215" s="11"/>
      <c r="F215" s="11"/>
      <c r="G215" s="40" t="str">
        <f>IF(J216="FIN","",LOOKUP(I215,DATOS!A:A,DATOS!F:F))</f>
        <v xml:space="preserve">RÉGIMEN DISCIPLINARIO . </v>
      </c>
      <c r="H215" s="40">
        <f>IF(J216="FIN",0,LOOKUP(I215,DATOS!A:A,DATOS!P:P))</f>
        <v>0</v>
      </c>
      <c r="I215" s="35">
        <f>+I209+1</f>
        <v>353</v>
      </c>
      <c r="J215" s="61">
        <f>IF(LOOKUP(I215,DATOS!A:A,DATOS!C:C)=0,J209,(LOOKUP(I215,DATOS!A:A,DATOS!C:C)))</f>
        <v>6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 xml:space="preserve">37.- RÉGIMEN DISCIPLINARIO . </v>
      </c>
      <c r="D221" s="24"/>
      <c r="E221" s="11"/>
      <c r="F221" s="11"/>
      <c r="G221" s="40" t="str">
        <f>IF(J222="FIN","",LOOKUP(I221,DATOS!A:A,DATOS!F:F))</f>
        <v xml:space="preserve">RÉGIMEN DISCIPLINARIO . </v>
      </c>
      <c r="H221" s="40">
        <f>IF(J222="FIN",0,LOOKUP(I221,DATOS!A:A,DATOS!P:P))</f>
        <v>0</v>
      </c>
      <c r="I221" s="35">
        <f>+I215+1</f>
        <v>354</v>
      </c>
      <c r="J221" s="61">
        <f>IF(LOOKUP(I221,DATOS!A:A,DATOS!C:C)=0,J215,(LOOKUP(I221,DATOS!A:A,DATOS!C:C)))</f>
        <v>6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 xml:space="preserve">38.- RÉGIMEN DISCIPLINARIO . </v>
      </c>
      <c r="D227" s="24"/>
      <c r="E227" s="11"/>
      <c r="F227" s="11"/>
      <c r="G227" s="40" t="str">
        <f>IF(J228="FIN","",LOOKUP(I227,DATOS!A:A,DATOS!F:F))</f>
        <v xml:space="preserve">RÉGIMEN DISCIPLINARIO . </v>
      </c>
      <c r="H227" s="40">
        <f>IF(J228="FIN",0,LOOKUP(I227,DATOS!A:A,DATOS!P:P))</f>
        <v>0</v>
      </c>
      <c r="I227" s="35">
        <f>+I221+1</f>
        <v>355</v>
      </c>
      <c r="J227" s="61">
        <f>IF(LOOKUP(I227,DATOS!A:A,DATOS!C:C)=0,J221,(LOOKUP(I227,DATOS!A:A,DATOS!C:C)))</f>
        <v>6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 xml:space="preserve">39.- RÉGIMEN DISCIPLINARIO . </v>
      </c>
      <c r="D233" s="24"/>
      <c r="E233" s="11"/>
      <c r="F233" s="11"/>
      <c r="G233" s="40" t="str">
        <f>IF(J234="FIN","",LOOKUP(I233,DATOS!A:A,DATOS!F:F))</f>
        <v xml:space="preserve">RÉGIMEN DISCIPLINARIO . </v>
      </c>
      <c r="H233" s="40">
        <f>IF(J234="FIN",0,LOOKUP(I233,DATOS!A:A,DATOS!P:P))</f>
        <v>0</v>
      </c>
      <c r="I233" s="35">
        <f>+I227+1</f>
        <v>356</v>
      </c>
      <c r="J233" s="61">
        <f>IF(LOOKUP(I233,DATOS!A:A,DATOS!C:C)=0,J227,(LOOKUP(I233,DATOS!A:A,DATOS!C:C)))</f>
        <v>6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 xml:space="preserve">40.- RÉGIMEN DISCIPLINARIO . </v>
      </c>
      <c r="D239" s="24"/>
      <c r="E239" s="11"/>
      <c r="F239" s="11"/>
      <c r="G239" s="40" t="str">
        <f>IF(J240="FIN","",LOOKUP(I239,DATOS!A:A,DATOS!F:F))</f>
        <v xml:space="preserve">RÉGIMEN DISCIPLINARIO . </v>
      </c>
      <c r="H239" s="40">
        <f>IF(J240="FIN",0,LOOKUP(I239,DATOS!A:A,DATOS!P:P))</f>
        <v>0</v>
      </c>
      <c r="I239" s="35">
        <f>+I233+1</f>
        <v>357</v>
      </c>
      <c r="J239" s="61">
        <f>IF(LOOKUP(I239,DATOS!A:A,DATOS!C:C)=0,J233,(LOOKUP(I239,DATOS!A:A,DATOS!C:C)))</f>
        <v>6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 xml:space="preserve">41.- RÉGIMEN DISCIPLINARIO . </v>
      </c>
      <c r="D245" s="24"/>
      <c r="E245" s="11"/>
      <c r="F245" s="11"/>
      <c r="G245" s="40" t="str">
        <f>IF(J246="FIN","",LOOKUP(I245,DATOS!A:A,DATOS!F:F))</f>
        <v xml:space="preserve">RÉGIMEN DISCIPLINARIO . </v>
      </c>
      <c r="H245" s="40">
        <f>IF(J246="FIN",0,LOOKUP(I245,DATOS!A:A,DATOS!P:P))</f>
        <v>0</v>
      </c>
      <c r="I245" s="35">
        <f>+I239+1</f>
        <v>358</v>
      </c>
      <c r="J245" s="61">
        <f>IF(LOOKUP(I245,DATOS!A:A,DATOS!C:C)=0,J239,(LOOKUP(I245,DATOS!A:A,DATOS!C:C)))</f>
        <v>6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 xml:space="preserve">42.- RÉGIMEN DISCIPLINARIO . </v>
      </c>
      <c r="D251" s="24"/>
      <c r="E251" s="11"/>
      <c r="F251" s="11"/>
      <c r="G251" s="40" t="str">
        <f>IF(J252="FIN","",LOOKUP(I251,DATOS!A:A,DATOS!F:F))</f>
        <v xml:space="preserve">RÉGIMEN DISCIPLINARIO . </v>
      </c>
      <c r="H251" s="40">
        <f>IF(J252="FIN",0,LOOKUP(I251,DATOS!A:A,DATOS!P:P))</f>
        <v>0</v>
      </c>
      <c r="I251" s="35">
        <f>+I245+1</f>
        <v>359</v>
      </c>
      <c r="J251" s="61">
        <f>IF(LOOKUP(I251,DATOS!A:A,DATOS!C:C)=0,J245,(LOOKUP(I251,DATOS!A:A,DATOS!C:C)))</f>
        <v>6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 xml:space="preserve">43.- RÉGIMEN DISCIPLINARIO . </v>
      </c>
      <c r="D257" s="24"/>
      <c r="E257" s="11"/>
      <c r="F257" s="11"/>
      <c r="G257" s="40" t="str">
        <f>IF(J258="FIN","",LOOKUP(I257,DATOS!A:A,DATOS!F:F))</f>
        <v xml:space="preserve">RÉGIMEN DISCIPLINARIO . </v>
      </c>
      <c r="H257" s="40">
        <f>IF(J258="FIN",0,LOOKUP(I257,DATOS!A:A,DATOS!P:P))</f>
        <v>0</v>
      </c>
      <c r="I257" s="35">
        <f>+I251+1</f>
        <v>360</v>
      </c>
      <c r="J257" s="61">
        <f>IF(LOOKUP(I257,DATOS!A:A,DATOS!C:C)=0,J251,(LOOKUP(I257,DATOS!A:A,DATOS!C:C)))</f>
        <v>6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 xml:space="preserve">44.- RÉGIMEN DISCIPLINARIO . </v>
      </c>
      <c r="D263" s="24"/>
      <c r="E263" s="11"/>
      <c r="F263" s="11"/>
      <c r="G263" s="40" t="str">
        <f>IF(J264="FIN","",LOOKUP(I263,DATOS!A:A,DATOS!F:F))</f>
        <v xml:space="preserve">RÉGIMEN DISCIPLINARIO . </v>
      </c>
      <c r="H263" s="40">
        <f>IF(J264="FIN",0,LOOKUP(I263,DATOS!A:A,DATOS!P:P))</f>
        <v>0</v>
      </c>
      <c r="I263" s="35">
        <f>+I257+1</f>
        <v>361</v>
      </c>
      <c r="J263" s="61">
        <f>IF(LOOKUP(I263,DATOS!A:A,DATOS!C:C)=0,J257,(LOOKUP(I263,DATOS!A:A,DATOS!C:C)))</f>
        <v>6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 xml:space="preserve">45.- RÉGIMEN DISCIPLINARIO . </v>
      </c>
      <c r="D269" s="24"/>
      <c r="E269" s="11"/>
      <c r="F269" s="11"/>
      <c r="G269" s="40" t="str">
        <f>IF(J270="FIN","",LOOKUP(I269,DATOS!A:A,DATOS!F:F))</f>
        <v xml:space="preserve">RÉGIMEN DISCIPLINARIO . </v>
      </c>
      <c r="H269" s="40">
        <f>IF(J270="FIN",0,LOOKUP(I269,DATOS!A:A,DATOS!P:P))</f>
        <v>0</v>
      </c>
      <c r="I269" s="35">
        <f>+I263+1</f>
        <v>362</v>
      </c>
      <c r="J269" s="61">
        <f>IF(LOOKUP(I269,DATOS!A:A,DATOS!C:C)=0,J263,(LOOKUP(I269,DATOS!A:A,DATOS!C:C)))</f>
        <v>6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 xml:space="preserve">46.- RÉGIMEN DISCIPLINARIO . </v>
      </c>
      <c r="D275" s="24"/>
      <c r="E275" s="11"/>
      <c r="F275" s="11"/>
      <c r="G275" s="40" t="str">
        <f>IF(J276="FIN","",LOOKUP(I275,DATOS!A:A,DATOS!F:F))</f>
        <v xml:space="preserve">RÉGIMEN DISCIPLINARIO . </v>
      </c>
      <c r="H275" s="40">
        <f>IF(J276="FIN",0,LOOKUP(I275,DATOS!A:A,DATOS!P:P))</f>
        <v>0</v>
      </c>
      <c r="I275" s="35">
        <f>+I269+1</f>
        <v>363</v>
      </c>
      <c r="J275" s="61">
        <f>IF(LOOKUP(I275,DATOS!A:A,DATOS!C:C)=0,J269,(LOOKUP(I275,DATOS!A:A,DATOS!C:C)))</f>
        <v>6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 xml:space="preserve">47.- RÉGIMEN DISCIPLINARIO . </v>
      </c>
      <c r="D281" s="24"/>
      <c r="E281" s="11"/>
      <c r="F281" s="11"/>
      <c r="G281" s="40" t="str">
        <f>IF(J282="FIN","",LOOKUP(I281,DATOS!A:A,DATOS!F:F))</f>
        <v xml:space="preserve">RÉGIMEN DISCIPLINARIO . </v>
      </c>
      <c r="H281" s="40">
        <f>IF(J282="FIN",0,LOOKUP(I281,DATOS!A:A,DATOS!P:P))</f>
        <v>0</v>
      </c>
      <c r="I281" s="35">
        <f>+I275+1</f>
        <v>364</v>
      </c>
      <c r="J281" s="61">
        <f>IF(LOOKUP(I281,DATOS!A:A,DATOS!C:C)=0,J275,(LOOKUP(I281,DATOS!A:A,DATOS!C:C)))</f>
        <v>6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 xml:space="preserve">48.- RÉGIMEN DISCIPLINARIO . </v>
      </c>
      <c r="D287" s="24"/>
      <c r="E287" s="11"/>
      <c r="F287" s="11"/>
      <c r="G287" s="40" t="str">
        <f>IF(J288="FIN","",LOOKUP(I287,DATOS!A:A,DATOS!F:F))</f>
        <v xml:space="preserve">RÉGIMEN DISCIPLINARIO . </v>
      </c>
      <c r="H287" s="40">
        <f>IF(J288="FIN",0,LOOKUP(I287,DATOS!A:A,DATOS!P:P))</f>
        <v>0</v>
      </c>
      <c r="I287" s="35">
        <f>+I281+1</f>
        <v>365</v>
      </c>
      <c r="J287" s="61">
        <f>IF(LOOKUP(I287,DATOS!A:A,DATOS!C:C)=0,J281,(LOOKUP(I287,DATOS!A:A,DATOS!C:C)))</f>
        <v>6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 xml:space="preserve">49.- RÉGIMEN DISCIPLINARIO . </v>
      </c>
      <c r="D293" s="24"/>
      <c r="E293" s="11"/>
      <c r="F293" s="11"/>
      <c r="G293" s="40" t="str">
        <f>IF(J294="FIN","",LOOKUP(I293,DATOS!A:A,DATOS!F:F))</f>
        <v xml:space="preserve">RÉGIMEN DISCIPLINARIO . </v>
      </c>
      <c r="H293" s="40">
        <f>IF(J294="FIN",0,LOOKUP(I293,DATOS!A:A,DATOS!P:P))</f>
        <v>0</v>
      </c>
      <c r="I293" s="35">
        <f>+I287+1</f>
        <v>366</v>
      </c>
      <c r="J293" s="61">
        <f>IF(LOOKUP(I293,DATOS!A:A,DATOS!C:C)=0,J287,(LOOKUP(I293,DATOS!A:A,DATOS!C:C)))</f>
        <v>6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 xml:space="preserve">50.- RÉGIMEN DISCIPLINARIO . </v>
      </c>
      <c r="D299" s="24"/>
      <c r="E299" s="11"/>
      <c r="F299" s="11"/>
      <c r="G299" s="40" t="str">
        <f>IF(J300="FIN","",LOOKUP(I299,DATOS!A:A,DATOS!F:F))</f>
        <v xml:space="preserve">RÉGIMEN DISCIPLINARIO . </v>
      </c>
      <c r="H299" s="40">
        <f>IF(J300="FIN",0,LOOKUP(I299,DATOS!A:A,DATOS!P:P))</f>
        <v>0</v>
      </c>
      <c r="I299" s="35">
        <f>+I293+1</f>
        <v>367</v>
      </c>
      <c r="J299" s="61">
        <f>IF(LOOKUP(I299,DATOS!A:A,DATOS!C:C)=0,J293,(LOOKUP(I299,DATOS!A:A,DATOS!C:C)))</f>
        <v>6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 xml:space="preserve">51.- RÉGIMEN DISCIPLINARIO . </v>
      </c>
      <c r="D305" s="24"/>
      <c r="E305" s="11"/>
      <c r="F305" s="11"/>
      <c r="G305" s="40" t="str">
        <f>IF(J306="FIN","",LOOKUP(I305,DATOS!A:A,DATOS!F:F))</f>
        <v xml:space="preserve">RÉGIMEN DISCIPLINARIO . </v>
      </c>
      <c r="H305" s="40">
        <f>IF(J306="FIN",0,LOOKUP(I305,DATOS!A:A,DATOS!P:P))</f>
        <v>0</v>
      </c>
      <c r="I305" s="35">
        <f>+I299+1</f>
        <v>368</v>
      </c>
      <c r="J305" s="61">
        <f>IF(LOOKUP(I305,DATOS!A:A,DATOS!C:C)=0,J299,(LOOKUP(I305,DATOS!A:A,DATOS!C:C)))</f>
        <v>6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 xml:space="preserve">52.- RÉGIMEN DISCIPLINARIO . </v>
      </c>
      <c r="D311" s="24"/>
      <c r="E311" s="11"/>
      <c r="F311" s="11"/>
      <c r="G311" s="40" t="str">
        <f>IF(J312="FIN","",LOOKUP(I311,DATOS!A:A,DATOS!F:F))</f>
        <v xml:space="preserve">RÉGIMEN DISCIPLINARIO . </v>
      </c>
      <c r="H311" s="40">
        <f>IF(J312="FIN",0,LOOKUP(I311,DATOS!A:A,DATOS!P:P))</f>
        <v>0</v>
      </c>
      <c r="I311" s="35">
        <f>+I305+1</f>
        <v>369</v>
      </c>
      <c r="J311" s="61">
        <f>IF(LOOKUP(I311,DATOS!A:A,DATOS!C:C)=0,J305,(LOOKUP(I311,DATOS!A:A,DATOS!C:C)))</f>
        <v>6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>a) 0</v>
      </c>
      <c r="D312" s="26"/>
      <c r="G312" s="38">
        <f>IF(J312="FIN","",LOOKUP(I311,DATOS!A:A,DATOS!L:L))</f>
        <v>0</v>
      </c>
      <c r="I312" s="35" t="s">
        <v>127</v>
      </c>
      <c r="J312" s="41" t="str">
        <f>IF(J306="FIN","FIN",IF(J311=J305,"","FIN"))</f>
        <v/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>b) 0</v>
      </c>
      <c r="D313" s="26"/>
      <c r="G313" s="38">
        <f>IF(J312="FIN","",LOOKUP(I311,DATOS!A:A,DATOS!M:M))</f>
        <v>0</v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>c) 0</v>
      </c>
      <c r="D314" s="26"/>
      <c r="G314" s="38">
        <f>IF(J312="FIN","",LOOKUP(I311,DATOS!A:A,DATOS!N:N))</f>
        <v>0</v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>d) 0</v>
      </c>
      <c r="D315" s="26"/>
      <c r="G315" s="38">
        <f>IF(J312="FIN","",LOOKUP(I311,DATOS!A:A,DATOS!O:O))</f>
        <v>0</v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 xml:space="preserve">53.- RÉGIMEN DISCIPLINARIO . </v>
      </c>
      <c r="D317" s="24"/>
      <c r="E317" s="11"/>
      <c r="F317" s="11"/>
      <c r="G317" s="40" t="str">
        <f>IF(J318="FIN","",LOOKUP(I317,DATOS!A:A,DATOS!F:F))</f>
        <v xml:space="preserve">RÉGIMEN DISCIPLINARIO . </v>
      </c>
      <c r="H317" s="40">
        <f>IF(J318="FIN",0,LOOKUP(I317,DATOS!A:A,DATOS!P:P))</f>
        <v>0</v>
      </c>
      <c r="I317" s="35">
        <f>+I311+1</f>
        <v>370</v>
      </c>
      <c r="J317" s="61">
        <f>IF(LOOKUP(I317,DATOS!A:A,DATOS!C:C)=0,J311,(LOOKUP(I317,DATOS!A:A,DATOS!C:C)))</f>
        <v>6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>a) 0</v>
      </c>
      <c r="D318" s="26"/>
      <c r="G318" s="38">
        <f>IF(J318="FIN","",LOOKUP(I317,DATOS!A:A,DATOS!L:L))</f>
        <v>0</v>
      </c>
      <c r="I318" s="35" t="s">
        <v>127</v>
      </c>
      <c r="J318" s="41" t="str">
        <f>IF(J312="FIN","FIN",IF(J317=J311,"","FIN"))</f>
        <v/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>b) 0</v>
      </c>
      <c r="D319" s="26"/>
      <c r="G319" s="38">
        <f>IF(J318="FIN","",LOOKUP(I317,DATOS!A:A,DATOS!M:M))</f>
        <v>0</v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>c) 0</v>
      </c>
      <c r="D320" s="26"/>
      <c r="G320" s="38">
        <f>IF(J318="FIN","",LOOKUP(I317,DATOS!A:A,DATOS!N:N))</f>
        <v>0</v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>d) 0</v>
      </c>
      <c r="D321" s="26"/>
      <c r="G321" s="38">
        <f>IF(J318="FIN","",LOOKUP(I317,DATOS!A:A,DATOS!O:O))</f>
        <v>0</v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 xml:space="preserve">54.- RÉGIMEN DISCIPLINARIO . </v>
      </c>
      <c r="D323" s="24"/>
      <c r="E323" s="11"/>
      <c r="F323" s="11"/>
      <c r="G323" s="40" t="str">
        <f>IF(J324="FIN","",LOOKUP(I323,DATOS!A:A,DATOS!F:F))</f>
        <v xml:space="preserve">RÉGIMEN DISCIPLINARIO . </v>
      </c>
      <c r="H323" s="40">
        <f>IF(J324="FIN",0,LOOKUP(I323,DATOS!A:A,DATOS!P:P))</f>
        <v>0</v>
      </c>
      <c r="I323" s="35">
        <f>+I317+1</f>
        <v>371</v>
      </c>
      <c r="J323" s="61">
        <f>IF(LOOKUP(I323,DATOS!A:A,DATOS!C:C)=0,J317,(LOOKUP(I323,DATOS!A:A,DATOS!C:C)))</f>
        <v>6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>a) 0</v>
      </c>
      <c r="D324" s="26"/>
      <c r="G324" s="38">
        <f>IF(J324="FIN","",LOOKUP(I323,DATOS!A:A,DATOS!L:L))</f>
        <v>0</v>
      </c>
      <c r="I324" s="35" t="s">
        <v>127</v>
      </c>
      <c r="J324" s="41" t="str">
        <f>IF(J318="FIN","FIN",IF(J323=J317,"","FIN"))</f>
        <v/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>b) 0</v>
      </c>
      <c r="D325" s="26"/>
      <c r="G325" s="38">
        <f>IF(J324="FIN","",LOOKUP(I323,DATOS!A:A,DATOS!M:M))</f>
        <v>0</v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>c) 0</v>
      </c>
      <c r="D326" s="26"/>
      <c r="G326" s="38">
        <f>IF(J324="FIN","",LOOKUP(I323,DATOS!A:A,DATOS!N:N))</f>
        <v>0</v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>d) 0</v>
      </c>
      <c r="D327" s="26"/>
      <c r="G327" s="38">
        <f>IF(J324="FIN","",LOOKUP(I323,DATOS!A:A,DATOS!O:O))</f>
        <v>0</v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 xml:space="preserve">55.- RÉGIMEN DISCIPLINARIO . </v>
      </c>
      <c r="D329" s="24"/>
      <c r="E329" s="11"/>
      <c r="F329" s="11"/>
      <c r="G329" s="40" t="str">
        <f>IF(J330="FIN","",LOOKUP(I329,DATOS!A:A,DATOS!F:F))</f>
        <v xml:space="preserve">RÉGIMEN DISCIPLINARIO . </v>
      </c>
      <c r="H329" s="40">
        <f>IF(J330="FIN",0,LOOKUP(I329,DATOS!A:A,DATOS!P:P))</f>
        <v>0</v>
      </c>
      <c r="I329" s="35">
        <f>+I323+1</f>
        <v>372</v>
      </c>
      <c r="J329" s="61">
        <f>IF(LOOKUP(I329,DATOS!A:A,DATOS!C:C)=0,J323,(LOOKUP(I329,DATOS!A:A,DATOS!C:C)))</f>
        <v>6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>a) 0</v>
      </c>
      <c r="D330" s="26"/>
      <c r="G330" s="38">
        <f>IF(J330="FIN","",LOOKUP(I329,DATOS!A:A,DATOS!L:L))</f>
        <v>0</v>
      </c>
      <c r="I330" s="35" t="s">
        <v>127</v>
      </c>
      <c r="J330" s="41" t="str">
        <f>IF(J324="FIN","FIN",IF(J329=J323,"","FIN"))</f>
        <v/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>b) 0</v>
      </c>
      <c r="D331" s="26"/>
      <c r="G331" s="38">
        <f>IF(J330="FIN","",LOOKUP(I329,DATOS!A:A,DATOS!M:M))</f>
        <v>0</v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>c) 0</v>
      </c>
      <c r="D332" s="26"/>
      <c r="G332" s="38">
        <f>IF(J330="FIN","",LOOKUP(I329,DATOS!A:A,DATOS!N:N))</f>
        <v>0</v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>d) 0</v>
      </c>
      <c r="D333" s="26"/>
      <c r="G333" s="38">
        <f>IF(J330="FIN","",LOOKUP(I329,DATOS!A:A,DATOS!O:O))</f>
        <v>0</v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RÉGIMEN DISCIPLINARIO . </v>
      </c>
      <c r="D335" s="24"/>
      <c r="E335" s="11"/>
      <c r="F335" s="11"/>
      <c r="G335" s="40" t="str">
        <f>IF(J336="FIN","",LOOKUP(I335,DATOS!A:A,DATOS!F:F))</f>
        <v xml:space="preserve">RÉGIMEN DISCIPLINARIO . </v>
      </c>
      <c r="H335" s="40">
        <f>IF(J336="FIN",0,LOOKUP(I335,DATOS!A:A,DATOS!P:P))</f>
        <v>0</v>
      </c>
      <c r="I335" s="35">
        <f>+I329+1</f>
        <v>373</v>
      </c>
      <c r="J335" s="61">
        <f>IF(LOOKUP(I335,DATOS!A:A,DATOS!C:C)=0,J329,(LOOKUP(I335,DATOS!A:A,DATOS!C:C)))</f>
        <v>6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>a) 0</v>
      </c>
      <c r="D336" s="26"/>
      <c r="G336" s="38">
        <f>IF(J336="FIN","",LOOKUP(I335,DATOS!A:A,DATOS!L:L))</f>
        <v>0</v>
      </c>
      <c r="I336" s="35" t="s">
        <v>127</v>
      </c>
      <c r="J336" s="41" t="str">
        <f>IF(J330="FIN","FIN",IF(J335=J329,"","FIN"))</f>
        <v/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>b) 0</v>
      </c>
      <c r="D337" s="26"/>
      <c r="G337" s="38">
        <f>IF(J336="FIN","",LOOKUP(I335,DATOS!A:A,DATOS!M:M))</f>
        <v>0</v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>c) 0</v>
      </c>
      <c r="D338" s="26"/>
      <c r="G338" s="38">
        <f>IF(J336="FIN","",LOOKUP(I335,DATOS!A:A,DATOS!N:N))</f>
        <v>0</v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>d) 0</v>
      </c>
      <c r="D339" s="26"/>
      <c r="G339" s="38">
        <f>IF(J336="FIN","",LOOKUP(I335,DATOS!A:A,DATOS!O:O))</f>
        <v>0</v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RÉGIMEN DISCIPLINARIO . </v>
      </c>
      <c r="D341" s="24"/>
      <c r="E341" s="11"/>
      <c r="F341" s="11"/>
      <c r="G341" s="40" t="str">
        <f>IF(J342="FIN","",LOOKUP(I341,DATOS!A:A,DATOS!F:F))</f>
        <v xml:space="preserve">RÉGIMEN DISCIPLINARIO . </v>
      </c>
      <c r="H341" s="40">
        <f>IF(J342="FIN",0,LOOKUP(I341,DATOS!A:A,DATOS!P:P))</f>
        <v>0</v>
      </c>
      <c r="I341" s="35">
        <f>+I335+1</f>
        <v>374</v>
      </c>
      <c r="J341" s="61">
        <f>IF(LOOKUP(I341,DATOS!A:A,DATOS!C:C)=0,J335,(LOOKUP(I341,DATOS!A:A,DATOS!C:C)))</f>
        <v>6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>a) 0</v>
      </c>
      <c r="D342" s="26"/>
      <c r="G342" s="38">
        <f>IF(J342="FIN","",LOOKUP(I341,DATOS!A:A,DATOS!L:L))</f>
        <v>0</v>
      </c>
      <c r="I342" s="35" t="s">
        <v>127</v>
      </c>
      <c r="J342" s="41" t="str">
        <f>IF(J336="FIN","FIN",IF(J341=J335,"","FIN"))</f>
        <v/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>b) 0</v>
      </c>
      <c r="D343" s="26"/>
      <c r="G343" s="38">
        <f>IF(J342="FIN","",LOOKUP(I341,DATOS!A:A,DATOS!M:M))</f>
        <v>0</v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>c) 0</v>
      </c>
      <c r="D344" s="26"/>
      <c r="G344" s="38">
        <f>IF(J342="FIN","",LOOKUP(I341,DATOS!A:A,DATOS!N:N))</f>
        <v>0</v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>d) 0</v>
      </c>
      <c r="D345" s="26"/>
      <c r="G345" s="38">
        <f>IF(J342="FIN","",LOOKUP(I341,DATOS!A:A,DATOS!O:O))</f>
        <v>0</v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RÉGIMEN DISCIPLINARIO . </v>
      </c>
      <c r="D347" s="24"/>
      <c r="E347" s="11"/>
      <c r="F347" s="11"/>
      <c r="G347" s="40" t="str">
        <f>IF(J348="FIN","",LOOKUP(I347,DATOS!A:A,DATOS!F:F))</f>
        <v xml:space="preserve">RÉGIMEN DISCIPLINARIO . </v>
      </c>
      <c r="H347" s="40">
        <f>IF(J348="FIN",0,LOOKUP(I347,DATOS!A:A,DATOS!P:P))</f>
        <v>0</v>
      </c>
      <c r="I347" s="35">
        <f>+I341+1</f>
        <v>375</v>
      </c>
      <c r="J347" s="61">
        <f>IF(LOOKUP(I347,DATOS!A:A,DATOS!C:C)=0,J341,(LOOKUP(I347,DATOS!A:A,DATOS!C:C)))</f>
        <v>6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>a) 0</v>
      </c>
      <c r="D348" s="26"/>
      <c r="G348" s="38">
        <f>IF(J348="FIN","",LOOKUP(I347,DATOS!A:A,DATOS!L:L))</f>
        <v>0</v>
      </c>
      <c r="I348" s="35" t="s">
        <v>127</v>
      </c>
      <c r="J348" s="41" t="str">
        <f>IF(J342="FIN","FIN",IF(J347=J341,"","FIN"))</f>
        <v/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>b) 0</v>
      </c>
      <c r="D349" s="26"/>
      <c r="G349" s="38">
        <f>IF(J348="FIN","",LOOKUP(I347,DATOS!A:A,DATOS!M:M))</f>
        <v>0</v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>c) 0</v>
      </c>
      <c r="D350" s="26"/>
      <c r="G350" s="38">
        <f>IF(J348="FIN","",LOOKUP(I347,DATOS!A:A,DATOS!N:N))</f>
        <v>0</v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>d) 0</v>
      </c>
      <c r="D351" s="26"/>
      <c r="G351" s="38">
        <f>IF(J348="FIN","",LOOKUP(I347,DATOS!A:A,DATOS!O:O))</f>
        <v>0</v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RÉGIMEN DISCIPLINARIO . </v>
      </c>
      <c r="D353" s="24"/>
      <c r="E353" s="11"/>
      <c r="F353" s="11"/>
      <c r="G353" s="40" t="str">
        <f>IF(J354="FIN","",LOOKUP(I353,DATOS!A:A,DATOS!F:F))</f>
        <v xml:space="preserve">RÉGIMEN DISCIPLINARIO . </v>
      </c>
      <c r="H353" s="40">
        <f>IF(J354="FIN",0,LOOKUP(I353,DATOS!A:A,DATOS!P:P))</f>
        <v>0</v>
      </c>
      <c r="I353" s="35">
        <f>+I347+1</f>
        <v>376</v>
      </c>
      <c r="J353" s="61">
        <f>IF(LOOKUP(I353,DATOS!A:A,DATOS!C:C)=0,J347,(LOOKUP(I353,DATOS!A:A,DATOS!C:C)))</f>
        <v>6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>a) 0</v>
      </c>
      <c r="D354" s="26"/>
      <c r="G354" s="38">
        <f>IF(J354="FIN","",LOOKUP(I353,DATOS!A:A,DATOS!L:L))</f>
        <v>0</v>
      </c>
      <c r="I354" s="35" t="s">
        <v>127</v>
      </c>
      <c r="J354" s="41" t="str">
        <f>IF(J348="FIN","FIN",IF(J353=J347,"","FIN"))</f>
        <v/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>b) 0</v>
      </c>
      <c r="D355" s="26"/>
      <c r="G355" s="38">
        <f>IF(J354="FIN","",LOOKUP(I353,DATOS!A:A,DATOS!M:M))</f>
        <v>0</v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>c) 0</v>
      </c>
      <c r="D356" s="26"/>
      <c r="G356" s="38">
        <f>IF(J354="FIN","",LOOKUP(I353,DATOS!A:A,DATOS!N:N))</f>
        <v>0</v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>d) 0</v>
      </c>
      <c r="D357" s="26"/>
      <c r="G357" s="38">
        <f>IF(J354="FIN","",LOOKUP(I353,DATOS!A:A,DATOS!O:O))</f>
        <v>0</v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RÉGIMEN DISCIPLINARIO . </v>
      </c>
      <c r="D359" s="24"/>
      <c r="E359" s="11"/>
      <c r="F359" s="11"/>
      <c r="G359" s="40" t="str">
        <f>IF(J360="FIN","",LOOKUP(I359,DATOS!A:A,DATOS!F:F))</f>
        <v xml:space="preserve">RÉGIMEN DISCIPLINARIO . </v>
      </c>
      <c r="H359" s="40">
        <f>IF(J360="FIN",0,LOOKUP(I359,DATOS!A:A,DATOS!P:P))</f>
        <v>0</v>
      </c>
      <c r="I359" s="35">
        <f>+I353+1</f>
        <v>377</v>
      </c>
      <c r="J359" s="61">
        <f>IF(LOOKUP(I359,DATOS!A:A,DATOS!C:C)=0,J353,(LOOKUP(I359,DATOS!A:A,DATOS!C:C)))</f>
        <v>6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>a) 0</v>
      </c>
      <c r="D360" s="26"/>
      <c r="G360" s="38">
        <f>IF(J360="FIN","",LOOKUP(I359,DATOS!A:A,DATOS!L:L))</f>
        <v>0</v>
      </c>
      <c r="I360" s="35" t="s">
        <v>127</v>
      </c>
      <c r="J360" s="41" t="str">
        <f>IF(J354="FIN","FIN",IF(J359=J353,"","FIN"))</f>
        <v/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>b) 0</v>
      </c>
      <c r="D361" s="26"/>
      <c r="G361" s="38">
        <f>IF(J360="FIN","",LOOKUP(I359,DATOS!A:A,DATOS!M:M))</f>
        <v>0</v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>c) 0</v>
      </c>
      <c r="D362" s="26"/>
      <c r="G362" s="38">
        <f>IF(J360="FIN","",LOOKUP(I359,DATOS!A:A,DATOS!N:N))</f>
        <v>0</v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>d) 0</v>
      </c>
      <c r="D363" s="26"/>
      <c r="G363" s="38">
        <f>IF(J360="FIN","",LOOKUP(I359,DATOS!A:A,DATOS!O:O))</f>
        <v>0</v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RÉGIMEN DISCIPLINARIO . </v>
      </c>
      <c r="D365" s="24"/>
      <c r="E365" s="11"/>
      <c r="F365" s="11"/>
      <c r="G365" s="40" t="str">
        <f>IF(J366="FIN","",LOOKUP(I365,DATOS!A:A,DATOS!F:F))</f>
        <v xml:space="preserve">RÉGIMEN DISCIPLINARIO . </v>
      </c>
      <c r="H365" s="40">
        <f>IF(J366="FIN",0,LOOKUP(I365,DATOS!A:A,DATOS!P:P))</f>
        <v>0</v>
      </c>
      <c r="I365" s="35">
        <f>+I359+1</f>
        <v>378</v>
      </c>
      <c r="J365" s="61">
        <f>IF(LOOKUP(I365,DATOS!A:A,DATOS!C:C)=0,J359,(LOOKUP(I365,DATOS!A:A,DATOS!C:C)))</f>
        <v>6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>a) 0</v>
      </c>
      <c r="D366" s="26"/>
      <c r="G366" s="38">
        <f>IF(J366="FIN","",LOOKUP(I365,DATOS!A:A,DATOS!L:L))</f>
        <v>0</v>
      </c>
      <c r="I366" s="35" t="s">
        <v>127</v>
      </c>
      <c r="J366" s="41" t="str">
        <f>IF(J360="FIN","FIN",IF(J365=J359,"","FIN"))</f>
        <v/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>b) 0</v>
      </c>
      <c r="D367" s="26"/>
      <c r="G367" s="38">
        <f>IF(J366="FIN","",LOOKUP(I365,DATOS!A:A,DATOS!M:M))</f>
        <v>0</v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>c) 0</v>
      </c>
      <c r="D368" s="26"/>
      <c r="G368" s="38">
        <f>IF(J366="FIN","",LOOKUP(I365,DATOS!A:A,DATOS!N:N))</f>
        <v>0</v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>d) 0</v>
      </c>
      <c r="D369" s="26"/>
      <c r="G369" s="38">
        <f>IF(J366="FIN","",LOOKUP(I365,DATOS!A:A,DATOS!O:O))</f>
        <v>0</v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RÉGIMEN DISCIPLINARIO . </v>
      </c>
      <c r="D371" s="24"/>
      <c r="E371" s="11"/>
      <c r="F371" s="11"/>
      <c r="G371" s="40" t="str">
        <f>IF(J372="FIN","",LOOKUP(I371,DATOS!A:A,DATOS!F:F))</f>
        <v xml:space="preserve">RÉGIMEN DISCIPLINARIO . </v>
      </c>
      <c r="H371" s="40">
        <f>IF(J372="FIN",0,LOOKUP(I371,DATOS!A:A,DATOS!P:P))</f>
        <v>0</v>
      </c>
      <c r="I371" s="35">
        <f>+I365+1</f>
        <v>379</v>
      </c>
      <c r="J371" s="61">
        <f>IF(LOOKUP(I371,DATOS!A:A,DATOS!C:C)=0,J365,(LOOKUP(I371,DATOS!A:A,DATOS!C:C)))</f>
        <v>6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>a) 0</v>
      </c>
      <c r="D372" s="26"/>
      <c r="G372" s="38">
        <f>IF(J372="FIN","",LOOKUP(I371,DATOS!A:A,DATOS!L:L))</f>
        <v>0</v>
      </c>
      <c r="I372" s="35" t="s">
        <v>127</v>
      </c>
      <c r="J372" s="41" t="str">
        <f>IF(J366="FIN","FIN",IF(J371=J365,"","FIN"))</f>
        <v/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>b) 0</v>
      </c>
      <c r="D373" s="26"/>
      <c r="G373" s="38">
        <f>IF(J372="FIN","",LOOKUP(I371,DATOS!A:A,DATOS!M:M))</f>
        <v>0</v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>c) 0</v>
      </c>
      <c r="D374" s="26"/>
      <c r="G374" s="38">
        <f>IF(J372="FIN","",LOOKUP(I371,DATOS!A:A,DATOS!N:N))</f>
        <v>0</v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>d) 0</v>
      </c>
      <c r="D375" s="26"/>
      <c r="G375" s="38">
        <f>IF(J372="FIN","",LOOKUP(I371,DATOS!A:A,DATOS!O:O))</f>
        <v>0</v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RÉGIMEN DISCIPLINARIO . </v>
      </c>
      <c r="D377" s="24"/>
      <c r="E377" s="11"/>
      <c r="F377" s="11"/>
      <c r="G377" s="40" t="str">
        <f>IF(J378="FIN","",LOOKUP(I377,DATOS!A:A,DATOS!F:F))</f>
        <v xml:space="preserve">RÉGIMEN DISCIPLINARIO . </v>
      </c>
      <c r="H377" s="40">
        <f>IF(J378="FIN",0,LOOKUP(I377,DATOS!A:A,DATOS!P:P))</f>
        <v>0</v>
      </c>
      <c r="I377" s="35">
        <f>+I371+1</f>
        <v>380</v>
      </c>
      <c r="J377" s="61">
        <f>IF(LOOKUP(I377,DATOS!A:A,DATOS!C:C)=0,J371,(LOOKUP(I377,DATOS!A:A,DATOS!C:C)))</f>
        <v>6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>a) 0</v>
      </c>
      <c r="D378" s="26"/>
      <c r="G378" s="38">
        <f>IF(J378="FIN","",LOOKUP(I377,DATOS!A:A,DATOS!L:L))</f>
        <v>0</v>
      </c>
      <c r="I378" s="35" t="s">
        <v>127</v>
      </c>
      <c r="J378" s="41" t="str">
        <f>IF(J372="FIN","FIN",IF(J377=J371,"","FIN"))</f>
        <v/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>b) 0</v>
      </c>
      <c r="D379" s="26"/>
      <c r="G379" s="38">
        <f>IF(J378="FIN","",LOOKUP(I377,DATOS!A:A,DATOS!M:M))</f>
        <v>0</v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>c) 0</v>
      </c>
      <c r="D380" s="26"/>
      <c r="G380" s="38">
        <f>IF(J378="FIN","",LOOKUP(I377,DATOS!A:A,DATOS!N:N))</f>
        <v>0</v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>d) 0</v>
      </c>
      <c r="D381" s="26"/>
      <c r="G381" s="38">
        <f>IF(J378="FIN","",LOOKUP(I377,DATOS!A:A,DATOS!O:O))</f>
        <v>0</v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RÉGIMEN DISCIPLINARIO . </v>
      </c>
      <c r="D383" s="24"/>
      <c r="E383" s="11"/>
      <c r="F383" s="11"/>
      <c r="G383" s="40" t="str">
        <f>IF(J384="FIN","",LOOKUP(I383,DATOS!A:A,DATOS!F:F))</f>
        <v xml:space="preserve">RÉGIMEN DISCIPLINARIO . </v>
      </c>
      <c r="H383" s="40">
        <f>IF(J384="FIN",0,LOOKUP(I383,DATOS!A:A,DATOS!P:P))</f>
        <v>0</v>
      </c>
      <c r="I383" s="35">
        <f>+I377+1</f>
        <v>381</v>
      </c>
      <c r="J383" s="61">
        <f>IF(LOOKUP(I383,DATOS!A:A,DATOS!C:C)=0,J377,(LOOKUP(I383,DATOS!A:A,DATOS!C:C)))</f>
        <v>6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>a) 0</v>
      </c>
      <c r="D384" s="26"/>
      <c r="G384" s="38">
        <f>IF(J384="FIN","",LOOKUP(I383,DATOS!A:A,DATOS!L:L))</f>
        <v>0</v>
      </c>
      <c r="I384" s="35" t="s">
        <v>127</v>
      </c>
      <c r="J384" s="41" t="str">
        <f>IF(J378="FIN","FIN",IF(J383=J377,"","FIN"))</f>
        <v/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>b) 0</v>
      </c>
      <c r="D385" s="26"/>
      <c r="G385" s="38">
        <f>IF(J384="FIN","",LOOKUP(I383,DATOS!A:A,DATOS!M:M))</f>
        <v>0</v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>c) 0</v>
      </c>
      <c r="D386" s="26"/>
      <c r="G386" s="38">
        <f>IF(J384="FIN","",LOOKUP(I383,DATOS!A:A,DATOS!N:N))</f>
        <v>0</v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>d) 0</v>
      </c>
      <c r="D387" s="26"/>
      <c r="G387" s="38">
        <f>IF(J384="FIN","",LOOKUP(I383,DATOS!A:A,DATOS!O:O))</f>
        <v>0</v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RÉGIMEN DISCIPLINARIO . </v>
      </c>
      <c r="D389" s="24"/>
      <c r="E389" s="11"/>
      <c r="F389" s="11"/>
      <c r="G389" s="40" t="str">
        <f>IF(J390="FIN","",LOOKUP(I389,DATOS!A:A,DATOS!F:F))</f>
        <v xml:space="preserve">RÉGIMEN DISCIPLINARIO . </v>
      </c>
      <c r="H389" s="40">
        <f>IF(J390="FIN",0,LOOKUP(I389,DATOS!A:A,DATOS!P:P))</f>
        <v>0</v>
      </c>
      <c r="I389" s="35">
        <f>+I383+1</f>
        <v>382</v>
      </c>
      <c r="J389" s="61">
        <f>IF(LOOKUP(I389,DATOS!A:A,DATOS!C:C)=0,J383,(LOOKUP(I389,DATOS!A:A,DATOS!C:C)))</f>
        <v>6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>a) 0</v>
      </c>
      <c r="D390" s="26"/>
      <c r="G390" s="38">
        <f>IF(J390="FIN","",LOOKUP(I389,DATOS!A:A,DATOS!L:L))</f>
        <v>0</v>
      </c>
      <c r="I390" s="35" t="s">
        <v>127</v>
      </c>
      <c r="J390" s="41" t="str">
        <f>IF(J384="FIN","FIN",IF(J389=J383,"","FIN"))</f>
        <v/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>b) 0</v>
      </c>
      <c r="D391" s="26"/>
      <c r="G391" s="38">
        <f>IF(J390="FIN","",LOOKUP(I389,DATOS!A:A,DATOS!M:M))</f>
        <v>0</v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>c) 0</v>
      </c>
      <c r="D392" s="26"/>
      <c r="G392" s="38">
        <f>IF(J390="FIN","",LOOKUP(I389,DATOS!A:A,DATOS!N:N))</f>
        <v>0</v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>d) 0</v>
      </c>
      <c r="D393" s="26"/>
      <c r="G393" s="38">
        <f>IF(J390="FIN","",LOOKUP(I389,DATOS!A:A,DATOS!O:O))</f>
        <v>0</v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RÉGIMEN DISCIPLINARIO . </v>
      </c>
      <c r="D395" s="24"/>
      <c r="E395" s="11"/>
      <c r="F395" s="11"/>
      <c r="G395" s="40" t="str">
        <f>IF(J396="FIN","",LOOKUP(I395,DATOS!A:A,DATOS!F:F))</f>
        <v xml:space="preserve">RÉGIMEN DISCIPLINARIO . </v>
      </c>
      <c r="H395" s="40">
        <f>IF(J396="FIN",0,LOOKUP(I395,DATOS!A:A,DATOS!P:P))</f>
        <v>0</v>
      </c>
      <c r="I395" s="35">
        <f>+I389+1</f>
        <v>383</v>
      </c>
      <c r="J395" s="61">
        <f>IF(LOOKUP(I395,DATOS!A:A,DATOS!C:C)=0,J389,(LOOKUP(I395,DATOS!A:A,DATOS!C:C)))</f>
        <v>6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>a) 0</v>
      </c>
      <c r="D396" s="26"/>
      <c r="G396" s="38">
        <f>IF(J396="FIN","",LOOKUP(I395,DATOS!A:A,DATOS!L:L))</f>
        <v>0</v>
      </c>
      <c r="I396" s="35" t="s">
        <v>127</v>
      </c>
      <c r="J396" s="41" t="str">
        <f>IF(J390="FIN","FIN",IF(J395=J389,"","FIN"))</f>
        <v/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>b) 0</v>
      </c>
      <c r="D397" s="26"/>
      <c r="G397" s="38">
        <f>IF(J396="FIN","",LOOKUP(I395,DATOS!A:A,DATOS!M:M))</f>
        <v>0</v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>c) 0</v>
      </c>
      <c r="D398" s="26"/>
      <c r="G398" s="38">
        <f>IF(J396="FIN","",LOOKUP(I395,DATOS!A:A,DATOS!N:N))</f>
        <v>0</v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>d) 0</v>
      </c>
      <c r="D399" s="26"/>
      <c r="G399" s="38">
        <f>IF(J396="FIN","",LOOKUP(I395,DATOS!A:A,DATOS!O:O))</f>
        <v>0</v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384</v>
      </c>
      <c r="J401" s="61">
        <f>IF(LOOKUP(I401,DATOS!A:A,DATOS!C:C)=0,J395,(LOOKUP(I401,DATOS!A:A,DATOS!C:C)))</f>
        <v>7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385</v>
      </c>
      <c r="J407" s="61">
        <f>IF(LOOKUP(I407,DATOS!A:A,DATOS!C:C)=0,J401,(LOOKUP(I407,DATOS!A:A,DATOS!C:C)))</f>
        <v>7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386</v>
      </c>
      <c r="J413" s="61">
        <f>IF(LOOKUP(I413,DATOS!A:A,DATOS!C:C)=0,J407,(LOOKUP(I413,DATOS!A:A,DATOS!C:C)))</f>
        <v>7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387</v>
      </c>
      <c r="J419" s="61">
        <f>IF(LOOKUP(I419,DATOS!A:A,DATOS!C:C)=0,J413,(LOOKUP(I419,DATOS!A:A,DATOS!C:C)))</f>
        <v>7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388</v>
      </c>
      <c r="J425" s="61">
        <f>IF(LOOKUP(I425,DATOS!A:A,DATOS!C:C)=0,J419,(LOOKUP(I425,DATOS!A:A,DATOS!C:C)))</f>
        <v>7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389</v>
      </c>
      <c r="J431" s="61">
        <f>IF(LOOKUP(I431,DATOS!A:A,DATOS!C:C)=0,J425,(LOOKUP(I431,DATOS!A:A,DATOS!C:C)))</f>
        <v>7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390</v>
      </c>
      <c r="J437" s="61">
        <f>IF(LOOKUP(I437,DATOS!A:A,DATOS!C:C)=0,J431,(LOOKUP(I437,DATOS!A:A,DATOS!C:C)))</f>
        <v>7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391</v>
      </c>
      <c r="J443" s="61">
        <f>IF(LOOKUP(I443,DATOS!A:A,DATOS!C:C)=0,J437,(LOOKUP(I443,DATOS!A:A,DATOS!C:C)))</f>
        <v>7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392</v>
      </c>
      <c r="J449" s="61">
        <f>IF(LOOKUP(I449,DATOS!A:A,DATOS!C:C)=0,J443,(LOOKUP(I449,DATOS!A:A,DATOS!C:C)))</f>
        <v>7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393</v>
      </c>
      <c r="J455" s="61">
        <f>IF(LOOKUP(I455,DATOS!A:A,DATOS!C:C)=0,J449,(LOOKUP(I455,DATOS!A:A,DATOS!C:C)))</f>
        <v>7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394</v>
      </c>
      <c r="J461" s="61">
        <f>IF(LOOKUP(I461,DATOS!A:A,DATOS!C:C)=0,J455,(LOOKUP(I461,DATOS!A:A,DATOS!C:C)))</f>
        <v>7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395</v>
      </c>
      <c r="J467" s="61">
        <f>IF(LOOKUP(I467,DATOS!A:A,DATOS!C:C)=0,J461,(LOOKUP(I467,DATOS!A:A,DATOS!C:C)))</f>
        <v>7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396</v>
      </c>
      <c r="J473" s="61">
        <f>IF(LOOKUP(I473,DATOS!A:A,DATOS!C:C)=0,J467,(LOOKUP(I473,DATOS!A:A,DATOS!C:C)))</f>
        <v>7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397</v>
      </c>
      <c r="J479" s="61">
        <f>IF(LOOKUP(I479,DATOS!A:A,DATOS!C:C)=0,J473,(LOOKUP(I479,DATOS!A:A,DATOS!C:C)))</f>
        <v>7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398</v>
      </c>
      <c r="J485" s="61">
        <f>IF(LOOKUP(I485,DATOS!A:A,DATOS!C:C)=0,J479,(LOOKUP(I485,DATOS!A:A,DATOS!C:C)))</f>
        <v>7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399</v>
      </c>
      <c r="J491" s="61">
        <f>IF(LOOKUP(I491,DATOS!A:A,DATOS!C:C)=0,J485,(LOOKUP(I491,DATOS!A:A,DATOS!C:C)))</f>
        <v>7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400</v>
      </c>
      <c r="J497" s="61">
        <f>IF(LOOKUP(I497,DATOS!A:A,DATOS!C:C)=0,J491,(LOOKUP(I497,DATOS!A:A,DATOS!C:C)))</f>
        <v>7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401</v>
      </c>
      <c r="J503" s="61">
        <f>IF(LOOKUP(I503,DATOS!A:A,DATOS!C:C)=0,J497,(LOOKUP(I503,DATOS!A:A,DATOS!C:C)))</f>
        <v>7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402</v>
      </c>
      <c r="J509" s="61">
        <f>IF(LOOKUP(I509,DATOS!A:A,DATOS!C:C)=0,J503,(LOOKUP(I509,DATOS!A:A,DATOS!C:C)))</f>
        <v>7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403</v>
      </c>
      <c r="J515" s="61">
        <f>IF(LOOKUP(I515,DATOS!A:A,DATOS!C:C)=0,J509,(LOOKUP(I515,DATOS!A:A,DATOS!C:C)))</f>
        <v>7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404</v>
      </c>
      <c r="J521" s="61">
        <f>IF(LOOKUP(I521,DATOS!A:A,DATOS!C:C)=0,J515,(LOOKUP(I521,DATOS!A:A,DATOS!C:C)))</f>
        <v>7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405</v>
      </c>
      <c r="J527" s="61">
        <f>IF(LOOKUP(I527,DATOS!A:A,DATOS!C:C)=0,J521,(LOOKUP(I527,DATOS!A:A,DATOS!C:C)))</f>
        <v>7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406</v>
      </c>
      <c r="J533" s="61">
        <f>IF(LOOKUP(I533,DATOS!A:A,DATOS!C:C)=0,J527,(LOOKUP(I533,DATOS!A:A,DATOS!C:C)))</f>
        <v>7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407</v>
      </c>
      <c r="J539" s="61">
        <f>IF(LOOKUP(I539,DATOS!A:A,DATOS!C:C)=0,J533,(LOOKUP(I539,DATOS!A:A,DATOS!C:C)))</f>
        <v>7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408</v>
      </c>
      <c r="J545" s="61">
        <f>IF(LOOKUP(I545,DATOS!A:A,DATOS!C:C)=0,J539,(LOOKUP(I545,DATOS!A:A,DATOS!C:C)))</f>
        <v>7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409</v>
      </c>
      <c r="J551" s="61">
        <f>IF(LOOKUP(I551,DATOS!A:A,DATOS!C:C)=0,J545,(LOOKUP(I551,DATOS!A:A,DATOS!C:C)))</f>
        <v>7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410</v>
      </c>
      <c r="J557" s="61">
        <f>IF(LOOKUP(I557,DATOS!A:A,DATOS!C:C)=0,J551,(LOOKUP(I557,DATOS!A:A,DATOS!C:C)))</f>
        <v>7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411</v>
      </c>
      <c r="J563" s="61">
        <f>IF(LOOKUP(I563,DATOS!A:A,DATOS!C:C)=0,J557,(LOOKUP(I563,DATOS!A:A,DATOS!C:C)))</f>
        <v>7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412</v>
      </c>
      <c r="J569" s="61">
        <f>IF(LOOKUP(I569,DATOS!A:A,DATOS!C:C)=0,J563,(LOOKUP(I569,DATOS!A:A,DATOS!C:C)))</f>
        <v>7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413</v>
      </c>
      <c r="J575" s="61">
        <f>IF(LOOKUP(I575,DATOS!A:A,DATOS!C:C)=0,J569,(LOOKUP(I575,DATOS!A:A,DATOS!C:C)))</f>
        <v>7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414</v>
      </c>
      <c r="J581" s="61">
        <f>IF(LOOKUP(I581,DATOS!A:A,DATOS!C:C)=0,J575,(LOOKUP(I581,DATOS!A:A,DATOS!C:C)))</f>
        <v>7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415</v>
      </c>
      <c r="J587" s="61">
        <f>IF(LOOKUP(I587,DATOS!A:A,DATOS!C:C)=0,J581,(LOOKUP(I587,DATOS!A:A,DATOS!C:C)))</f>
        <v>7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416</v>
      </c>
      <c r="J593" s="61">
        <f>IF(LOOKUP(I593,DATOS!A:A,DATOS!C:C)=0,J587,(LOOKUP(I593,DATOS!A:A,DATOS!C:C)))</f>
        <v>7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417</v>
      </c>
      <c r="J599" s="61">
        <f>IF(LOOKUP(I599,DATOS!A:A,DATOS!C:C)=0,J593,(LOOKUP(I599,DATOS!A:A,DATOS!C:C)))</f>
        <v>7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h96MFQXZWdOiWRFfRHo+cz5ivf9M08uFWLo4qooICT1hbkdOtIi4Q5x4Qm0XKu71zKKGMC7TLedR0EPF146g9Q==" saltValue="S58nH84D0BNuC/+zBNRBhw==" spinCount="100000" sheet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690" priority="28" stopIfTrue="1" operator="lessThan">
      <formula>2</formula>
    </cfRule>
    <cfRule type="cellIs" dxfId="689" priority="29" stopIfTrue="1" operator="equal">
      <formula>2</formula>
    </cfRule>
    <cfRule type="cellIs" dxfId="68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687" priority="1" stopIfTrue="1" operator="lessThan">
      <formula>2</formula>
    </cfRule>
    <cfRule type="cellIs" dxfId="686" priority="2" stopIfTrue="1" operator="equal">
      <formula>2</formula>
    </cfRule>
    <cfRule type="cellIs" dxfId="68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684" priority="25" stopIfTrue="1" operator="lessThan">
      <formula>2</formula>
    </cfRule>
    <cfRule type="cellIs" dxfId="683" priority="26" stopIfTrue="1" operator="equal">
      <formula>2</formula>
    </cfRule>
    <cfRule type="cellIs" dxfId="68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681" priority="22" stopIfTrue="1" operator="lessThan">
      <formula>2</formula>
    </cfRule>
    <cfRule type="cellIs" dxfId="680" priority="23" stopIfTrue="1" operator="equal">
      <formula>2</formula>
    </cfRule>
    <cfRule type="cellIs" dxfId="67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678" priority="19" stopIfTrue="1" operator="lessThan">
      <formula>2</formula>
    </cfRule>
    <cfRule type="cellIs" dxfId="677" priority="20" stopIfTrue="1" operator="equal">
      <formula>2</formula>
    </cfRule>
    <cfRule type="cellIs" dxfId="67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675" priority="16" stopIfTrue="1" operator="lessThan">
      <formula>2</formula>
    </cfRule>
    <cfRule type="cellIs" dxfId="674" priority="17" stopIfTrue="1" operator="equal">
      <formula>2</formula>
    </cfRule>
    <cfRule type="cellIs" dxfId="67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672" priority="13" stopIfTrue="1" operator="lessThan">
      <formula>2</formula>
    </cfRule>
    <cfRule type="cellIs" dxfId="671" priority="14" stopIfTrue="1" operator="equal">
      <formula>2</formula>
    </cfRule>
    <cfRule type="cellIs" dxfId="67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669" priority="10" stopIfTrue="1" operator="lessThan">
      <formula>2</formula>
    </cfRule>
    <cfRule type="cellIs" dxfId="668" priority="11" stopIfTrue="1" operator="equal">
      <formula>2</formula>
    </cfRule>
    <cfRule type="cellIs" dxfId="66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666" priority="7" stopIfTrue="1" operator="lessThan">
      <formula>2</formula>
    </cfRule>
    <cfRule type="cellIs" dxfId="665" priority="8" stopIfTrue="1" operator="equal">
      <formula>2</formula>
    </cfRule>
    <cfRule type="cellIs" dxfId="66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663" priority="4" stopIfTrue="1" operator="lessThan">
      <formula>2</formula>
    </cfRule>
    <cfRule type="cellIs" dxfId="662" priority="5" stopIfTrue="1" operator="equal">
      <formula>2</formula>
    </cfRule>
    <cfRule type="cellIs" dxfId="66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I819"/>
  <sheetViews>
    <sheetView zoomScale="90" zoomScaleNormal="90" workbookViewId="0">
      <pane ySplit="2" topLeftCell="A50" activePane="bottomLeft" state="frozen"/>
      <selection activeCell="C1" sqref="C1:C1048576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57" thickBot="1" x14ac:dyDescent="0.45">
      <c r="A1" s="32" t="s">
        <v>4</v>
      </c>
      <c r="B1" s="1"/>
      <c r="C1" s="2" t="str">
        <f ca="1">IF(PORTADA!$E$39="A",G1,PORTADA!$E$40)</f>
        <v xml:space="preserve">Boque 7 - ORGANIZACIÓN Y FUNCIONAMIENTO DEL EJÉRCITO DE TIERRA </v>
      </c>
      <c r="D1" s="3"/>
      <c r="E1" s="4" t="e">
        <f>ROUND(Q2/K2*10,2)</f>
        <v>#DIV/0!</v>
      </c>
      <c r="F1" s="4"/>
      <c r="G1" s="38" t="str">
        <f>LOOKUP(I5,DATOS!A:A,DATOS!E:E)</f>
        <v xml:space="preserve">Boque 7 - ORGANIZACIÓN Y FUNCIONAMIENTO DEL EJÉRCITO DE TIERRA </v>
      </c>
      <c r="I1" s="39">
        <v>7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 xml:space="preserve">Boque 7 - ORGANIZACIÓN Y FUNCIONAMIENTO DEL EJÉRCITO DE TIERRA 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 xml:space="preserve">1.- ORGANIZACIÓN DE LAS FUERZAS ARMADAS. </v>
      </c>
      <c r="D5" s="24"/>
      <c r="E5" s="11"/>
      <c r="F5" s="11"/>
      <c r="G5" s="40" t="str">
        <f>LOOKUP(I5,DATOS!A:A,DATOS!F:F)</f>
        <v xml:space="preserve">ORGANIZACIÓN DE LAS FUERZAS ARMADAS. </v>
      </c>
      <c r="H5" s="40">
        <f>LOOKUP(I5,DATOS!A:A,DATOS!P:P)</f>
        <v>0</v>
      </c>
      <c r="I5" s="35">
        <f>LOOKUP(I1,DATOS!C:C,DATOS!A:A)</f>
        <v>384</v>
      </c>
      <c r="J5" s="61">
        <f>LOOKUP(I5,DATOS!A:A,DATOS!C:C)</f>
        <v>7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 xml:space="preserve">2.- ORGANIZACIÓN DE LAS FUERZAS ARMADAS. </v>
      </c>
      <c r="D11" s="24"/>
      <c r="E11" s="11"/>
      <c r="F11" s="11"/>
      <c r="G11" s="40" t="str">
        <f>IF(J12="FIN","",LOOKUP(I11,DATOS!A:A,DATOS!F:F))</f>
        <v xml:space="preserve">ORGANIZACIÓN DE LAS FUERZAS ARMADAS. </v>
      </c>
      <c r="H11" s="40">
        <f>IF(J12="FIN",0,LOOKUP(I11,DATOS!A:A,DATOS!P:P))</f>
        <v>0</v>
      </c>
      <c r="I11" s="35">
        <f>+I5+1</f>
        <v>385</v>
      </c>
      <c r="J11" s="61">
        <f>IF(LOOKUP(I11,DATOS!A:A,DATOS!C:C)=0,J5,(LOOKUP(I11,DATOS!A:A,DATOS!C:C)))</f>
        <v>7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 xml:space="preserve">3.- ORGANIZACIÓN DE LAS FUERZAS ARMADAS. </v>
      </c>
      <c r="D17" s="24"/>
      <c r="E17" s="11"/>
      <c r="F17" s="11"/>
      <c r="G17" s="40" t="str">
        <f>IF(J18="FIN","",LOOKUP(I17,DATOS!A:A,DATOS!F:F))</f>
        <v xml:space="preserve">ORGANIZACIÓN DE LAS FUERZAS ARMADAS. </v>
      </c>
      <c r="H17" s="40">
        <f>IF(J18="FIN",0,LOOKUP(I17,DATOS!A:A,DATOS!P:P))</f>
        <v>0</v>
      </c>
      <c r="I17" s="35">
        <f>+I11+1</f>
        <v>386</v>
      </c>
      <c r="J17" s="61">
        <f>IF(LOOKUP(I17,DATOS!A:A,DATOS!C:C)=0,J11,(LOOKUP(I17,DATOS!A:A,DATOS!C:C)))</f>
        <v>7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 xml:space="preserve">4.- ORGANIZACIÓN DE LAS FUERZAS ARMADAS. </v>
      </c>
      <c r="D23" s="24"/>
      <c r="E23" s="11"/>
      <c r="F23" s="11"/>
      <c r="G23" s="40" t="str">
        <f>IF(J24="FIN","",LOOKUP(I23,DATOS!A:A,DATOS!F:F))</f>
        <v xml:space="preserve">ORGANIZACIÓN DE LAS FUERZAS ARMADAS. </v>
      </c>
      <c r="H23" s="40">
        <f>IF(J24="FIN",0,LOOKUP(I23,DATOS!A:A,DATOS!P:P))</f>
        <v>0</v>
      </c>
      <c r="I23" s="35">
        <f>+I17+1</f>
        <v>387</v>
      </c>
      <c r="J23" s="61">
        <f>IF(LOOKUP(I23,DATOS!A:A,DATOS!C:C)=0,J17,(LOOKUP(I23,DATOS!A:A,DATOS!C:C)))</f>
        <v>7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 xml:space="preserve">5.- ORGANIZACIÓN DE LAS FUERZAS ARMADAS. </v>
      </c>
      <c r="D29" s="24"/>
      <c r="E29" s="11"/>
      <c r="F29" s="11"/>
      <c r="G29" s="40" t="str">
        <f>IF(J30="FIN","",LOOKUP(I29,DATOS!A:A,DATOS!F:F))</f>
        <v xml:space="preserve">ORGANIZACIÓN DE LAS FUERZAS ARMADAS. </v>
      </c>
      <c r="H29" s="40">
        <f>IF(J30="FIN",0,LOOKUP(I29,DATOS!A:A,DATOS!P:P))</f>
        <v>0</v>
      </c>
      <c r="I29" s="35">
        <f>+I23+1</f>
        <v>388</v>
      </c>
      <c r="J29" s="61">
        <f>IF(LOOKUP(I29,DATOS!A:A,DATOS!C:C)=0,J23,(LOOKUP(I29,DATOS!A:A,DATOS!C:C)))</f>
        <v>7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 xml:space="preserve">6.- ORGANIZACIÓN DE LAS FUERZAS ARMADAS. </v>
      </c>
      <c r="D35" s="24"/>
      <c r="E35" s="11"/>
      <c r="F35" s="11"/>
      <c r="G35" s="40" t="str">
        <f>IF(J36="FIN","",LOOKUP(I35,DATOS!A:A,DATOS!F:F))</f>
        <v xml:space="preserve">ORGANIZACIÓN DE LAS FUERZAS ARMADAS. </v>
      </c>
      <c r="H35" s="40">
        <f>IF(J36="FIN",0,LOOKUP(I35,DATOS!A:A,DATOS!P:P))</f>
        <v>0</v>
      </c>
      <c r="I35" s="35">
        <f>+I29+1</f>
        <v>389</v>
      </c>
      <c r="J35" s="61">
        <f>IF(LOOKUP(I35,DATOS!A:A,DATOS!C:C)=0,J29,(LOOKUP(I35,DATOS!A:A,DATOS!C:C)))</f>
        <v>7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 xml:space="preserve">7.- ORGANIZACIÓN DE LAS FUERZAS ARMADAS. </v>
      </c>
      <c r="D41" s="24"/>
      <c r="E41" s="11"/>
      <c r="F41" s="11"/>
      <c r="G41" s="40" t="str">
        <f>IF(J42="FIN","",LOOKUP(I41,DATOS!A:A,DATOS!F:F))</f>
        <v xml:space="preserve">ORGANIZACIÓN DE LAS FUERZAS ARMADAS. </v>
      </c>
      <c r="H41" s="40">
        <f>IF(J42="FIN",0,LOOKUP(I41,DATOS!A:A,DATOS!P:P))</f>
        <v>0</v>
      </c>
      <c r="I41" s="35">
        <f>+I35+1</f>
        <v>390</v>
      </c>
      <c r="J41" s="61">
        <f>IF(LOOKUP(I41,DATOS!A:A,DATOS!C:C)=0,J35,(LOOKUP(I41,DATOS!A:A,DATOS!C:C)))</f>
        <v>7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 xml:space="preserve">8.- ORGANIZACIÓN DE LAS FUERZAS ARMADAS. </v>
      </c>
      <c r="D47" s="24"/>
      <c r="E47" s="11"/>
      <c r="F47" s="11"/>
      <c r="G47" s="40" t="str">
        <f>IF(J48="FIN","",LOOKUP(I47,DATOS!A:A,DATOS!F:F))</f>
        <v xml:space="preserve">ORGANIZACIÓN DE LAS FUERZAS ARMADAS. </v>
      </c>
      <c r="H47" s="40">
        <f>IF(J48="FIN",0,LOOKUP(I47,DATOS!A:A,DATOS!P:P))</f>
        <v>0</v>
      </c>
      <c r="I47" s="35">
        <f>+I41+1</f>
        <v>391</v>
      </c>
      <c r="J47" s="61">
        <f>IF(LOOKUP(I47,DATOS!A:A,DATOS!C:C)=0,J41,(LOOKUP(I47,DATOS!A:A,DATOS!C:C)))</f>
        <v>7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 xml:space="preserve">9.- ORGANIZACIÓN DE LAS FUERZAS ARMADAS. </v>
      </c>
      <c r="D53" s="24"/>
      <c r="E53" s="11"/>
      <c r="F53" s="11"/>
      <c r="G53" s="40" t="str">
        <f>IF(J54="FIN","",LOOKUP(I53,DATOS!A:A,DATOS!F:F))</f>
        <v xml:space="preserve">ORGANIZACIÓN DE LAS FUERZAS ARMADAS. </v>
      </c>
      <c r="H53" s="40">
        <f>IF(J54="FIN",0,LOOKUP(I53,DATOS!A:A,DATOS!P:P))</f>
        <v>0</v>
      </c>
      <c r="I53" s="35">
        <f>+I47+1</f>
        <v>392</v>
      </c>
      <c r="J53" s="61">
        <f>IF(LOOKUP(I53,DATOS!A:A,DATOS!C:C)=0,J47,(LOOKUP(I53,DATOS!A:A,DATOS!C:C)))</f>
        <v>7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 xml:space="preserve">10.- ORGANIZACIÓN DE LAS FUERZAS ARMADAS. </v>
      </c>
      <c r="D59" s="24"/>
      <c r="E59" s="11"/>
      <c r="F59" s="11"/>
      <c r="G59" s="40" t="str">
        <f>IF(J60="FIN","",LOOKUP(I59,DATOS!A:A,DATOS!F:F))</f>
        <v xml:space="preserve">ORGANIZACIÓN DE LAS FUERZAS ARMADAS. </v>
      </c>
      <c r="H59" s="40">
        <f>IF(J60="FIN",0,LOOKUP(I59,DATOS!A:A,DATOS!P:P))</f>
        <v>0</v>
      </c>
      <c r="I59" s="35">
        <f>+I53+1</f>
        <v>393</v>
      </c>
      <c r="J59" s="61">
        <f>IF(LOOKUP(I59,DATOS!A:A,DATOS!C:C)=0,J53,(LOOKUP(I59,DATOS!A:A,DATOS!C:C)))</f>
        <v>7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 xml:space="preserve">11.- ORGANIZACIÓN DE LAS FUERZAS ARMADAS. </v>
      </c>
      <c r="D65" s="24"/>
      <c r="E65" s="11"/>
      <c r="F65" s="11"/>
      <c r="G65" s="40" t="str">
        <f>IF(J66="FIN","",LOOKUP(I65,DATOS!A:A,DATOS!F:F))</f>
        <v xml:space="preserve">ORGANIZACIÓN DE LAS FUERZAS ARMADAS. </v>
      </c>
      <c r="H65" s="40">
        <f>IF(J66="FIN",0,LOOKUP(I65,DATOS!A:A,DATOS!P:P))</f>
        <v>0</v>
      </c>
      <c r="I65" s="35">
        <f>+I59+1</f>
        <v>394</v>
      </c>
      <c r="J65" s="61">
        <f>IF(LOOKUP(I65,DATOS!A:A,DATOS!C:C)=0,J59,(LOOKUP(I65,DATOS!A:A,DATOS!C:C)))</f>
        <v>7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 xml:space="preserve">12.- ORGANIZACIÓN DE LAS FUERZAS ARMADAS. </v>
      </c>
      <c r="D71" s="24"/>
      <c r="E71" s="11"/>
      <c r="F71" s="11"/>
      <c r="G71" s="40" t="str">
        <f>IF(J72="FIN","",LOOKUP(I71,DATOS!A:A,DATOS!F:F))</f>
        <v xml:space="preserve">ORGANIZACIÓN DE LAS FUERZAS ARMADAS. </v>
      </c>
      <c r="H71" s="40">
        <f>IF(J72="FIN",0,LOOKUP(I71,DATOS!A:A,DATOS!P:P))</f>
        <v>0</v>
      </c>
      <c r="I71" s="35">
        <f>+I65+1</f>
        <v>395</v>
      </c>
      <c r="J71" s="61">
        <f>IF(LOOKUP(I71,DATOS!A:A,DATOS!C:C)=0,J65,(LOOKUP(I71,DATOS!A:A,DATOS!C:C)))</f>
        <v>7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 xml:space="preserve">13.- ORGANIZACIÓN DE LAS FUERZAS ARMADAS. </v>
      </c>
      <c r="D77" s="24"/>
      <c r="E77" s="11"/>
      <c r="F77" s="11"/>
      <c r="G77" s="40" t="str">
        <f>IF(J78="FIN","",LOOKUP(I77,DATOS!A:A,DATOS!F:F))</f>
        <v xml:space="preserve">ORGANIZACIÓN DE LAS FUERZAS ARMADAS. </v>
      </c>
      <c r="H77" s="40">
        <f>IF(J78="FIN",0,LOOKUP(I77,DATOS!A:A,DATOS!P:P))</f>
        <v>0</v>
      </c>
      <c r="I77" s="35">
        <f>+I71+1</f>
        <v>396</v>
      </c>
      <c r="J77" s="61">
        <f>IF(LOOKUP(I77,DATOS!A:A,DATOS!C:C)=0,J71,(LOOKUP(I77,DATOS!A:A,DATOS!C:C)))</f>
        <v>7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 xml:space="preserve">14.- ORGANIZACIÓN DE LAS FUERZAS ARMADAS. </v>
      </c>
      <c r="D83" s="24"/>
      <c r="E83" s="11"/>
      <c r="F83" s="11"/>
      <c r="G83" s="40" t="str">
        <f>IF(J84="FIN","",LOOKUP(I83,DATOS!A:A,DATOS!F:F))</f>
        <v xml:space="preserve">ORGANIZACIÓN DE LAS FUERZAS ARMADAS. </v>
      </c>
      <c r="H83" s="40">
        <f>IF(J84="FIN",0,LOOKUP(I83,DATOS!A:A,DATOS!P:P))</f>
        <v>0</v>
      </c>
      <c r="I83" s="35">
        <f>+I77+1</f>
        <v>397</v>
      </c>
      <c r="J83" s="61">
        <f>IF(LOOKUP(I83,DATOS!A:A,DATOS!C:C)=0,J77,(LOOKUP(I83,DATOS!A:A,DATOS!C:C)))</f>
        <v>7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 xml:space="preserve">15.- ORGANIZACIÓN DE LAS FUERZAS ARMADAS. </v>
      </c>
      <c r="D89" s="24"/>
      <c r="E89" s="11"/>
      <c r="F89" s="11"/>
      <c r="G89" s="40" t="str">
        <f>IF(J90="FIN","",LOOKUP(I89,DATOS!A:A,DATOS!F:F))</f>
        <v xml:space="preserve">ORGANIZACIÓN DE LAS FUERZAS ARMADAS. </v>
      </c>
      <c r="H89" s="40">
        <f>IF(J90="FIN",0,LOOKUP(I89,DATOS!A:A,DATOS!P:P))</f>
        <v>0</v>
      </c>
      <c r="I89" s="35">
        <f>+I83+1</f>
        <v>398</v>
      </c>
      <c r="J89" s="61">
        <f>IF(LOOKUP(I89,DATOS!A:A,DATOS!C:C)=0,J83,(LOOKUP(I89,DATOS!A:A,DATOS!C:C)))</f>
        <v>7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 xml:space="preserve">16.- ORGANIZACIÓN DE LAS FUERZAS ARMADAS. </v>
      </c>
      <c r="D95" s="24"/>
      <c r="E95" s="11"/>
      <c r="F95" s="11"/>
      <c r="G95" s="40" t="str">
        <f>IF(J96="FIN","",LOOKUP(I95,DATOS!A:A,DATOS!F:F))</f>
        <v xml:space="preserve">ORGANIZACIÓN DE LAS FUERZAS ARMADAS. </v>
      </c>
      <c r="H95" s="40">
        <f>IF(J96="FIN",0,LOOKUP(I95,DATOS!A:A,DATOS!P:P))</f>
        <v>0</v>
      </c>
      <c r="I95" s="35">
        <f>+I89+1</f>
        <v>399</v>
      </c>
      <c r="J95" s="61">
        <f>IF(LOOKUP(I95,DATOS!A:A,DATOS!C:C)=0,J89,(LOOKUP(I95,DATOS!A:A,DATOS!C:C)))</f>
        <v>7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 xml:space="preserve">17.- ORGANIZACIÓN DE LAS FUERZAS ARMADAS. </v>
      </c>
      <c r="D101" s="24"/>
      <c r="E101" s="11"/>
      <c r="F101" s="11"/>
      <c r="G101" s="40" t="str">
        <f>IF(J102="FIN","",LOOKUP(I101,DATOS!A:A,DATOS!F:F))</f>
        <v xml:space="preserve">ORGANIZACIÓN DE LAS FUERZAS ARMADAS. </v>
      </c>
      <c r="H101" s="40">
        <f>IF(J102="FIN",0,LOOKUP(I101,DATOS!A:A,DATOS!P:P))</f>
        <v>0</v>
      </c>
      <c r="I101" s="35">
        <f>+I95+1</f>
        <v>400</v>
      </c>
      <c r="J101" s="61">
        <f>IF(LOOKUP(I101,DATOS!A:A,DATOS!C:C)=0,J95,(LOOKUP(I101,DATOS!A:A,DATOS!C:C)))</f>
        <v>7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 xml:space="preserve">18.- ORGANIZACIÓN DE LAS FUERZAS ARMADAS. </v>
      </c>
      <c r="D107" s="24"/>
      <c r="E107" s="11"/>
      <c r="F107" s="11"/>
      <c r="G107" s="40" t="str">
        <f>IF(J108="FIN","",LOOKUP(I107,DATOS!A:A,DATOS!F:F))</f>
        <v xml:space="preserve">ORGANIZACIÓN DE LAS FUERZAS ARMADAS. </v>
      </c>
      <c r="H107" s="40">
        <f>IF(J108="FIN",0,LOOKUP(I107,DATOS!A:A,DATOS!P:P))</f>
        <v>0</v>
      </c>
      <c r="I107" s="35">
        <f>+I101+1</f>
        <v>401</v>
      </c>
      <c r="J107" s="61">
        <f>IF(LOOKUP(I107,DATOS!A:A,DATOS!C:C)=0,J101,(LOOKUP(I107,DATOS!A:A,DATOS!C:C)))</f>
        <v>7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 xml:space="preserve">19.- ORGANIZACIÓN DE LAS FUERZAS ARMADAS. </v>
      </c>
      <c r="D113" s="24"/>
      <c r="E113" s="11"/>
      <c r="F113" s="11"/>
      <c r="G113" s="40" t="str">
        <f>IF(J114="FIN","",LOOKUP(I113,DATOS!A:A,DATOS!F:F))</f>
        <v xml:space="preserve">ORGANIZACIÓN DE LAS FUERZAS ARMADAS. </v>
      </c>
      <c r="H113" s="40">
        <f>IF(J114="FIN",0,LOOKUP(I113,DATOS!A:A,DATOS!P:P))</f>
        <v>0</v>
      </c>
      <c r="I113" s="35">
        <f>+I107+1</f>
        <v>402</v>
      </c>
      <c r="J113" s="61">
        <f>IF(LOOKUP(I113,DATOS!A:A,DATOS!C:C)=0,J107,(LOOKUP(I113,DATOS!A:A,DATOS!C:C)))</f>
        <v>7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 xml:space="preserve">20.- ORGANIZACIÓN DE LAS FUERZAS ARMADAS. </v>
      </c>
      <c r="D119" s="24"/>
      <c r="E119" s="11"/>
      <c r="F119" s="11"/>
      <c r="G119" s="40" t="str">
        <f>IF(J120="FIN","",LOOKUP(I119,DATOS!A:A,DATOS!F:F))</f>
        <v xml:space="preserve">ORGANIZACIÓN DE LAS FUERZAS ARMADAS. </v>
      </c>
      <c r="H119" s="40">
        <f>IF(J120="FIN",0,LOOKUP(I119,DATOS!A:A,DATOS!P:P))</f>
        <v>0</v>
      </c>
      <c r="I119" s="35">
        <f>+I113+1</f>
        <v>403</v>
      </c>
      <c r="J119" s="61">
        <f>IF(LOOKUP(I119,DATOS!A:A,DATOS!C:C)=0,J113,(LOOKUP(I119,DATOS!A:A,DATOS!C:C)))</f>
        <v>7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 xml:space="preserve">21.- ORGANIZACIÓN DE LAS FUERZAS ARMADAS. </v>
      </c>
      <c r="D125" s="24"/>
      <c r="E125" s="11"/>
      <c r="F125" s="11"/>
      <c r="G125" s="40" t="str">
        <f>IF(J126="FIN","",LOOKUP(I125,DATOS!A:A,DATOS!F:F))</f>
        <v xml:space="preserve">ORGANIZACIÓN DE LAS FUERZAS ARMADAS. </v>
      </c>
      <c r="H125" s="40">
        <f>IF(J126="FIN",0,LOOKUP(I125,DATOS!A:A,DATOS!P:P))</f>
        <v>0</v>
      </c>
      <c r="I125" s="35">
        <f>+I119+1</f>
        <v>404</v>
      </c>
      <c r="J125" s="61">
        <f>IF(LOOKUP(I125,DATOS!A:A,DATOS!C:C)=0,J119,(LOOKUP(I125,DATOS!A:A,DATOS!C:C)))</f>
        <v>7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 xml:space="preserve">22.- ORGANIZACIÓN DE LAS FUERZAS ARMADAS. </v>
      </c>
      <c r="D131" s="24"/>
      <c r="E131" s="11"/>
      <c r="F131" s="11"/>
      <c r="G131" s="40" t="str">
        <f>IF(J132="FIN","",LOOKUP(I131,DATOS!A:A,DATOS!F:F))</f>
        <v xml:space="preserve">ORGANIZACIÓN DE LAS FUERZAS ARMADAS. </v>
      </c>
      <c r="H131" s="40">
        <f>IF(J132="FIN",0,LOOKUP(I131,DATOS!A:A,DATOS!P:P))</f>
        <v>0</v>
      </c>
      <c r="I131" s="35">
        <f>+I125+1</f>
        <v>405</v>
      </c>
      <c r="J131" s="61">
        <f>IF(LOOKUP(I131,DATOS!A:A,DATOS!C:C)=0,J125,(LOOKUP(I131,DATOS!A:A,DATOS!C:C)))</f>
        <v>7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 xml:space="preserve">23.- ORGANIZACIÓN DE LAS FUERZAS ARMADAS. </v>
      </c>
      <c r="D137" s="24"/>
      <c r="E137" s="11"/>
      <c r="F137" s="11"/>
      <c r="G137" s="40" t="str">
        <f>IF(J138="FIN","",LOOKUP(I137,DATOS!A:A,DATOS!F:F))</f>
        <v xml:space="preserve">ORGANIZACIÓN DE LAS FUERZAS ARMADAS. </v>
      </c>
      <c r="H137" s="40">
        <f>IF(J138="FIN",0,LOOKUP(I137,DATOS!A:A,DATOS!P:P))</f>
        <v>0</v>
      </c>
      <c r="I137" s="35">
        <f>+I131+1</f>
        <v>406</v>
      </c>
      <c r="J137" s="61">
        <f>IF(LOOKUP(I137,DATOS!A:A,DATOS!C:C)=0,J131,(LOOKUP(I137,DATOS!A:A,DATOS!C:C)))</f>
        <v>7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 xml:space="preserve">24.- ORGANIZACIÓN EJÉRCITO DE TIERRA. </v>
      </c>
      <c r="D143" s="24"/>
      <c r="E143" s="11"/>
      <c r="F143" s="11"/>
      <c r="G143" s="40" t="str">
        <f>IF(J144="FIN","",LOOKUP(I143,DATOS!A:A,DATOS!F:F))</f>
        <v xml:space="preserve">ORGANIZACIÓN EJÉRCITO DE TIERRA. </v>
      </c>
      <c r="H143" s="40">
        <f>IF(J144="FIN",0,LOOKUP(I143,DATOS!A:A,DATOS!P:P))</f>
        <v>0</v>
      </c>
      <c r="I143" s="35">
        <f>+I137+1</f>
        <v>407</v>
      </c>
      <c r="J143" s="61">
        <f>IF(LOOKUP(I143,DATOS!A:A,DATOS!C:C)=0,J137,(LOOKUP(I143,DATOS!A:A,DATOS!C:C)))</f>
        <v>7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 xml:space="preserve">25.- ORGANIZACIÓN EJÉRCITO DE TIERRA. </v>
      </c>
      <c r="D149" s="24"/>
      <c r="E149" s="11"/>
      <c r="F149" s="11"/>
      <c r="G149" s="40" t="str">
        <f>IF(J150="FIN","",LOOKUP(I149,DATOS!A:A,DATOS!F:F))</f>
        <v xml:space="preserve">ORGANIZACIÓN EJÉRCITO DE TIERRA. </v>
      </c>
      <c r="H149" s="40">
        <f>IF(J150="FIN",0,LOOKUP(I149,DATOS!A:A,DATOS!P:P))</f>
        <v>0</v>
      </c>
      <c r="I149" s="35">
        <f>+I143+1</f>
        <v>408</v>
      </c>
      <c r="J149" s="61">
        <f>IF(LOOKUP(I149,DATOS!A:A,DATOS!C:C)=0,J143,(LOOKUP(I149,DATOS!A:A,DATOS!C:C)))</f>
        <v>7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 xml:space="preserve">26.- ORGANIZACIÓN EJÉRCITO DE TIERRA. </v>
      </c>
      <c r="D155" s="24"/>
      <c r="E155" s="11"/>
      <c r="F155" s="11"/>
      <c r="G155" s="40" t="str">
        <f>IF(J156="FIN","",LOOKUP(I155,DATOS!A:A,DATOS!F:F))</f>
        <v xml:space="preserve">ORGANIZACIÓN EJÉRCITO DE TIERRA. </v>
      </c>
      <c r="H155" s="40">
        <f>IF(J156="FIN",0,LOOKUP(I155,DATOS!A:A,DATOS!P:P))</f>
        <v>0</v>
      </c>
      <c r="I155" s="35">
        <f>+I149+1</f>
        <v>409</v>
      </c>
      <c r="J155" s="61">
        <f>IF(LOOKUP(I155,DATOS!A:A,DATOS!C:C)=0,J149,(LOOKUP(I155,DATOS!A:A,DATOS!C:C)))</f>
        <v>7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 xml:space="preserve">27.- ORGANIZACIÓN EJÉRCITO DE TIERRA. </v>
      </c>
      <c r="D161" s="24"/>
      <c r="E161" s="11"/>
      <c r="F161" s="11"/>
      <c r="G161" s="40" t="str">
        <f>IF(J162="FIN","",LOOKUP(I161,DATOS!A:A,DATOS!F:F))</f>
        <v xml:space="preserve">ORGANIZACIÓN EJÉRCITO DE TIERRA. </v>
      </c>
      <c r="H161" s="40">
        <f>IF(J162="FIN",0,LOOKUP(I161,DATOS!A:A,DATOS!P:P))</f>
        <v>0</v>
      </c>
      <c r="I161" s="35">
        <f>+I155+1</f>
        <v>410</v>
      </c>
      <c r="J161" s="61">
        <f>IF(LOOKUP(I161,DATOS!A:A,DATOS!C:C)=0,J155,(LOOKUP(I161,DATOS!A:A,DATOS!C:C)))</f>
        <v>7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 xml:space="preserve">28.- ORGANIZACIÓN EJÉRCITO DE TIERRA. </v>
      </c>
      <c r="D167" s="24"/>
      <c r="E167" s="11"/>
      <c r="F167" s="11"/>
      <c r="G167" s="40" t="str">
        <f>IF(J168="FIN","",LOOKUP(I167,DATOS!A:A,DATOS!F:F))</f>
        <v xml:space="preserve">ORGANIZACIÓN EJÉRCITO DE TIERRA. </v>
      </c>
      <c r="H167" s="40">
        <f>IF(J168="FIN",0,LOOKUP(I167,DATOS!A:A,DATOS!P:P))</f>
        <v>0</v>
      </c>
      <c r="I167" s="35">
        <f>+I161+1</f>
        <v>411</v>
      </c>
      <c r="J167" s="61">
        <f>IF(LOOKUP(I167,DATOS!A:A,DATOS!C:C)=0,J161,(LOOKUP(I167,DATOS!A:A,DATOS!C:C)))</f>
        <v>7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 xml:space="preserve">29.- ORGANIZACIÓN EJÉRCITO DE TIERRA. </v>
      </c>
      <c r="D173" s="24"/>
      <c r="E173" s="11"/>
      <c r="F173" s="11"/>
      <c r="G173" s="40" t="str">
        <f>IF(J174="FIN","",LOOKUP(I173,DATOS!A:A,DATOS!F:F))</f>
        <v xml:space="preserve">ORGANIZACIÓN EJÉRCITO DE TIERRA. </v>
      </c>
      <c r="H173" s="40">
        <f>IF(J174="FIN",0,LOOKUP(I173,DATOS!A:A,DATOS!P:P))</f>
        <v>0</v>
      </c>
      <c r="I173" s="35">
        <f>+I167+1</f>
        <v>412</v>
      </c>
      <c r="J173" s="61">
        <f>IF(LOOKUP(I173,DATOS!A:A,DATOS!C:C)=0,J167,(LOOKUP(I173,DATOS!A:A,DATOS!C:C)))</f>
        <v>7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 xml:space="preserve">30.- ORGANIZACIÓN EJÉRCITO DE TIERRA. </v>
      </c>
      <c r="D179" s="24"/>
      <c r="E179" s="11"/>
      <c r="F179" s="11"/>
      <c r="G179" s="40" t="str">
        <f>IF(J180="FIN","",LOOKUP(I179,DATOS!A:A,DATOS!F:F))</f>
        <v xml:space="preserve">ORGANIZACIÓN EJÉRCITO DE TIERRA. </v>
      </c>
      <c r="H179" s="40">
        <f>IF(J180="FIN",0,LOOKUP(I179,DATOS!A:A,DATOS!P:P))</f>
        <v>0</v>
      </c>
      <c r="I179" s="35">
        <f>+I173+1</f>
        <v>413</v>
      </c>
      <c r="J179" s="61">
        <f>IF(LOOKUP(I179,DATOS!A:A,DATOS!C:C)=0,J173,(LOOKUP(I179,DATOS!A:A,DATOS!C:C)))</f>
        <v>7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 xml:space="preserve">31.- ORGANIZACIÓN EJÉRCITO DE TIERRA. </v>
      </c>
      <c r="D185" s="24"/>
      <c r="E185" s="11"/>
      <c r="F185" s="11"/>
      <c r="G185" s="40" t="str">
        <f>IF(J186="FIN","",LOOKUP(I185,DATOS!A:A,DATOS!F:F))</f>
        <v xml:space="preserve">ORGANIZACIÓN EJÉRCITO DE TIERRA. </v>
      </c>
      <c r="H185" s="40">
        <f>IF(J186="FIN",0,LOOKUP(I185,DATOS!A:A,DATOS!P:P))</f>
        <v>0</v>
      </c>
      <c r="I185" s="35">
        <f>+I179+1</f>
        <v>414</v>
      </c>
      <c r="J185" s="61">
        <f>IF(LOOKUP(I185,DATOS!A:A,DATOS!C:C)=0,J179,(LOOKUP(I185,DATOS!A:A,DATOS!C:C)))</f>
        <v>7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 xml:space="preserve">32.- ORGANIZACIÓN EJÉRCITO DE TIERRA. </v>
      </c>
      <c r="D191" s="24"/>
      <c r="E191" s="11"/>
      <c r="F191" s="11"/>
      <c r="G191" s="40" t="str">
        <f>IF(J192="FIN","",LOOKUP(I191,DATOS!A:A,DATOS!F:F))</f>
        <v xml:space="preserve">ORGANIZACIÓN EJÉRCITO DE TIERRA. </v>
      </c>
      <c r="H191" s="40">
        <f>IF(J192="FIN",0,LOOKUP(I191,DATOS!A:A,DATOS!P:P))</f>
        <v>0</v>
      </c>
      <c r="I191" s="35">
        <f>+I185+1</f>
        <v>415</v>
      </c>
      <c r="J191" s="61">
        <f>IF(LOOKUP(I191,DATOS!A:A,DATOS!C:C)=0,J185,(LOOKUP(I191,DATOS!A:A,DATOS!C:C)))</f>
        <v>7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 xml:space="preserve">33.- ORGANIZACIÓN EJÉRCITO DE TIERRA. </v>
      </c>
      <c r="D197" s="24"/>
      <c r="E197" s="11"/>
      <c r="F197" s="11"/>
      <c r="G197" s="40" t="str">
        <f>IF(J198="FIN","",LOOKUP(I197,DATOS!A:A,DATOS!F:F))</f>
        <v xml:space="preserve">ORGANIZACIÓN EJÉRCITO DE TIERRA. </v>
      </c>
      <c r="H197" s="40">
        <f>IF(J198="FIN",0,LOOKUP(I197,DATOS!A:A,DATOS!P:P))</f>
        <v>0</v>
      </c>
      <c r="I197" s="35">
        <f>+I191+1</f>
        <v>416</v>
      </c>
      <c r="J197" s="61">
        <f>IF(LOOKUP(I197,DATOS!A:A,DATOS!C:C)=0,J191,(LOOKUP(I197,DATOS!A:A,DATOS!C:C)))</f>
        <v>7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 xml:space="preserve">34.- ORGANIZACIÓN EJÉRCITO DE TIERRA. </v>
      </c>
      <c r="D203" s="24"/>
      <c r="E203" s="11"/>
      <c r="F203" s="11"/>
      <c r="G203" s="40" t="str">
        <f>IF(J204="FIN","",LOOKUP(I203,DATOS!A:A,DATOS!F:F))</f>
        <v xml:space="preserve">ORGANIZACIÓN EJÉRCITO DE TIERRA. </v>
      </c>
      <c r="H203" s="40">
        <f>IF(J204="FIN",0,LOOKUP(I203,DATOS!A:A,DATOS!P:P))</f>
        <v>0</v>
      </c>
      <c r="I203" s="35">
        <f>+I197+1</f>
        <v>417</v>
      </c>
      <c r="J203" s="61">
        <f>IF(LOOKUP(I203,DATOS!A:A,DATOS!C:C)=0,J197,(LOOKUP(I203,DATOS!A:A,DATOS!C:C)))</f>
        <v>7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 xml:space="preserve">35.- ORGANIZACIÓN EJÉRCITO DE TIERRA. </v>
      </c>
      <c r="D209" s="24"/>
      <c r="E209" s="11"/>
      <c r="F209" s="11"/>
      <c r="G209" s="40" t="str">
        <f>IF(J210="FIN","",LOOKUP(I209,DATOS!A:A,DATOS!F:F))</f>
        <v xml:space="preserve">ORGANIZACIÓN EJÉRCITO DE TIERRA. </v>
      </c>
      <c r="H209" s="40">
        <f>IF(J210="FIN",0,LOOKUP(I209,DATOS!A:A,DATOS!P:P))</f>
        <v>0</v>
      </c>
      <c r="I209" s="35">
        <f>+I203+1</f>
        <v>418</v>
      </c>
      <c r="J209" s="61">
        <f>IF(LOOKUP(I209,DATOS!A:A,DATOS!C:C)=0,J203,(LOOKUP(I209,DATOS!A:A,DATOS!C:C)))</f>
        <v>7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 xml:space="preserve">36.- ORGANIZACIÓN EJÉRCITO DE TIERRA. </v>
      </c>
      <c r="D215" s="24"/>
      <c r="E215" s="11"/>
      <c r="F215" s="11"/>
      <c r="G215" s="40" t="str">
        <f>IF(J216="FIN","",LOOKUP(I215,DATOS!A:A,DATOS!F:F))</f>
        <v xml:space="preserve">ORGANIZACIÓN EJÉRCITO DE TIERRA. </v>
      </c>
      <c r="H215" s="40">
        <f>IF(J216="FIN",0,LOOKUP(I215,DATOS!A:A,DATOS!P:P))</f>
        <v>0</v>
      </c>
      <c r="I215" s="35">
        <f>+I209+1</f>
        <v>419</v>
      </c>
      <c r="J215" s="61">
        <f>IF(LOOKUP(I215,DATOS!A:A,DATOS!C:C)=0,J209,(LOOKUP(I215,DATOS!A:A,DATOS!C:C)))</f>
        <v>7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 xml:space="preserve">37.- ORGANIZACIÓN EJÉRCITO DE TIERRA. </v>
      </c>
      <c r="D221" s="24"/>
      <c r="E221" s="11"/>
      <c r="F221" s="11"/>
      <c r="G221" s="40" t="str">
        <f>IF(J222="FIN","",LOOKUP(I221,DATOS!A:A,DATOS!F:F))</f>
        <v xml:space="preserve">ORGANIZACIÓN EJÉRCITO DE TIERRA. </v>
      </c>
      <c r="H221" s="40">
        <f>IF(J222="FIN",0,LOOKUP(I221,DATOS!A:A,DATOS!P:P))</f>
        <v>0</v>
      </c>
      <c r="I221" s="35">
        <f>+I215+1</f>
        <v>420</v>
      </c>
      <c r="J221" s="61">
        <f>IF(LOOKUP(I221,DATOS!A:A,DATOS!C:C)=0,J215,(LOOKUP(I221,DATOS!A:A,DATOS!C:C)))</f>
        <v>7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 xml:space="preserve">38.- ORGANIZACIÓN EJÉRCITO DE TIERRA. </v>
      </c>
      <c r="D227" s="24"/>
      <c r="E227" s="11"/>
      <c r="F227" s="11"/>
      <c r="G227" s="40" t="str">
        <f>IF(J228="FIN","",LOOKUP(I227,DATOS!A:A,DATOS!F:F))</f>
        <v xml:space="preserve">ORGANIZACIÓN EJÉRCITO DE TIERRA. </v>
      </c>
      <c r="H227" s="40">
        <f>IF(J228="FIN",0,LOOKUP(I227,DATOS!A:A,DATOS!P:P))</f>
        <v>0</v>
      </c>
      <c r="I227" s="35">
        <f>+I221+1</f>
        <v>421</v>
      </c>
      <c r="J227" s="61">
        <f>IF(LOOKUP(I227,DATOS!A:A,DATOS!C:C)=0,J221,(LOOKUP(I227,DATOS!A:A,DATOS!C:C)))</f>
        <v>7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 xml:space="preserve">39.- ORGANIZACIÓN EJÉRCITO DE TIERRA. </v>
      </c>
      <c r="D233" s="24"/>
      <c r="E233" s="11"/>
      <c r="F233" s="11"/>
      <c r="G233" s="40" t="str">
        <f>IF(J234="FIN","",LOOKUP(I233,DATOS!A:A,DATOS!F:F))</f>
        <v xml:space="preserve">ORGANIZACIÓN EJÉRCITO DE TIERRA. </v>
      </c>
      <c r="H233" s="40">
        <f>IF(J234="FIN",0,LOOKUP(I233,DATOS!A:A,DATOS!P:P))</f>
        <v>0</v>
      </c>
      <c r="I233" s="35">
        <f>+I227+1</f>
        <v>422</v>
      </c>
      <c r="J233" s="61">
        <f>IF(LOOKUP(I233,DATOS!A:A,DATOS!C:C)=0,J227,(LOOKUP(I233,DATOS!A:A,DATOS!C:C)))</f>
        <v>7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 xml:space="preserve">40.- ORGANIZACIÓN EJÉRCITO DE TIERRA. </v>
      </c>
      <c r="D239" s="24"/>
      <c r="E239" s="11"/>
      <c r="F239" s="11"/>
      <c r="G239" s="40" t="str">
        <f>IF(J240="FIN","",LOOKUP(I239,DATOS!A:A,DATOS!F:F))</f>
        <v xml:space="preserve">ORGANIZACIÓN EJÉRCITO DE TIERRA. </v>
      </c>
      <c r="H239" s="40">
        <f>IF(J240="FIN",0,LOOKUP(I239,DATOS!A:A,DATOS!P:P))</f>
        <v>0</v>
      </c>
      <c r="I239" s="35">
        <f>+I233+1</f>
        <v>423</v>
      </c>
      <c r="J239" s="61">
        <f>IF(LOOKUP(I239,DATOS!A:A,DATOS!C:C)=0,J233,(LOOKUP(I239,DATOS!A:A,DATOS!C:C)))</f>
        <v>7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 xml:space="preserve">41.- ORGANIZACIÓN EJÉRCITO DE TIERRA. </v>
      </c>
      <c r="D245" s="24"/>
      <c r="E245" s="11"/>
      <c r="F245" s="11"/>
      <c r="G245" s="40" t="str">
        <f>IF(J246="FIN","",LOOKUP(I245,DATOS!A:A,DATOS!F:F))</f>
        <v xml:space="preserve">ORGANIZACIÓN EJÉRCITO DE TIERRA. </v>
      </c>
      <c r="H245" s="40">
        <f>IF(J246="FIN",0,LOOKUP(I245,DATOS!A:A,DATOS!P:P))</f>
        <v>0</v>
      </c>
      <c r="I245" s="35">
        <f>+I239+1</f>
        <v>424</v>
      </c>
      <c r="J245" s="61">
        <f>IF(LOOKUP(I245,DATOS!A:A,DATOS!C:C)=0,J239,(LOOKUP(I245,DATOS!A:A,DATOS!C:C)))</f>
        <v>7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 xml:space="preserve">42.- ORGANIZACIÓN EJÉRCITO DE TIERRA. </v>
      </c>
      <c r="D251" s="24"/>
      <c r="E251" s="11"/>
      <c r="F251" s="11"/>
      <c r="G251" s="40" t="str">
        <f>IF(J252="FIN","",LOOKUP(I251,DATOS!A:A,DATOS!F:F))</f>
        <v xml:space="preserve">ORGANIZACIÓN EJÉRCITO DE TIERRA. </v>
      </c>
      <c r="H251" s="40">
        <f>IF(J252="FIN",0,LOOKUP(I251,DATOS!A:A,DATOS!P:P))</f>
        <v>0</v>
      </c>
      <c r="I251" s="35">
        <f>+I245+1</f>
        <v>425</v>
      </c>
      <c r="J251" s="61">
        <f>IF(LOOKUP(I251,DATOS!A:A,DATOS!C:C)=0,J245,(LOOKUP(I251,DATOS!A:A,DATOS!C:C)))</f>
        <v>7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 xml:space="preserve">43.- ORGANIZACIÓN EJÉRCITO DE TIERRA. </v>
      </c>
      <c r="D257" s="24"/>
      <c r="E257" s="11"/>
      <c r="F257" s="11"/>
      <c r="G257" s="40" t="str">
        <f>IF(J258="FIN","",LOOKUP(I257,DATOS!A:A,DATOS!F:F))</f>
        <v xml:space="preserve">ORGANIZACIÓN EJÉRCITO DE TIERRA. </v>
      </c>
      <c r="H257" s="40">
        <f>IF(J258="FIN",0,LOOKUP(I257,DATOS!A:A,DATOS!P:P))</f>
        <v>0</v>
      </c>
      <c r="I257" s="35">
        <f>+I251+1</f>
        <v>426</v>
      </c>
      <c r="J257" s="61">
        <f>IF(LOOKUP(I257,DATOS!A:A,DATOS!C:C)=0,J251,(LOOKUP(I257,DATOS!A:A,DATOS!C:C)))</f>
        <v>7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 xml:space="preserve">44.- ORGANIZACIÓN EJÉRCITO DE TIERRA. </v>
      </c>
      <c r="D263" s="24"/>
      <c r="E263" s="11"/>
      <c r="F263" s="11"/>
      <c r="G263" s="40" t="str">
        <f>IF(J264="FIN","",LOOKUP(I263,DATOS!A:A,DATOS!F:F))</f>
        <v xml:space="preserve">ORGANIZACIÓN EJÉRCITO DE TIERRA. </v>
      </c>
      <c r="H263" s="40">
        <f>IF(J264="FIN",0,LOOKUP(I263,DATOS!A:A,DATOS!P:P))</f>
        <v>0</v>
      </c>
      <c r="I263" s="35">
        <f>+I257+1</f>
        <v>427</v>
      </c>
      <c r="J263" s="61">
        <f>IF(LOOKUP(I263,DATOS!A:A,DATOS!C:C)=0,J257,(LOOKUP(I263,DATOS!A:A,DATOS!C:C)))</f>
        <v>7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 xml:space="preserve">45.- ORGANIZACIÓN EJÉRCITO DE TIERRA. </v>
      </c>
      <c r="D269" s="24"/>
      <c r="E269" s="11"/>
      <c r="F269" s="11"/>
      <c r="G269" s="40" t="str">
        <f>IF(J270="FIN","",LOOKUP(I269,DATOS!A:A,DATOS!F:F))</f>
        <v xml:space="preserve">ORGANIZACIÓN EJÉRCITO DE TIERRA. </v>
      </c>
      <c r="H269" s="40">
        <f>IF(J270="FIN",0,LOOKUP(I269,DATOS!A:A,DATOS!P:P))</f>
        <v>0</v>
      </c>
      <c r="I269" s="35">
        <f>+I263+1</f>
        <v>428</v>
      </c>
      <c r="J269" s="61">
        <f>IF(LOOKUP(I269,DATOS!A:A,DATOS!C:C)=0,J263,(LOOKUP(I269,DATOS!A:A,DATOS!C:C)))</f>
        <v>7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 xml:space="preserve">46.- ORGANIZACIÓN EJÉRCITO DE TIERRA. </v>
      </c>
      <c r="D275" s="24"/>
      <c r="E275" s="11"/>
      <c r="F275" s="11"/>
      <c r="G275" s="40" t="str">
        <f>IF(J276="FIN","",LOOKUP(I275,DATOS!A:A,DATOS!F:F))</f>
        <v xml:space="preserve">ORGANIZACIÓN EJÉRCITO DE TIERRA. </v>
      </c>
      <c r="H275" s="40">
        <f>IF(J276="FIN",0,LOOKUP(I275,DATOS!A:A,DATOS!P:P))</f>
        <v>0</v>
      </c>
      <c r="I275" s="35">
        <f>+I269+1</f>
        <v>429</v>
      </c>
      <c r="J275" s="61">
        <f>IF(LOOKUP(I275,DATOS!A:A,DATOS!C:C)=0,J269,(LOOKUP(I275,DATOS!A:A,DATOS!C:C)))</f>
        <v>7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 xml:space="preserve">47.- </v>
      </c>
      <c r="D281" s="24"/>
      <c r="E281" s="11"/>
      <c r="F281" s="11"/>
      <c r="G281" s="40" t="str">
        <f>IF(J282="FIN","",LOOKUP(I281,DATOS!A:A,DATOS!F:F))</f>
        <v/>
      </c>
      <c r="H281" s="40">
        <f>IF(J282="FIN",0,LOOKUP(I281,DATOS!A:A,DATOS!P:P))</f>
        <v>0</v>
      </c>
      <c r="I281" s="35">
        <f>+I275+1</f>
        <v>430</v>
      </c>
      <c r="J281" s="61">
        <f>IF(LOOKUP(I281,DATOS!A:A,DATOS!C:C)=0,J275,(LOOKUP(I281,DATOS!A:A,DATOS!C:C)))</f>
        <v>8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 xml:space="preserve">a) </v>
      </c>
      <c r="D282" s="26"/>
      <c r="G282" s="38" t="str">
        <f>IF(J282="FIN","",LOOKUP(I281,DATOS!A:A,DATOS!L:L))</f>
        <v/>
      </c>
      <c r="I282" s="35" t="s">
        <v>127</v>
      </c>
      <c r="J282" s="41" t="str">
        <f>IF(J276="FIN","FIN",IF(J281=J275,"","FIN"))</f>
        <v>FIN</v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 xml:space="preserve">b) </v>
      </c>
      <c r="D283" s="26"/>
      <c r="G283" s="38" t="str">
        <f>IF(J282="FIN","",LOOKUP(I281,DATOS!A:A,DATOS!M:M))</f>
        <v/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 xml:space="preserve">c) </v>
      </c>
      <c r="D284" s="26"/>
      <c r="G284" s="38" t="str">
        <f>IF(J282="FIN","",LOOKUP(I281,DATOS!A:A,DATOS!N:N))</f>
        <v/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 xml:space="preserve">d) </v>
      </c>
      <c r="D285" s="26"/>
      <c r="G285" s="38" t="str">
        <f>IF(J282="FIN","",LOOKUP(I281,DATOS!A:A,DATOS!O:O))</f>
        <v/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 xml:space="preserve">48.- </v>
      </c>
      <c r="D287" s="24"/>
      <c r="E287" s="11"/>
      <c r="F287" s="11"/>
      <c r="G287" s="40" t="str">
        <f>IF(J288="FIN","",LOOKUP(I287,DATOS!A:A,DATOS!F:F))</f>
        <v/>
      </c>
      <c r="H287" s="40">
        <f>IF(J288="FIN",0,LOOKUP(I287,DATOS!A:A,DATOS!P:P))</f>
        <v>0</v>
      </c>
      <c r="I287" s="35">
        <f>+I281+1</f>
        <v>431</v>
      </c>
      <c r="J287" s="61">
        <f>IF(LOOKUP(I287,DATOS!A:A,DATOS!C:C)=0,J281,(LOOKUP(I287,DATOS!A:A,DATOS!C:C)))</f>
        <v>8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 xml:space="preserve">a) </v>
      </c>
      <c r="D288" s="26"/>
      <c r="G288" s="38" t="str">
        <f>IF(J288="FIN","",LOOKUP(I287,DATOS!A:A,DATOS!L:L))</f>
        <v/>
      </c>
      <c r="I288" s="35" t="s">
        <v>127</v>
      </c>
      <c r="J288" s="41" t="str">
        <f>IF(J282="FIN","FIN",IF(J287=J281,"","FIN"))</f>
        <v>FIN</v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 xml:space="preserve">b) </v>
      </c>
      <c r="D289" s="26"/>
      <c r="G289" s="38" t="str">
        <f>IF(J288="FIN","",LOOKUP(I287,DATOS!A:A,DATOS!M:M))</f>
        <v/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 xml:space="preserve">c) </v>
      </c>
      <c r="D290" s="26"/>
      <c r="G290" s="38" t="str">
        <f>IF(J288="FIN","",LOOKUP(I287,DATOS!A:A,DATOS!N:N))</f>
        <v/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 xml:space="preserve">d) </v>
      </c>
      <c r="D291" s="26"/>
      <c r="G291" s="38" t="str">
        <f>IF(J288="FIN","",LOOKUP(I287,DATOS!A:A,DATOS!O:O))</f>
        <v/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 xml:space="preserve">49.- </v>
      </c>
      <c r="D293" s="24"/>
      <c r="E293" s="11"/>
      <c r="F293" s="11"/>
      <c r="G293" s="40" t="str">
        <f>IF(J294="FIN","",LOOKUP(I293,DATOS!A:A,DATOS!F:F))</f>
        <v/>
      </c>
      <c r="H293" s="40">
        <f>IF(J294="FIN",0,LOOKUP(I293,DATOS!A:A,DATOS!P:P))</f>
        <v>0</v>
      </c>
      <c r="I293" s="35">
        <f>+I287+1</f>
        <v>432</v>
      </c>
      <c r="J293" s="61">
        <f>IF(LOOKUP(I293,DATOS!A:A,DATOS!C:C)=0,J287,(LOOKUP(I293,DATOS!A:A,DATOS!C:C)))</f>
        <v>8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 xml:space="preserve">a) </v>
      </c>
      <c r="D294" s="26"/>
      <c r="G294" s="38" t="str">
        <f>IF(J294="FIN","",LOOKUP(I293,DATOS!A:A,DATOS!L:L))</f>
        <v/>
      </c>
      <c r="I294" s="35" t="s">
        <v>127</v>
      </c>
      <c r="J294" s="41" t="str">
        <f>IF(J288="FIN","FIN",IF(J293=J287,"","FIN"))</f>
        <v>FIN</v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 xml:space="preserve">b) </v>
      </c>
      <c r="D295" s="26"/>
      <c r="G295" s="38" t="str">
        <f>IF(J294="FIN","",LOOKUP(I293,DATOS!A:A,DATOS!M:M))</f>
        <v/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 xml:space="preserve">c) </v>
      </c>
      <c r="D296" s="26"/>
      <c r="G296" s="38" t="str">
        <f>IF(J294="FIN","",LOOKUP(I293,DATOS!A:A,DATOS!N:N))</f>
        <v/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 xml:space="preserve">d) </v>
      </c>
      <c r="D297" s="26"/>
      <c r="G297" s="38" t="str">
        <f>IF(J294="FIN","",LOOKUP(I293,DATOS!A:A,DATOS!O:O))</f>
        <v/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 xml:space="preserve">50.- </v>
      </c>
      <c r="D299" s="24"/>
      <c r="E299" s="11"/>
      <c r="F299" s="11"/>
      <c r="G299" s="40" t="str">
        <f>IF(J300="FIN","",LOOKUP(I299,DATOS!A:A,DATOS!F:F))</f>
        <v/>
      </c>
      <c r="H299" s="40">
        <f>IF(J300="FIN",0,LOOKUP(I299,DATOS!A:A,DATOS!P:P))</f>
        <v>0</v>
      </c>
      <c r="I299" s="35">
        <f>+I293+1</f>
        <v>433</v>
      </c>
      <c r="J299" s="61">
        <f>IF(LOOKUP(I299,DATOS!A:A,DATOS!C:C)=0,J293,(LOOKUP(I299,DATOS!A:A,DATOS!C:C)))</f>
        <v>8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 xml:space="preserve">a) </v>
      </c>
      <c r="D300" s="26"/>
      <c r="G300" s="38" t="str">
        <f>IF(J300="FIN","",LOOKUP(I299,DATOS!A:A,DATOS!L:L))</f>
        <v/>
      </c>
      <c r="I300" s="35" t="s">
        <v>127</v>
      </c>
      <c r="J300" s="41" t="str">
        <f>IF(J294="FIN","FIN",IF(J299=J293,"","FIN"))</f>
        <v>FIN</v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 xml:space="preserve">b) </v>
      </c>
      <c r="D301" s="26"/>
      <c r="G301" s="38" t="str">
        <f>IF(J300="FIN","",LOOKUP(I299,DATOS!A:A,DATOS!M:M))</f>
        <v/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 xml:space="preserve">c) </v>
      </c>
      <c r="D302" s="26"/>
      <c r="G302" s="38" t="str">
        <f>IF(J300="FIN","",LOOKUP(I299,DATOS!A:A,DATOS!N:N))</f>
        <v/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 xml:space="preserve">d) </v>
      </c>
      <c r="D303" s="26"/>
      <c r="G303" s="38" t="str">
        <f>IF(J300="FIN","",LOOKUP(I299,DATOS!A:A,DATOS!O:O))</f>
        <v/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 xml:space="preserve">51.- </v>
      </c>
      <c r="D305" s="24"/>
      <c r="E305" s="11"/>
      <c r="F305" s="11"/>
      <c r="G305" s="40" t="str">
        <f>IF(J306="FIN","",LOOKUP(I305,DATOS!A:A,DATOS!F:F))</f>
        <v/>
      </c>
      <c r="H305" s="40">
        <f>IF(J306="FIN",0,LOOKUP(I305,DATOS!A:A,DATOS!P:P))</f>
        <v>0</v>
      </c>
      <c r="I305" s="35">
        <f>+I299+1</f>
        <v>434</v>
      </c>
      <c r="J305" s="61">
        <f>IF(LOOKUP(I305,DATOS!A:A,DATOS!C:C)=0,J299,(LOOKUP(I305,DATOS!A:A,DATOS!C:C)))</f>
        <v>8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 xml:space="preserve">a) </v>
      </c>
      <c r="D306" s="26"/>
      <c r="G306" s="38" t="str">
        <f>IF(J306="FIN","",LOOKUP(I305,DATOS!A:A,DATOS!L:L))</f>
        <v/>
      </c>
      <c r="I306" s="35" t="s">
        <v>127</v>
      </c>
      <c r="J306" s="41" t="str">
        <f>IF(J300="FIN","FIN",IF(J305=J299,"","FIN"))</f>
        <v>FIN</v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 xml:space="preserve">b) </v>
      </c>
      <c r="D307" s="26"/>
      <c r="G307" s="38" t="str">
        <f>IF(J306="FIN","",LOOKUP(I305,DATOS!A:A,DATOS!M:M))</f>
        <v/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 xml:space="preserve">c) </v>
      </c>
      <c r="D308" s="26"/>
      <c r="G308" s="38" t="str">
        <f>IF(J306="FIN","",LOOKUP(I305,DATOS!A:A,DATOS!N:N))</f>
        <v/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 xml:space="preserve">d) </v>
      </c>
      <c r="D309" s="26"/>
      <c r="G309" s="38" t="str">
        <f>IF(J306="FIN","",LOOKUP(I305,DATOS!A:A,DATOS!O:O))</f>
        <v/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 xml:space="preserve">52.- </v>
      </c>
      <c r="D311" s="24"/>
      <c r="E311" s="11"/>
      <c r="F311" s="11"/>
      <c r="G311" s="40" t="str">
        <f>IF(J312="FIN","",LOOKUP(I311,DATOS!A:A,DATOS!F:F))</f>
        <v/>
      </c>
      <c r="H311" s="40">
        <f>IF(J312="FIN",0,LOOKUP(I311,DATOS!A:A,DATOS!P:P))</f>
        <v>0</v>
      </c>
      <c r="I311" s="35">
        <f>+I305+1</f>
        <v>435</v>
      </c>
      <c r="J311" s="61">
        <f>IF(LOOKUP(I311,DATOS!A:A,DATOS!C:C)=0,J305,(LOOKUP(I311,DATOS!A:A,DATOS!C:C)))</f>
        <v>8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 xml:space="preserve">a) </v>
      </c>
      <c r="D312" s="26"/>
      <c r="G312" s="38" t="str">
        <f>IF(J312="FIN","",LOOKUP(I311,DATOS!A:A,DATOS!L:L))</f>
        <v/>
      </c>
      <c r="I312" s="35" t="s">
        <v>127</v>
      </c>
      <c r="J312" s="41" t="str">
        <f>IF(J306="FIN","FIN",IF(J311=J305,"","FIN"))</f>
        <v>FIN</v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 xml:space="preserve">b) </v>
      </c>
      <c r="D313" s="26"/>
      <c r="G313" s="38" t="str">
        <f>IF(J312="FIN","",LOOKUP(I311,DATOS!A:A,DATOS!M:M))</f>
        <v/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 xml:space="preserve">c) </v>
      </c>
      <c r="D314" s="26"/>
      <c r="G314" s="38" t="str">
        <f>IF(J312="FIN","",LOOKUP(I311,DATOS!A:A,DATOS!N:N))</f>
        <v/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 xml:space="preserve">d) </v>
      </c>
      <c r="D315" s="26"/>
      <c r="G315" s="38" t="str">
        <f>IF(J312="FIN","",LOOKUP(I311,DATOS!A:A,DATOS!O:O))</f>
        <v/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 xml:space="preserve">53.- </v>
      </c>
      <c r="D317" s="24"/>
      <c r="E317" s="11"/>
      <c r="F317" s="11"/>
      <c r="G317" s="40" t="str">
        <f>IF(J318="FIN","",LOOKUP(I317,DATOS!A:A,DATOS!F:F))</f>
        <v/>
      </c>
      <c r="H317" s="40">
        <f>IF(J318="FIN",0,LOOKUP(I317,DATOS!A:A,DATOS!P:P))</f>
        <v>0</v>
      </c>
      <c r="I317" s="35">
        <f>+I311+1</f>
        <v>436</v>
      </c>
      <c r="J317" s="61">
        <f>IF(LOOKUP(I317,DATOS!A:A,DATOS!C:C)=0,J311,(LOOKUP(I317,DATOS!A:A,DATOS!C:C)))</f>
        <v>8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 xml:space="preserve">a) </v>
      </c>
      <c r="D318" s="26"/>
      <c r="G318" s="38" t="str">
        <f>IF(J318="FIN","",LOOKUP(I317,DATOS!A:A,DATOS!L:L))</f>
        <v/>
      </c>
      <c r="I318" s="35" t="s">
        <v>127</v>
      </c>
      <c r="J318" s="41" t="str">
        <f>IF(J312="FIN","FIN",IF(J317=J311,"","FIN"))</f>
        <v>FIN</v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 xml:space="preserve">b) </v>
      </c>
      <c r="D319" s="26"/>
      <c r="G319" s="38" t="str">
        <f>IF(J318="FIN","",LOOKUP(I317,DATOS!A:A,DATOS!M:M))</f>
        <v/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 xml:space="preserve">c) </v>
      </c>
      <c r="D320" s="26"/>
      <c r="G320" s="38" t="str">
        <f>IF(J318="FIN","",LOOKUP(I317,DATOS!A:A,DATOS!N:N))</f>
        <v/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 xml:space="preserve">d) </v>
      </c>
      <c r="D321" s="26"/>
      <c r="G321" s="38" t="str">
        <f>IF(J318="FIN","",LOOKUP(I317,DATOS!A:A,DATOS!O:O))</f>
        <v/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 xml:space="preserve">54.- </v>
      </c>
      <c r="D323" s="24"/>
      <c r="E323" s="11"/>
      <c r="F323" s="11"/>
      <c r="G323" s="40" t="str">
        <f>IF(J324="FIN","",LOOKUP(I323,DATOS!A:A,DATOS!F:F))</f>
        <v/>
      </c>
      <c r="H323" s="40">
        <f>IF(J324="FIN",0,LOOKUP(I323,DATOS!A:A,DATOS!P:P))</f>
        <v>0</v>
      </c>
      <c r="I323" s="35">
        <f>+I317+1</f>
        <v>437</v>
      </c>
      <c r="J323" s="61">
        <f>IF(LOOKUP(I323,DATOS!A:A,DATOS!C:C)=0,J317,(LOOKUP(I323,DATOS!A:A,DATOS!C:C)))</f>
        <v>8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 xml:space="preserve">a) </v>
      </c>
      <c r="D324" s="26"/>
      <c r="G324" s="38" t="str">
        <f>IF(J324="FIN","",LOOKUP(I323,DATOS!A:A,DATOS!L:L))</f>
        <v/>
      </c>
      <c r="I324" s="35" t="s">
        <v>127</v>
      </c>
      <c r="J324" s="41" t="str">
        <f>IF(J318="FIN","FIN",IF(J323=J317,"","FIN"))</f>
        <v>FIN</v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 xml:space="preserve">b) </v>
      </c>
      <c r="D325" s="26"/>
      <c r="G325" s="38" t="str">
        <f>IF(J324="FIN","",LOOKUP(I323,DATOS!A:A,DATOS!M:M))</f>
        <v/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 xml:space="preserve">c) </v>
      </c>
      <c r="D326" s="26"/>
      <c r="G326" s="38" t="str">
        <f>IF(J324="FIN","",LOOKUP(I323,DATOS!A:A,DATOS!N:N))</f>
        <v/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 xml:space="preserve">d) </v>
      </c>
      <c r="D327" s="26"/>
      <c r="G327" s="38" t="str">
        <f>IF(J324="FIN","",LOOKUP(I323,DATOS!A:A,DATOS!O:O))</f>
        <v/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 xml:space="preserve">55.- </v>
      </c>
      <c r="D329" s="24"/>
      <c r="E329" s="11"/>
      <c r="F329" s="11"/>
      <c r="G329" s="40" t="str">
        <f>IF(J330="FIN","",LOOKUP(I329,DATOS!A:A,DATOS!F:F))</f>
        <v/>
      </c>
      <c r="H329" s="40">
        <f>IF(J330="FIN",0,LOOKUP(I329,DATOS!A:A,DATOS!P:P))</f>
        <v>0</v>
      </c>
      <c r="I329" s="35">
        <f>+I323+1</f>
        <v>438</v>
      </c>
      <c r="J329" s="61">
        <f>IF(LOOKUP(I329,DATOS!A:A,DATOS!C:C)=0,J323,(LOOKUP(I329,DATOS!A:A,DATOS!C:C)))</f>
        <v>8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 xml:space="preserve">a) </v>
      </c>
      <c r="D330" s="26"/>
      <c r="G330" s="38" t="str">
        <f>IF(J330="FIN","",LOOKUP(I329,DATOS!A:A,DATOS!L:L))</f>
        <v/>
      </c>
      <c r="I330" s="35" t="s">
        <v>127</v>
      </c>
      <c r="J330" s="41" t="str">
        <f>IF(J324="FIN","FIN",IF(J329=J323,"","FIN"))</f>
        <v>FIN</v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 xml:space="preserve">b) </v>
      </c>
      <c r="D331" s="26"/>
      <c r="G331" s="38" t="str">
        <f>IF(J330="FIN","",LOOKUP(I329,DATOS!A:A,DATOS!M:M))</f>
        <v/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 xml:space="preserve">c) </v>
      </c>
      <c r="D332" s="26"/>
      <c r="G332" s="38" t="str">
        <f>IF(J330="FIN","",LOOKUP(I329,DATOS!A:A,DATOS!N:N))</f>
        <v/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 xml:space="preserve">d) </v>
      </c>
      <c r="D333" s="26"/>
      <c r="G333" s="38" t="str">
        <f>IF(J330="FIN","",LOOKUP(I329,DATOS!A:A,DATOS!O:O))</f>
        <v/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439</v>
      </c>
      <c r="J335" s="61">
        <f>IF(LOOKUP(I335,DATOS!A:A,DATOS!C:C)=0,J329,(LOOKUP(I335,DATOS!A:A,DATOS!C:C)))</f>
        <v>8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127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440</v>
      </c>
      <c r="J341" s="61">
        <f>IF(LOOKUP(I341,DATOS!A:A,DATOS!C:C)=0,J335,(LOOKUP(I341,DATOS!A:A,DATOS!C:C)))</f>
        <v>8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127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441</v>
      </c>
      <c r="J347" s="61">
        <f>IF(LOOKUP(I347,DATOS!A:A,DATOS!C:C)=0,J341,(LOOKUP(I347,DATOS!A:A,DATOS!C:C)))</f>
        <v>8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127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442</v>
      </c>
      <c r="J353" s="61">
        <f>IF(LOOKUP(I353,DATOS!A:A,DATOS!C:C)=0,J347,(LOOKUP(I353,DATOS!A:A,DATOS!C:C)))</f>
        <v>8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127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443</v>
      </c>
      <c r="J359" s="61">
        <f>IF(LOOKUP(I359,DATOS!A:A,DATOS!C:C)=0,J353,(LOOKUP(I359,DATOS!A:A,DATOS!C:C)))</f>
        <v>8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127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444</v>
      </c>
      <c r="J365" s="61">
        <f>IF(LOOKUP(I365,DATOS!A:A,DATOS!C:C)=0,J359,(LOOKUP(I365,DATOS!A:A,DATOS!C:C)))</f>
        <v>8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127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445</v>
      </c>
      <c r="J371" s="61">
        <f>IF(LOOKUP(I371,DATOS!A:A,DATOS!C:C)=0,J365,(LOOKUP(I371,DATOS!A:A,DATOS!C:C)))</f>
        <v>8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127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446</v>
      </c>
      <c r="J377" s="61">
        <f>IF(LOOKUP(I377,DATOS!A:A,DATOS!C:C)=0,J371,(LOOKUP(I377,DATOS!A:A,DATOS!C:C)))</f>
        <v>8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127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447</v>
      </c>
      <c r="J383" s="61">
        <f>IF(LOOKUP(I383,DATOS!A:A,DATOS!C:C)=0,J377,(LOOKUP(I383,DATOS!A:A,DATOS!C:C)))</f>
        <v>8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127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448</v>
      </c>
      <c r="J389" s="61">
        <f>IF(LOOKUP(I389,DATOS!A:A,DATOS!C:C)=0,J383,(LOOKUP(I389,DATOS!A:A,DATOS!C:C)))</f>
        <v>8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127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449</v>
      </c>
      <c r="J395" s="61">
        <f>IF(LOOKUP(I395,DATOS!A:A,DATOS!C:C)=0,J389,(LOOKUP(I395,DATOS!A:A,DATOS!C:C)))</f>
        <v>8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127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450</v>
      </c>
      <c r="J401" s="61">
        <f>IF(LOOKUP(I401,DATOS!A:A,DATOS!C:C)=0,J395,(LOOKUP(I401,DATOS!A:A,DATOS!C:C)))</f>
        <v>8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451</v>
      </c>
      <c r="J407" s="61">
        <f>IF(LOOKUP(I407,DATOS!A:A,DATOS!C:C)=0,J401,(LOOKUP(I407,DATOS!A:A,DATOS!C:C)))</f>
        <v>8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452</v>
      </c>
      <c r="J413" s="61">
        <f>IF(LOOKUP(I413,DATOS!A:A,DATOS!C:C)=0,J407,(LOOKUP(I413,DATOS!A:A,DATOS!C:C)))</f>
        <v>8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453</v>
      </c>
      <c r="J419" s="61">
        <f>IF(LOOKUP(I419,DATOS!A:A,DATOS!C:C)=0,J413,(LOOKUP(I419,DATOS!A:A,DATOS!C:C)))</f>
        <v>8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454</v>
      </c>
      <c r="J425" s="61">
        <f>IF(LOOKUP(I425,DATOS!A:A,DATOS!C:C)=0,J419,(LOOKUP(I425,DATOS!A:A,DATOS!C:C)))</f>
        <v>8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455</v>
      </c>
      <c r="J431" s="61">
        <f>IF(LOOKUP(I431,DATOS!A:A,DATOS!C:C)=0,J425,(LOOKUP(I431,DATOS!A:A,DATOS!C:C)))</f>
        <v>8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456</v>
      </c>
      <c r="J437" s="61">
        <f>IF(LOOKUP(I437,DATOS!A:A,DATOS!C:C)=0,J431,(LOOKUP(I437,DATOS!A:A,DATOS!C:C)))</f>
        <v>8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457</v>
      </c>
      <c r="J443" s="61">
        <f>IF(LOOKUP(I443,DATOS!A:A,DATOS!C:C)=0,J437,(LOOKUP(I443,DATOS!A:A,DATOS!C:C)))</f>
        <v>8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458</v>
      </c>
      <c r="J449" s="61">
        <f>IF(LOOKUP(I449,DATOS!A:A,DATOS!C:C)=0,J443,(LOOKUP(I449,DATOS!A:A,DATOS!C:C)))</f>
        <v>8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459</v>
      </c>
      <c r="J455" s="61">
        <f>IF(LOOKUP(I455,DATOS!A:A,DATOS!C:C)=0,J449,(LOOKUP(I455,DATOS!A:A,DATOS!C:C)))</f>
        <v>8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460</v>
      </c>
      <c r="J461" s="61">
        <f>IF(LOOKUP(I461,DATOS!A:A,DATOS!C:C)=0,J455,(LOOKUP(I461,DATOS!A:A,DATOS!C:C)))</f>
        <v>8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461</v>
      </c>
      <c r="J467" s="61">
        <f>IF(LOOKUP(I467,DATOS!A:A,DATOS!C:C)=0,J461,(LOOKUP(I467,DATOS!A:A,DATOS!C:C)))</f>
        <v>8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462</v>
      </c>
      <c r="J473" s="61">
        <f>IF(LOOKUP(I473,DATOS!A:A,DATOS!C:C)=0,J467,(LOOKUP(I473,DATOS!A:A,DATOS!C:C)))</f>
        <v>8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463</v>
      </c>
      <c r="J479" s="61">
        <f>IF(LOOKUP(I479,DATOS!A:A,DATOS!C:C)=0,J473,(LOOKUP(I479,DATOS!A:A,DATOS!C:C)))</f>
        <v>8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464</v>
      </c>
      <c r="J485" s="61">
        <f>IF(LOOKUP(I485,DATOS!A:A,DATOS!C:C)=0,J479,(LOOKUP(I485,DATOS!A:A,DATOS!C:C)))</f>
        <v>8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465</v>
      </c>
      <c r="J491" s="61">
        <f>IF(LOOKUP(I491,DATOS!A:A,DATOS!C:C)=0,J485,(LOOKUP(I491,DATOS!A:A,DATOS!C:C)))</f>
        <v>8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466</v>
      </c>
      <c r="J497" s="61">
        <f>IF(LOOKUP(I497,DATOS!A:A,DATOS!C:C)=0,J491,(LOOKUP(I497,DATOS!A:A,DATOS!C:C)))</f>
        <v>8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467</v>
      </c>
      <c r="J503" s="61">
        <f>IF(LOOKUP(I503,DATOS!A:A,DATOS!C:C)=0,J497,(LOOKUP(I503,DATOS!A:A,DATOS!C:C)))</f>
        <v>8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468</v>
      </c>
      <c r="J509" s="61">
        <f>IF(LOOKUP(I509,DATOS!A:A,DATOS!C:C)=0,J503,(LOOKUP(I509,DATOS!A:A,DATOS!C:C)))</f>
        <v>8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469</v>
      </c>
      <c r="J515" s="61">
        <f>IF(LOOKUP(I515,DATOS!A:A,DATOS!C:C)=0,J509,(LOOKUP(I515,DATOS!A:A,DATOS!C:C)))</f>
        <v>8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470</v>
      </c>
      <c r="J521" s="61">
        <f>IF(LOOKUP(I521,DATOS!A:A,DATOS!C:C)=0,J515,(LOOKUP(I521,DATOS!A:A,DATOS!C:C)))</f>
        <v>8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471</v>
      </c>
      <c r="J527" s="61">
        <f>IF(LOOKUP(I527,DATOS!A:A,DATOS!C:C)=0,J521,(LOOKUP(I527,DATOS!A:A,DATOS!C:C)))</f>
        <v>8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472</v>
      </c>
      <c r="J533" s="61">
        <f>IF(LOOKUP(I533,DATOS!A:A,DATOS!C:C)=0,J527,(LOOKUP(I533,DATOS!A:A,DATOS!C:C)))</f>
        <v>8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473</v>
      </c>
      <c r="J539" s="61">
        <f>IF(LOOKUP(I539,DATOS!A:A,DATOS!C:C)=0,J533,(LOOKUP(I539,DATOS!A:A,DATOS!C:C)))</f>
        <v>8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474</v>
      </c>
      <c r="J545" s="61">
        <f>IF(LOOKUP(I545,DATOS!A:A,DATOS!C:C)=0,J539,(LOOKUP(I545,DATOS!A:A,DATOS!C:C)))</f>
        <v>8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475</v>
      </c>
      <c r="J551" s="61">
        <f>IF(LOOKUP(I551,DATOS!A:A,DATOS!C:C)=0,J545,(LOOKUP(I551,DATOS!A:A,DATOS!C:C)))</f>
        <v>8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476</v>
      </c>
      <c r="J557" s="61">
        <f>IF(LOOKUP(I557,DATOS!A:A,DATOS!C:C)=0,J551,(LOOKUP(I557,DATOS!A:A,DATOS!C:C)))</f>
        <v>8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477</v>
      </c>
      <c r="J563" s="61">
        <f>IF(LOOKUP(I563,DATOS!A:A,DATOS!C:C)=0,J557,(LOOKUP(I563,DATOS!A:A,DATOS!C:C)))</f>
        <v>8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478</v>
      </c>
      <c r="J569" s="61">
        <f>IF(LOOKUP(I569,DATOS!A:A,DATOS!C:C)=0,J563,(LOOKUP(I569,DATOS!A:A,DATOS!C:C)))</f>
        <v>8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479</v>
      </c>
      <c r="J575" s="61">
        <f>IF(LOOKUP(I575,DATOS!A:A,DATOS!C:C)=0,J569,(LOOKUP(I575,DATOS!A:A,DATOS!C:C)))</f>
        <v>8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480</v>
      </c>
      <c r="J581" s="61">
        <f>IF(LOOKUP(I581,DATOS!A:A,DATOS!C:C)=0,J575,(LOOKUP(I581,DATOS!A:A,DATOS!C:C)))</f>
        <v>8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481</v>
      </c>
      <c r="J587" s="61">
        <f>IF(LOOKUP(I587,DATOS!A:A,DATOS!C:C)=0,J581,(LOOKUP(I587,DATOS!A:A,DATOS!C:C)))</f>
        <v>9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482</v>
      </c>
      <c r="J593" s="61">
        <f>IF(LOOKUP(I593,DATOS!A:A,DATOS!C:C)=0,J587,(LOOKUP(I593,DATOS!A:A,DATOS!C:C)))</f>
        <v>9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483</v>
      </c>
      <c r="J599" s="61">
        <f>IF(LOOKUP(I599,DATOS!A:A,DATOS!C:C)=0,J593,(LOOKUP(I599,DATOS!A:A,DATOS!C:C)))</f>
        <v>9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Dff/arTGusb7BW6I1kzUL1kbcUcJZ3HMvMB6mGPAiSfPj81BHPdX3DmKaiI5HBuVpHG+95NK/mBb0nt/C0Iopw==" saltValue="NMYNzMXuhbc5fHkPcsZn0g==" spinCount="100000" sheet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660" priority="28" stopIfTrue="1" operator="lessThan">
      <formula>2</formula>
    </cfRule>
    <cfRule type="cellIs" dxfId="659" priority="29" stopIfTrue="1" operator="equal">
      <formula>2</formula>
    </cfRule>
    <cfRule type="cellIs" dxfId="65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657" priority="1" stopIfTrue="1" operator="lessThan">
      <formula>2</formula>
    </cfRule>
    <cfRule type="cellIs" dxfId="656" priority="2" stopIfTrue="1" operator="equal">
      <formula>2</formula>
    </cfRule>
    <cfRule type="cellIs" dxfId="65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654" priority="25" stopIfTrue="1" operator="lessThan">
      <formula>2</formula>
    </cfRule>
    <cfRule type="cellIs" dxfId="653" priority="26" stopIfTrue="1" operator="equal">
      <formula>2</formula>
    </cfRule>
    <cfRule type="cellIs" dxfId="65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651" priority="22" stopIfTrue="1" operator="lessThan">
      <formula>2</formula>
    </cfRule>
    <cfRule type="cellIs" dxfId="650" priority="23" stopIfTrue="1" operator="equal">
      <formula>2</formula>
    </cfRule>
    <cfRule type="cellIs" dxfId="64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648" priority="19" stopIfTrue="1" operator="lessThan">
      <formula>2</formula>
    </cfRule>
    <cfRule type="cellIs" dxfId="647" priority="20" stopIfTrue="1" operator="equal">
      <formula>2</formula>
    </cfRule>
    <cfRule type="cellIs" dxfId="64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645" priority="16" stopIfTrue="1" operator="lessThan">
      <formula>2</formula>
    </cfRule>
    <cfRule type="cellIs" dxfId="644" priority="17" stopIfTrue="1" operator="equal">
      <formula>2</formula>
    </cfRule>
    <cfRule type="cellIs" dxfId="64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642" priority="13" stopIfTrue="1" operator="lessThan">
      <formula>2</formula>
    </cfRule>
    <cfRule type="cellIs" dxfId="641" priority="14" stopIfTrue="1" operator="equal">
      <formula>2</formula>
    </cfRule>
    <cfRule type="cellIs" dxfId="64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639" priority="10" stopIfTrue="1" operator="lessThan">
      <formula>2</formula>
    </cfRule>
    <cfRule type="cellIs" dxfId="638" priority="11" stopIfTrue="1" operator="equal">
      <formula>2</formula>
    </cfRule>
    <cfRule type="cellIs" dxfId="63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636" priority="7" stopIfTrue="1" operator="lessThan">
      <formula>2</formula>
    </cfRule>
    <cfRule type="cellIs" dxfId="635" priority="8" stopIfTrue="1" operator="equal">
      <formula>2</formula>
    </cfRule>
    <cfRule type="cellIs" dxfId="63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633" priority="4" stopIfTrue="1" operator="lessThan">
      <formula>2</formula>
    </cfRule>
    <cfRule type="cellIs" dxfId="632" priority="5" stopIfTrue="1" operator="equal">
      <formula>2</formula>
    </cfRule>
    <cfRule type="cellIs" dxfId="63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I819"/>
  <sheetViews>
    <sheetView zoomScale="90" zoomScaleNormal="90" workbookViewId="0">
      <pane ySplit="2" topLeftCell="A57" activePane="bottomLeft" state="frozen"/>
      <selection activeCell="C1" sqref="C1:C1048576"/>
      <selection pane="bottomLeft"/>
    </sheetView>
  </sheetViews>
  <sheetFormatPr baseColWidth="10" defaultColWidth="0" defaultRowHeight="15.6" zeroHeight="1" x14ac:dyDescent="0.25"/>
  <cols>
    <col min="1" max="1" width="3.6640625" style="5" customWidth="1"/>
    <col min="2" max="2" width="3.6640625" style="16" customWidth="1"/>
    <col min="3" max="3" width="121" style="17" customWidth="1"/>
    <col min="4" max="4" width="1.88671875" style="14" customWidth="1"/>
    <col min="5" max="5" width="3.33203125" style="15" customWidth="1"/>
    <col min="6" max="6" width="4.33203125" style="15" customWidth="1"/>
    <col min="7" max="7" width="7.109375" style="34" hidden="1" customWidth="1"/>
    <col min="8" max="8" width="5.88671875" style="34" hidden="1" customWidth="1"/>
    <col min="9" max="9" width="5.88671875" style="35" hidden="1" customWidth="1"/>
    <col min="10" max="10" width="14.88671875" style="61" hidden="1" customWidth="1"/>
    <col min="11" max="24" width="19.88671875" style="19" hidden="1" customWidth="1"/>
    <col min="25" max="29" width="2.88671875" style="19" hidden="1" customWidth="1"/>
    <col min="30" max="35" width="14.6640625" style="5" hidden="1" customWidth="1"/>
    <col min="36" max="16384" width="16.44140625" style="5" hidden="1"/>
  </cols>
  <sheetData>
    <row r="1" spans="1:24" ht="57" thickBot="1" x14ac:dyDescent="0.45">
      <c r="A1" s="32" t="s">
        <v>4</v>
      </c>
      <c r="B1" s="1"/>
      <c r="C1" s="2" t="str">
        <f ca="1">IF(PORTADA!$E$39="A",G1,PORTADA!$E$40)</f>
        <v>Boque 8 - DERECHOS Y DEBERES DE LOS MIEMBROS DE LAS FAS I</v>
      </c>
      <c r="D1" s="3"/>
      <c r="E1" s="4" t="e">
        <f>ROUND(Q2/K2*10,2)</f>
        <v>#DIV/0!</v>
      </c>
      <c r="F1" s="4"/>
      <c r="G1" s="38" t="str">
        <f>LOOKUP(I5,DATOS!A:A,DATOS!E:E)</f>
        <v>Boque 8 - DERECHOS Y DEBERES DE LOS MIEMBROS DE LAS FAS I</v>
      </c>
      <c r="I1" s="39">
        <v>8</v>
      </c>
      <c r="J1" s="60" t="s">
        <v>131</v>
      </c>
      <c r="K1" s="33" t="s">
        <v>8</v>
      </c>
      <c r="L1" s="18" t="s">
        <v>9</v>
      </c>
      <c r="M1" s="18" t="s">
        <v>10</v>
      </c>
      <c r="N1" s="18" t="s">
        <v>40</v>
      </c>
      <c r="O1" s="18" t="s">
        <v>11</v>
      </c>
      <c r="P1" s="18" t="s">
        <v>18</v>
      </c>
      <c r="Q1" s="18" t="s">
        <v>12</v>
      </c>
      <c r="R1" s="18" t="s">
        <v>13</v>
      </c>
      <c r="S1" s="18" t="s">
        <v>26</v>
      </c>
      <c r="T1" s="18" t="s">
        <v>27</v>
      </c>
      <c r="U1" s="18" t="s">
        <v>15</v>
      </c>
      <c r="V1" s="18" t="s">
        <v>14</v>
      </c>
      <c r="W1" s="18" t="s">
        <v>17</v>
      </c>
      <c r="X1" s="18" t="s">
        <v>16</v>
      </c>
    </row>
    <row r="2" spans="1:24" ht="16.2" thickBot="1" x14ac:dyDescent="0.3">
      <c r="A2" s="6"/>
      <c r="B2" s="7"/>
      <c r="C2" s="8" t="str">
        <f ca="1">IF(PORTADA!$E$39="A",X2,"")</f>
        <v>Test, compuesto por 0 preguntas</v>
      </c>
      <c r="D2" s="3"/>
      <c r="E2" s="9"/>
      <c r="F2" s="10"/>
      <c r="I2" s="35" t="str">
        <f ca="1">IF(PORTADA!$E$39="A", LOOKUP(I5,DATOS!A:A,DATOS!E:E),PORTADA!$E$40)</f>
        <v>Boque 8 - DERECHOS Y DEBERES DE LOS MIEMBROS DE LAS FAS I</v>
      </c>
      <c r="J2" s="61" t="s">
        <v>5</v>
      </c>
      <c r="K2" s="33">
        <f>COUNTA(H:H)-COUNT(H:H)</f>
        <v>0</v>
      </c>
      <c r="L2" s="18">
        <f>SUM(L3:L1048576)</f>
        <v>0</v>
      </c>
      <c r="M2" s="18">
        <f>SUM(M3:M1048576)</f>
        <v>0</v>
      </c>
      <c r="N2" s="18">
        <f>SUM(N3:N52)</f>
        <v>0</v>
      </c>
      <c r="O2" s="18">
        <f>L2+M2</f>
        <v>0</v>
      </c>
      <c r="P2" s="18" t="e">
        <f>+O2/K2</f>
        <v>#DIV/0!</v>
      </c>
      <c r="Q2" s="18">
        <f>+L2+N2</f>
        <v>0</v>
      </c>
      <c r="R2" s="18" t="e">
        <f>ROUND(Q2/(L2+M2)*10,2)</f>
        <v>#DIV/0!</v>
      </c>
      <c r="S2" s="18" t="e">
        <f>ROUND(Q2/K2*10,2)</f>
        <v>#DIV/0!</v>
      </c>
      <c r="T2" s="18" t="e">
        <f>CONCATENATE("puntual: ", R2,"   Nota final: ", S2)</f>
        <v>#DIV/0!</v>
      </c>
      <c r="U2" s="18" t="e">
        <f>CONCATENATE("Evolución: ", K2," preguntas, ",L2," aciertos, ",M2," errores, ",Q2," puntos.   Nota ",T2)</f>
        <v>#DIV/0!</v>
      </c>
      <c r="V2" s="18" t="str">
        <f>CONCATENATE("Test, compuesto por ",K2," preguntas")</f>
        <v>Test, compuesto por 0 preguntas</v>
      </c>
      <c r="W2" s="18" t="str">
        <f>IF(E2="X",V2,IF(O2&gt;0,U2,V2))</f>
        <v>Test, compuesto por 0 preguntas</v>
      </c>
      <c r="X2" s="18" t="str">
        <f ca="1">IF(PORTADA!E39="A",W2,V2)</f>
        <v>Test, compuesto por 0 preguntas</v>
      </c>
    </row>
    <row r="3" spans="1:24" x14ac:dyDescent="0.25">
      <c r="A3" s="11"/>
      <c r="B3" s="12"/>
      <c r="C3" s="13"/>
      <c r="J3" s="19"/>
    </row>
    <row r="4" spans="1:24" x14ac:dyDescent="0.25">
      <c r="A4" s="11"/>
      <c r="B4" s="12"/>
      <c r="C4" s="13"/>
      <c r="J4" s="19"/>
    </row>
    <row r="5" spans="1:24" x14ac:dyDescent="0.25">
      <c r="A5" s="11"/>
      <c r="B5" s="31"/>
      <c r="C5" s="23" t="str">
        <f ca="1">IF(PORTADA!$E$39="A",CONCATENATE(K5,".- ",G5),"")</f>
        <v xml:space="preserve">1.- DERECHOS Y DEBERES DE LOS MIEMBROS DE LAS FAS. </v>
      </c>
      <c r="D5" s="24"/>
      <c r="E5" s="11"/>
      <c r="F5" s="11"/>
      <c r="G5" s="40" t="str">
        <f>LOOKUP(I5,DATOS!A:A,DATOS!F:F)</f>
        <v xml:space="preserve">DERECHOS Y DEBERES DE LOS MIEMBROS DE LAS FAS. </v>
      </c>
      <c r="H5" s="40">
        <f>LOOKUP(I5,DATOS!A:A,DATOS!P:P)</f>
        <v>0</v>
      </c>
      <c r="I5" s="35">
        <f>LOOKUP(I1,DATOS!C:C,DATOS!A:A)</f>
        <v>430</v>
      </c>
      <c r="J5" s="61">
        <f>LOOKUP(I5,DATOS!A:A,DATOS!C:C)</f>
        <v>8</v>
      </c>
      <c r="K5" s="22">
        <v>1</v>
      </c>
      <c r="L5" s="20" t="s">
        <v>33</v>
      </c>
      <c r="M5" s="20" t="s">
        <v>34</v>
      </c>
      <c r="N5" s="20" t="s">
        <v>39</v>
      </c>
      <c r="O5" s="20" t="s">
        <v>35</v>
      </c>
      <c r="P5" s="20" t="s">
        <v>36</v>
      </c>
      <c r="Q5" s="20" t="s">
        <v>37</v>
      </c>
      <c r="R5" s="20" t="str">
        <f>CONCATENATE("X",H5)</f>
        <v>X0</v>
      </c>
      <c r="S5" s="20" t="s">
        <v>38</v>
      </c>
    </row>
    <row r="6" spans="1:24" x14ac:dyDescent="0.25">
      <c r="A6" s="139">
        <f ca="1">IF($E$2="X",0,IF(K7&gt;2,H5,K7))</f>
        <v>0</v>
      </c>
      <c r="B6" s="29"/>
      <c r="C6" s="25" t="str">
        <f ca="1">IF(PORTADA!$E$39="A",CONCATENATE(I6," ",G6),"")</f>
        <v>a) 0</v>
      </c>
      <c r="D6" s="26"/>
      <c r="G6" s="38">
        <f>LOOKUP(I5,DATOS!A:A,DATOS!L:L)</f>
        <v>0</v>
      </c>
      <c r="I6" s="35" t="s">
        <v>127</v>
      </c>
      <c r="K6" s="20" t="s">
        <v>5</v>
      </c>
      <c r="L6" s="20">
        <f>IF(M6&gt;0,0,P6)</f>
        <v>0</v>
      </c>
      <c r="M6" s="20">
        <f>IF(P7&gt;0,1,0)</f>
        <v>0</v>
      </c>
      <c r="N6" s="20">
        <f>IF(M6=1,-1/COUNTA(Q6:Q9),0)</f>
        <v>0</v>
      </c>
      <c r="O6" s="20">
        <f>COUNTA(B6:B9)</f>
        <v>0</v>
      </c>
      <c r="P6" s="20">
        <f>COUNTIF(R6:R9,R5)</f>
        <v>0</v>
      </c>
      <c r="Q6" s="21" t="s">
        <v>0</v>
      </c>
      <c r="R6" s="20" t="str">
        <f>CONCATENATE(B6,Q6)</f>
        <v>A</v>
      </c>
      <c r="S6" s="20">
        <f>IF(P6&gt;0,P6+O6,O6*3)</f>
        <v>0</v>
      </c>
    </row>
    <row r="7" spans="1:24" x14ac:dyDescent="0.25">
      <c r="A7" s="139"/>
      <c r="B7" s="29"/>
      <c r="C7" s="25" t="str">
        <f ca="1">IF(PORTADA!$E$39="A",CONCATENATE(I7," ",G7),"")</f>
        <v>b) 0</v>
      </c>
      <c r="D7" s="26"/>
      <c r="G7" s="38">
        <f>LOOKUP(I5,DATOS!A:A,DATOS!M:M)</f>
        <v>0</v>
      </c>
      <c r="I7" s="35" t="s">
        <v>126</v>
      </c>
      <c r="K7" s="20">
        <f ca="1">IF(PORTADA!$E$39="A",S6,0)</f>
        <v>0</v>
      </c>
      <c r="L7" s="20"/>
      <c r="M7" s="20"/>
      <c r="N7" s="20"/>
      <c r="O7" s="20"/>
      <c r="P7" s="20">
        <f>O6-P6</f>
        <v>0</v>
      </c>
      <c r="Q7" s="21" t="s">
        <v>1</v>
      </c>
      <c r="R7" s="20" t="str">
        <f>CONCATENATE(B7,Q7)</f>
        <v>B</v>
      </c>
      <c r="S7" s="20"/>
    </row>
    <row r="8" spans="1:24" x14ac:dyDescent="0.25">
      <c r="A8" s="139"/>
      <c r="B8" s="29"/>
      <c r="C8" s="25" t="str">
        <f ca="1">IF(PORTADA!$E$39="A",CONCATENATE(I8," ",G8),"")</f>
        <v>c) 0</v>
      </c>
      <c r="D8" s="26"/>
      <c r="G8" s="38">
        <f>LOOKUP(I5,DATOS!A:A,DATOS!N:N)</f>
        <v>0</v>
      </c>
      <c r="I8" s="35" t="s">
        <v>125</v>
      </c>
      <c r="K8" s="20"/>
      <c r="L8" s="20"/>
      <c r="M8" s="20"/>
      <c r="N8" s="20"/>
      <c r="O8" s="20"/>
      <c r="P8" s="20"/>
      <c r="Q8" s="21" t="s">
        <v>2</v>
      </c>
      <c r="R8" s="20" t="str">
        <f>CONCATENATE(B8,Q8)</f>
        <v>C</v>
      </c>
      <c r="S8" s="20"/>
    </row>
    <row r="9" spans="1:24" x14ac:dyDescent="0.25">
      <c r="A9" s="139"/>
      <c r="B9" s="29"/>
      <c r="C9" s="25" t="str">
        <f ca="1">IF(PORTADA!$E$39="A",CONCATENATE(I9," ",G9),"")</f>
        <v>d) 0</v>
      </c>
      <c r="D9" s="26"/>
      <c r="G9" s="38">
        <f>LOOKUP(I5,DATOS!A:A,DATOS!O:O)</f>
        <v>0</v>
      </c>
      <c r="I9" s="35" t="s">
        <v>46</v>
      </c>
      <c r="K9" s="20"/>
      <c r="L9" s="20"/>
      <c r="M9" s="20"/>
      <c r="N9" s="20"/>
      <c r="O9" s="20"/>
      <c r="P9" s="20"/>
      <c r="Q9" s="21" t="s">
        <v>3</v>
      </c>
      <c r="R9" s="20" t="str">
        <f>CONCATENATE(B9,Q9)</f>
        <v>D</v>
      </c>
      <c r="S9" s="20"/>
    </row>
    <row r="10" spans="1:24" x14ac:dyDescent="0.25">
      <c r="A10" s="11"/>
      <c r="B10" s="30"/>
      <c r="C10" s="27"/>
      <c r="D10" s="28"/>
      <c r="J10" s="19"/>
    </row>
    <row r="11" spans="1:24" x14ac:dyDescent="0.25">
      <c r="A11" s="11"/>
      <c r="B11" s="31"/>
      <c r="C11" s="23" t="str">
        <f ca="1">IF(PORTADA!$E$39="A",CONCATENATE(K11,".- ",G11),"")</f>
        <v xml:space="preserve">2.- DERECHOS Y DEBERES DE LOS MIEMBROS DE LAS FAS. </v>
      </c>
      <c r="D11" s="24"/>
      <c r="E11" s="11"/>
      <c r="F11" s="11"/>
      <c r="G11" s="40" t="str">
        <f>IF(J12="FIN","",LOOKUP(I11,DATOS!A:A,DATOS!F:F))</f>
        <v xml:space="preserve">DERECHOS Y DEBERES DE LOS MIEMBROS DE LAS FAS. </v>
      </c>
      <c r="H11" s="40">
        <f>IF(J12="FIN",0,LOOKUP(I11,DATOS!A:A,DATOS!P:P))</f>
        <v>0</v>
      </c>
      <c r="I11" s="35">
        <f>+I5+1</f>
        <v>431</v>
      </c>
      <c r="J11" s="61">
        <f>IF(LOOKUP(I11,DATOS!A:A,DATOS!C:C)=0,J5,(LOOKUP(I11,DATOS!A:A,DATOS!C:C)))</f>
        <v>8</v>
      </c>
      <c r="K11" s="22">
        <f>+K5+1</f>
        <v>2</v>
      </c>
      <c r="L11" s="20" t="s">
        <v>33</v>
      </c>
      <c r="M11" s="20" t="s">
        <v>34</v>
      </c>
      <c r="N11" s="20" t="s">
        <v>39</v>
      </c>
      <c r="O11" s="20" t="s">
        <v>35</v>
      </c>
      <c r="P11" s="20" t="s">
        <v>36</v>
      </c>
      <c r="Q11" s="20" t="s">
        <v>37</v>
      </c>
      <c r="R11" s="20" t="str">
        <f>CONCATENATE("X",H11)</f>
        <v>X0</v>
      </c>
      <c r="S11" s="20" t="s">
        <v>38</v>
      </c>
    </row>
    <row r="12" spans="1:24" x14ac:dyDescent="0.25">
      <c r="A12" s="139">
        <f ca="1">IF($E$2="X",0,IF(K13&gt;2,H11,K13))</f>
        <v>0</v>
      </c>
      <c r="B12" s="29"/>
      <c r="C12" s="25" t="str">
        <f ca="1">IF(PORTADA!$E$39="A",CONCATENATE(I12," ",G12),"")</f>
        <v>a) 0</v>
      </c>
      <c r="D12" s="26"/>
      <c r="G12" s="38">
        <f>IF(J12="FIN","",LOOKUP(I11,DATOS!A:A,DATOS!L:L))</f>
        <v>0</v>
      </c>
      <c r="I12" s="35" t="s">
        <v>127</v>
      </c>
      <c r="J12" s="41" t="str">
        <f>IF(J6="FIN","FIN",IF(J11=J5,"","FIN"))</f>
        <v/>
      </c>
      <c r="K12" s="20" t="s">
        <v>5</v>
      </c>
      <c r="L12" s="20">
        <f>IF(M12&gt;0,0,P12)</f>
        <v>0</v>
      </c>
      <c r="M12" s="20">
        <f>IF(P13&gt;0,1,0)</f>
        <v>0</v>
      </c>
      <c r="N12" s="20">
        <f>IF(M12=1,-1/COUNTA(Q12:Q15),0)</f>
        <v>0</v>
      </c>
      <c r="O12" s="20">
        <f>COUNTA(B12:B15)</f>
        <v>0</v>
      </c>
      <c r="P12" s="20">
        <f>COUNTIF(R12:R15,R11)</f>
        <v>0</v>
      </c>
      <c r="Q12" s="21" t="s">
        <v>0</v>
      </c>
      <c r="R12" s="20" t="str">
        <f>CONCATENATE(B12,Q12)</f>
        <v>A</v>
      </c>
      <c r="S12" s="20">
        <f>IF(P12&gt;0,P12+O12,O12*3)</f>
        <v>0</v>
      </c>
    </row>
    <row r="13" spans="1:24" x14ac:dyDescent="0.25">
      <c r="A13" s="139"/>
      <c r="B13" s="29"/>
      <c r="C13" s="25" t="str">
        <f ca="1">IF(PORTADA!$E$39="A",CONCATENATE(I13," ",G13),"")</f>
        <v>b) 0</v>
      </c>
      <c r="D13" s="26"/>
      <c r="G13" s="38">
        <f>IF(J12="FIN","",LOOKUP(I11,DATOS!A:A,DATOS!M:M))</f>
        <v>0</v>
      </c>
      <c r="I13" s="35" t="s">
        <v>126</v>
      </c>
      <c r="K13" s="20">
        <f ca="1">IF(PORTADA!$E$39="A",S12,0)</f>
        <v>0</v>
      </c>
      <c r="L13" s="20"/>
      <c r="M13" s="20"/>
      <c r="N13" s="20"/>
      <c r="O13" s="20"/>
      <c r="P13" s="20">
        <f>O12-P12</f>
        <v>0</v>
      </c>
      <c r="Q13" s="21" t="s">
        <v>1</v>
      </c>
      <c r="R13" s="20" t="str">
        <f>CONCATENATE(B13,Q13)</f>
        <v>B</v>
      </c>
      <c r="S13" s="20"/>
    </row>
    <row r="14" spans="1:24" x14ac:dyDescent="0.25">
      <c r="A14" s="139"/>
      <c r="B14" s="29"/>
      <c r="C14" s="25" t="str">
        <f ca="1">IF(PORTADA!$E$39="A",CONCATENATE(I14," ",G14),"")</f>
        <v>c) 0</v>
      </c>
      <c r="D14" s="26"/>
      <c r="G14" s="38">
        <f>IF(J12="FIN","",LOOKUP(I11,DATOS!A:A,DATOS!N:N))</f>
        <v>0</v>
      </c>
      <c r="I14" s="35" t="s">
        <v>125</v>
      </c>
      <c r="K14" s="20"/>
      <c r="L14" s="20"/>
      <c r="M14" s="20"/>
      <c r="N14" s="20"/>
      <c r="O14" s="20"/>
      <c r="P14" s="20"/>
      <c r="Q14" s="21" t="s">
        <v>2</v>
      </c>
      <c r="R14" s="20" t="str">
        <f>CONCATENATE(B14,Q14)</f>
        <v>C</v>
      </c>
      <c r="S14" s="20"/>
    </row>
    <row r="15" spans="1:24" x14ac:dyDescent="0.25">
      <c r="A15" s="139"/>
      <c r="B15" s="29"/>
      <c r="C15" s="25" t="str">
        <f ca="1">IF(PORTADA!$E$39="A",CONCATENATE(I15," ",G15),"")</f>
        <v>d) 0</v>
      </c>
      <c r="D15" s="26"/>
      <c r="G15" s="38">
        <f>IF(J12="FIN","",LOOKUP(I11,DATOS!A:A,DATOS!O:O))</f>
        <v>0</v>
      </c>
      <c r="I15" s="35" t="s">
        <v>46</v>
      </c>
      <c r="K15" s="20"/>
      <c r="L15" s="20"/>
      <c r="M15" s="20"/>
      <c r="N15" s="20"/>
      <c r="O15" s="20"/>
      <c r="P15" s="20"/>
      <c r="Q15" s="21" t="s">
        <v>3</v>
      </c>
      <c r="R15" s="20" t="str">
        <f>CONCATENATE(B15,Q15)</f>
        <v>D</v>
      </c>
      <c r="S15" s="20"/>
    </row>
    <row r="16" spans="1:24" x14ac:dyDescent="0.25">
      <c r="A16" s="11"/>
      <c r="B16" s="30"/>
      <c r="C16" s="27"/>
      <c r="D16" s="28"/>
      <c r="J16" s="19"/>
    </row>
    <row r="17" spans="1:19" x14ac:dyDescent="0.25">
      <c r="A17" s="11"/>
      <c r="B17" s="31"/>
      <c r="C17" s="23" t="str">
        <f ca="1">IF(PORTADA!$E$39="A",CONCATENATE(K17,".- ",G17),"")</f>
        <v xml:space="preserve">3.- DERECHOS Y DEBERES DE LOS MIEMBROS DE LAS FAS. </v>
      </c>
      <c r="D17" s="24"/>
      <c r="E17" s="11"/>
      <c r="F17" s="11"/>
      <c r="G17" s="40" t="str">
        <f>IF(J18="FIN","",LOOKUP(I17,DATOS!A:A,DATOS!F:F))</f>
        <v xml:space="preserve">DERECHOS Y DEBERES DE LOS MIEMBROS DE LAS FAS. </v>
      </c>
      <c r="H17" s="40">
        <f>IF(J18="FIN",0,LOOKUP(I17,DATOS!A:A,DATOS!P:P))</f>
        <v>0</v>
      </c>
      <c r="I17" s="35">
        <f>+I11+1</f>
        <v>432</v>
      </c>
      <c r="J17" s="61">
        <f>IF(LOOKUP(I17,DATOS!A:A,DATOS!C:C)=0,J11,(LOOKUP(I17,DATOS!A:A,DATOS!C:C)))</f>
        <v>8</v>
      </c>
      <c r="K17" s="22">
        <f>+K11+1</f>
        <v>3</v>
      </c>
      <c r="L17" s="20" t="s">
        <v>33</v>
      </c>
      <c r="M17" s="20" t="s">
        <v>34</v>
      </c>
      <c r="N17" s="20" t="s">
        <v>39</v>
      </c>
      <c r="O17" s="20" t="s">
        <v>35</v>
      </c>
      <c r="P17" s="20" t="s">
        <v>36</v>
      </c>
      <c r="Q17" s="20" t="s">
        <v>37</v>
      </c>
      <c r="R17" s="20" t="str">
        <f>CONCATENATE("X",H17)</f>
        <v>X0</v>
      </c>
      <c r="S17" s="20" t="s">
        <v>38</v>
      </c>
    </row>
    <row r="18" spans="1:19" x14ac:dyDescent="0.25">
      <c r="A18" s="139">
        <f ca="1">IF($E$2="X",0,IF(K19&gt;2,H17,K19))</f>
        <v>0</v>
      </c>
      <c r="B18" s="29"/>
      <c r="C18" s="25" t="str">
        <f ca="1">IF(PORTADA!$E$39="A",CONCATENATE(I18," ",G18),"")</f>
        <v>a) 0</v>
      </c>
      <c r="D18" s="26"/>
      <c r="G18" s="38">
        <f>IF(J18="FIN","",LOOKUP(I17,DATOS!A:A,DATOS!L:L))</f>
        <v>0</v>
      </c>
      <c r="I18" s="35" t="s">
        <v>127</v>
      </c>
      <c r="J18" s="41" t="str">
        <f>IF(J12="FIN","FIN",IF(J17=J11,"","FIN"))</f>
        <v/>
      </c>
      <c r="K18" s="20" t="s">
        <v>5</v>
      </c>
      <c r="L18" s="20">
        <f>IF(M18&gt;0,0,P18)</f>
        <v>0</v>
      </c>
      <c r="M18" s="20">
        <f>IF(P19&gt;0,1,0)</f>
        <v>0</v>
      </c>
      <c r="N18" s="20">
        <f>IF(M18=1,-1/COUNTA(Q18:Q21),0)</f>
        <v>0</v>
      </c>
      <c r="O18" s="20">
        <f>COUNTA(B18:B21)</f>
        <v>0</v>
      </c>
      <c r="P18" s="20">
        <f>COUNTIF(R18:R21,R17)</f>
        <v>0</v>
      </c>
      <c r="Q18" s="21" t="s">
        <v>0</v>
      </c>
      <c r="R18" s="20" t="str">
        <f>CONCATENATE(B18,Q18)</f>
        <v>A</v>
      </c>
      <c r="S18" s="20">
        <f>IF(P18&gt;0,P18+O18,O18*3)</f>
        <v>0</v>
      </c>
    </row>
    <row r="19" spans="1:19" x14ac:dyDescent="0.25">
      <c r="A19" s="139"/>
      <c r="B19" s="29"/>
      <c r="C19" s="25" t="str">
        <f ca="1">IF(PORTADA!$E$39="A",CONCATENATE(I19," ",G19),"")</f>
        <v>b) 0</v>
      </c>
      <c r="D19" s="26"/>
      <c r="G19" s="38">
        <f>IF(J18="FIN","",LOOKUP(I17,DATOS!A:A,DATOS!M:M))</f>
        <v>0</v>
      </c>
      <c r="I19" s="35" t="s">
        <v>126</v>
      </c>
      <c r="K19" s="20">
        <f ca="1">IF(PORTADA!$E$39="A",S18,0)</f>
        <v>0</v>
      </c>
      <c r="L19" s="20"/>
      <c r="M19" s="20"/>
      <c r="N19" s="20"/>
      <c r="O19" s="20"/>
      <c r="P19" s="20">
        <f>O18-P18</f>
        <v>0</v>
      </c>
      <c r="Q19" s="21" t="s">
        <v>1</v>
      </c>
      <c r="R19" s="20" t="str">
        <f>CONCATENATE(B19,Q19)</f>
        <v>B</v>
      </c>
      <c r="S19" s="20"/>
    </row>
    <row r="20" spans="1:19" x14ac:dyDescent="0.25">
      <c r="A20" s="139"/>
      <c r="B20" s="29"/>
      <c r="C20" s="25" t="str">
        <f ca="1">IF(PORTADA!$E$39="A",CONCATENATE(I20," ",G20),"")</f>
        <v>c) 0</v>
      </c>
      <c r="D20" s="26"/>
      <c r="G20" s="38">
        <f>IF(J18="FIN","",LOOKUP(I17,DATOS!A:A,DATOS!N:N))</f>
        <v>0</v>
      </c>
      <c r="I20" s="35" t="s">
        <v>125</v>
      </c>
      <c r="K20" s="20"/>
      <c r="L20" s="20"/>
      <c r="M20" s="20"/>
      <c r="N20" s="20"/>
      <c r="O20" s="20"/>
      <c r="P20" s="20"/>
      <c r="Q20" s="21" t="s">
        <v>2</v>
      </c>
      <c r="R20" s="20" t="str">
        <f>CONCATENATE(B20,Q20)</f>
        <v>C</v>
      </c>
      <c r="S20" s="20"/>
    </row>
    <row r="21" spans="1:19" x14ac:dyDescent="0.25">
      <c r="A21" s="139"/>
      <c r="B21" s="29"/>
      <c r="C21" s="25" t="str">
        <f ca="1">IF(PORTADA!$E$39="A",CONCATENATE(I21," ",G21),"")</f>
        <v>d) 0</v>
      </c>
      <c r="D21" s="26"/>
      <c r="G21" s="38">
        <f>IF(J18="FIN","",LOOKUP(I17,DATOS!A:A,DATOS!O:O))</f>
        <v>0</v>
      </c>
      <c r="I21" s="35" t="s">
        <v>46</v>
      </c>
      <c r="K21" s="20"/>
      <c r="L21" s="20"/>
      <c r="M21" s="20"/>
      <c r="N21" s="20"/>
      <c r="O21" s="20"/>
      <c r="P21" s="20"/>
      <c r="Q21" s="21" t="s">
        <v>3</v>
      </c>
      <c r="R21" s="20" t="str">
        <f>CONCATENATE(B21,Q21)</f>
        <v>D</v>
      </c>
      <c r="S21" s="20"/>
    </row>
    <row r="22" spans="1:19" x14ac:dyDescent="0.25">
      <c r="A22" s="11"/>
      <c r="B22" s="30"/>
      <c r="C22" s="27"/>
      <c r="D22" s="28"/>
      <c r="J22" s="19"/>
    </row>
    <row r="23" spans="1:19" x14ac:dyDescent="0.25">
      <c r="A23" s="11"/>
      <c r="B23" s="31"/>
      <c r="C23" s="23" t="str">
        <f ca="1">IF(PORTADA!$E$39="A",CONCATENATE(K23,".- ",G23),"")</f>
        <v xml:space="preserve">4.- DERECHOS Y DEBERES DE LOS MIEMBROS DE LAS FAS. </v>
      </c>
      <c r="D23" s="24"/>
      <c r="E23" s="11"/>
      <c r="F23" s="11"/>
      <c r="G23" s="40" t="str">
        <f>IF(J24="FIN","",LOOKUP(I23,DATOS!A:A,DATOS!F:F))</f>
        <v xml:space="preserve">DERECHOS Y DEBERES DE LOS MIEMBROS DE LAS FAS. </v>
      </c>
      <c r="H23" s="40">
        <f>IF(J24="FIN",0,LOOKUP(I23,DATOS!A:A,DATOS!P:P))</f>
        <v>0</v>
      </c>
      <c r="I23" s="35">
        <f>+I17+1</f>
        <v>433</v>
      </c>
      <c r="J23" s="61">
        <f>IF(LOOKUP(I23,DATOS!A:A,DATOS!C:C)=0,J17,(LOOKUP(I23,DATOS!A:A,DATOS!C:C)))</f>
        <v>8</v>
      </c>
      <c r="K23" s="22">
        <f>+K17+1</f>
        <v>4</v>
      </c>
      <c r="L23" s="20" t="s">
        <v>33</v>
      </c>
      <c r="M23" s="20" t="s">
        <v>34</v>
      </c>
      <c r="N23" s="20" t="s">
        <v>39</v>
      </c>
      <c r="O23" s="20" t="s">
        <v>35</v>
      </c>
      <c r="P23" s="20" t="s">
        <v>36</v>
      </c>
      <c r="Q23" s="20" t="s">
        <v>37</v>
      </c>
      <c r="R23" s="20" t="str">
        <f>CONCATENATE("X",H23)</f>
        <v>X0</v>
      </c>
      <c r="S23" s="20" t="s">
        <v>38</v>
      </c>
    </row>
    <row r="24" spans="1:19" x14ac:dyDescent="0.25">
      <c r="A24" s="139">
        <f ca="1">IF($E$2="X",0,IF(K25&gt;2,H23,K25))</f>
        <v>0</v>
      </c>
      <c r="B24" s="29"/>
      <c r="C24" s="25" t="str">
        <f ca="1">IF(PORTADA!$E$39="A",CONCATENATE(I24," ",G24),"")</f>
        <v>a) 0</v>
      </c>
      <c r="D24" s="26"/>
      <c r="G24" s="38">
        <f>IF(J24="FIN","",LOOKUP(I23,DATOS!A:A,DATOS!L:L))</f>
        <v>0</v>
      </c>
      <c r="I24" s="35" t="s">
        <v>127</v>
      </c>
      <c r="J24" s="41" t="str">
        <f>IF(J18="FIN","FIN",IF(J23=J17,"","FIN"))</f>
        <v/>
      </c>
      <c r="K24" s="20" t="s">
        <v>5</v>
      </c>
      <c r="L24" s="20">
        <f>IF(M24&gt;0,0,P24)</f>
        <v>0</v>
      </c>
      <c r="M24" s="20">
        <f>IF(P25&gt;0,1,0)</f>
        <v>0</v>
      </c>
      <c r="N24" s="20">
        <f>IF(M24=1,-1/COUNTA(Q24:Q27),0)</f>
        <v>0</v>
      </c>
      <c r="O24" s="20">
        <f>COUNTA(B24:B27)</f>
        <v>0</v>
      </c>
      <c r="P24" s="20">
        <f>COUNTIF(R24:R27,R23)</f>
        <v>0</v>
      </c>
      <c r="Q24" s="21" t="s">
        <v>0</v>
      </c>
      <c r="R24" s="20" t="str">
        <f>CONCATENATE(B24,Q24)</f>
        <v>A</v>
      </c>
      <c r="S24" s="20">
        <f>IF(P24&gt;0,P24+O24,O24*3)</f>
        <v>0</v>
      </c>
    </row>
    <row r="25" spans="1:19" x14ac:dyDescent="0.25">
      <c r="A25" s="139"/>
      <c r="B25" s="29"/>
      <c r="C25" s="25" t="str">
        <f ca="1">IF(PORTADA!$E$39="A",CONCATENATE(I25," ",G25),"")</f>
        <v>b) 0</v>
      </c>
      <c r="D25" s="26"/>
      <c r="G25" s="38">
        <f>IF(J24="FIN","",LOOKUP(I23,DATOS!A:A,DATOS!M:M))</f>
        <v>0</v>
      </c>
      <c r="I25" s="35" t="s">
        <v>126</v>
      </c>
      <c r="K25" s="20">
        <f ca="1">IF(PORTADA!$E$39="A",S24,0)</f>
        <v>0</v>
      </c>
      <c r="L25" s="20"/>
      <c r="M25" s="20"/>
      <c r="N25" s="20"/>
      <c r="O25" s="20"/>
      <c r="P25" s="20">
        <f>O24-P24</f>
        <v>0</v>
      </c>
      <c r="Q25" s="21" t="s">
        <v>1</v>
      </c>
      <c r="R25" s="20" t="str">
        <f>CONCATENATE(B25,Q25)</f>
        <v>B</v>
      </c>
      <c r="S25" s="20"/>
    </row>
    <row r="26" spans="1:19" x14ac:dyDescent="0.25">
      <c r="A26" s="139"/>
      <c r="B26" s="29"/>
      <c r="C26" s="25" t="str">
        <f ca="1">IF(PORTADA!$E$39="A",CONCATENATE(I26," ",G26),"")</f>
        <v>c) 0</v>
      </c>
      <c r="D26" s="26"/>
      <c r="G26" s="38">
        <f>IF(J24="FIN","",LOOKUP(I23,DATOS!A:A,DATOS!N:N))</f>
        <v>0</v>
      </c>
      <c r="I26" s="35" t="s">
        <v>125</v>
      </c>
      <c r="K26" s="20"/>
      <c r="L26" s="20"/>
      <c r="M26" s="20"/>
      <c r="N26" s="20"/>
      <c r="O26" s="20"/>
      <c r="P26" s="20"/>
      <c r="Q26" s="21" t="s">
        <v>2</v>
      </c>
      <c r="R26" s="20" t="str">
        <f>CONCATENATE(B26,Q26)</f>
        <v>C</v>
      </c>
      <c r="S26" s="20"/>
    </row>
    <row r="27" spans="1:19" x14ac:dyDescent="0.25">
      <c r="A27" s="139"/>
      <c r="B27" s="29"/>
      <c r="C27" s="25" t="str">
        <f ca="1">IF(PORTADA!$E$39="A",CONCATENATE(I27," ",G27),"")</f>
        <v>d) 0</v>
      </c>
      <c r="D27" s="26"/>
      <c r="G27" s="38">
        <f>IF(J24="FIN","",LOOKUP(I23,DATOS!A:A,DATOS!O:O))</f>
        <v>0</v>
      </c>
      <c r="I27" s="35" t="s">
        <v>46</v>
      </c>
      <c r="K27" s="20"/>
      <c r="L27" s="20"/>
      <c r="M27" s="20"/>
      <c r="N27" s="20"/>
      <c r="O27" s="20"/>
      <c r="P27" s="20"/>
      <c r="Q27" s="21" t="s">
        <v>3</v>
      </c>
      <c r="R27" s="20" t="str">
        <f>CONCATENATE(B27,Q27)</f>
        <v>D</v>
      </c>
      <c r="S27" s="20"/>
    </row>
    <row r="28" spans="1:19" x14ac:dyDescent="0.25">
      <c r="A28" s="11"/>
      <c r="B28" s="30"/>
      <c r="C28" s="27"/>
      <c r="D28" s="28"/>
      <c r="J28" s="19"/>
    </row>
    <row r="29" spans="1:19" x14ac:dyDescent="0.25">
      <c r="A29" s="11"/>
      <c r="B29" s="31"/>
      <c r="C29" s="23" t="str">
        <f ca="1">IF(PORTADA!$E$39="A",CONCATENATE(K29,".- ",G29),"")</f>
        <v xml:space="preserve">5.- DERECHOS Y DEBERES DE LOS MIEMBROS DE LAS FAS. </v>
      </c>
      <c r="D29" s="24"/>
      <c r="E29" s="11"/>
      <c r="F29" s="11"/>
      <c r="G29" s="40" t="str">
        <f>IF(J30="FIN","",LOOKUP(I29,DATOS!A:A,DATOS!F:F))</f>
        <v xml:space="preserve">DERECHOS Y DEBERES DE LOS MIEMBROS DE LAS FAS. </v>
      </c>
      <c r="H29" s="40">
        <f>IF(J30="FIN",0,LOOKUP(I29,DATOS!A:A,DATOS!P:P))</f>
        <v>0</v>
      </c>
      <c r="I29" s="35">
        <f>+I23+1</f>
        <v>434</v>
      </c>
      <c r="J29" s="61">
        <f>IF(LOOKUP(I29,DATOS!A:A,DATOS!C:C)=0,J23,(LOOKUP(I29,DATOS!A:A,DATOS!C:C)))</f>
        <v>8</v>
      </c>
      <c r="K29" s="22">
        <f>+K23+1</f>
        <v>5</v>
      </c>
      <c r="L29" s="20" t="s">
        <v>33</v>
      </c>
      <c r="M29" s="20" t="s">
        <v>34</v>
      </c>
      <c r="N29" s="20" t="s">
        <v>39</v>
      </c>
      <c r="O29" s="20" t="s">
        <v>35</v>
      </c>
      <c r="P29" s="20" t="s">
        <v>36</v>
      </c>
      <c r="Q29" s="20" t="s">
        <v>37</v>
      </c>
      <c r="R29" s="20" t="str">
        <f>CONCATENATE("X",H29)</f>
        <v>X0</v>
      </c>
      <c r="S29" s="20" t="s">
        <v>38</v>
      </c>
    </row>
    <row r="30" spans="1:19" x14ac:dyDescent="0.25">
      <c r="A30" s="139">
        <f ca="1">IF($E$2="X",0,IF(K31&gt;2,H29,K31))</f>
        <v>0</v>
      </c>
      <c r="B30" s="29"/>
      <c r="C30" s="25" t="str">
        <f ca="1">IF(PORTADA!$E$39="A",CONCATENATE(I30," ",G30),"")</f>
        <v>a) 0</v>
      </c>
      <c r="D30" s="26"/>
      <c r="G30" s="38">
        <f>IF(J30="FIN","",LOOKUP(I29,DATOS!A:A,DATOS!L:L))</f>
        <v>0</v>
      </c>
      <c r="I30" s="35" t="s">
        <v>127</v>
      </c>
      <c r="J30" s="41" t="str">
        <f>IF(J24="FIN","FIN",IF(J29=J23,"","FIN"))</f>
        <v/>
      </c>
      <c r="K30" s="20" t="s">
        <v>5</v>
      </c>
      <c r="L30" s="20">
        <f>IF(M30&gt;0,0,P30)</f>
        <v>0</v>
      </c>
      <c r="M30" s="20">
        <f>IF(P31&gt;0,1,0)</f>
        <v>0</v>
      </c>
      <c r="N30" s="20">
        <f>IF(M30=1,-1/COUNTA(Q30:Q33),0)</f>
        <v>0</v>
      </c>
      <c r="O30" s="20">
        <f>COUNTA(B30:B33)</f>
        <v>0</v>
      </c>
      <c r="P30" s="20">
        <f>COUNTIF(R30:R33,R29)</f>
        <v>0</v>
      </c>
      <c r="Q30" s="21" t="s">
        <v>0</v>
      </c>
      <c r="R30" s="20" t="str">
        <f>CONCATENATE(B30,Q30)</f>
        <v>A</v>
      </c>
      <c r="S30" s="20">
        <f>IF(P30&gt;0,P30+O30,O30*3)</f>
        <v>0</v>
      </c>
    </row>
    <row r="31" spans="1:19" x14ac:dyDescent="0.25">
      <c r="A31" s="139"/>
      <c r="B31" s="29"/>
      <c r="C31" s="25" t="str">
        <f ca="1">IF(PORTADA!$E$39="A",CONCATENATE(I31," ",G31),"")</f>
        <v>b) 0</v>
      </c>
      <c r="D31" s="26"/>
      <c r="G31" s="38">
        <f>IF(J30="FIN","",LOOKUP(I29,DATOS!A:A,DATOS!M:M))</f>
        <v>0</v>
      </c>
      <c r="I31" s="35" t="s">
        <v>126</v>
      </c>
      <c r="K31" s="20">
        <f ca="1">IF(PORTADA!$E$39="A",S30,0)</f>
        <v>0</v>
      </c>
      <c r="L31" s="20"/>
      <c r="M31" s="20"/>
      <c r="N31" s="20"/>
      <c r="O31" s="20"/>
      <c r="P31" s="20">
        <f>O30-P30</f>
        <v>0</v>
      </c>
      <c r="Q31" s="21" t="s">
        <v>1</v>
      </c>
      <c r="R31" s="20" t="str">
        <f>CONCATENATE(B31,Q31)</f>
        <v>B</v>
      </c>
      <c r="S31" s="20"/>
    </row>
    <row r="32" spans="1:19" x14ac:dyDescent="0.25">
      <c r="A32" s="139"/>
      <c r="B32" s="29"/>
      <c r="C32" s="25" t="str">
        <f ca="1">IF(PORTADA!$E$39="A",CONCATENATE(I32," ",G32),"")</f>
        <v>c) 0</v>
      </c>
      <c r="D32" s="26"/>
      <c r="G32" s="38">
        <f>IF(J30="FIN","",LOOKUP(I29,DATOS!A:A,DATOS!N:N))</f>
        <v>0</v>
      </c>
      <c r="I32" s="35" t="s">
        <v>125</v>
      </c>
      <c r="K32" s="20"/>
      <c r="L32" s="20"/>
      <c r="M32" s="20"/>
      <c r="N32" s="20"/>
      <c r="O32" s="20"/>
      <c r="P32" s="20"/>
      <c r="Q32" s="21" t="s">
        <v>2</v>
      </c>
      <c r="R32" s="20" t="str">
        <f>CONCATENATE(B32,Q32)</f>
        <v>C</v>
      </c>
      <c r="S32" s="20"/>
    </row>
    <row r="33" spans="1:19" x14ac:dyDescent="0.25">
      <c r="A33" s="139"/>
      <c r="B33" s="29"/>
      <c r="C33" s="25" t="str">
        <f ca="1">IF(PORTADA!$E$39="A",CONCATENATE(I33," ",G33),"")</f>
        <v>d) 0</v>
      </c>
      <c r="D33" s="26"/>
      <c r="G33" s="38">
        <f>IF(J30="FIN","",LOOKUP(I29,DATOS!A:A,DATOS!O:O))</f>
        <v>0</v>
      </c>
      <c r="I33" s="35" t="s">
        <v>46</v>
      </c>
      <c r="K33" s="20"/>
      <c r="L33" s="20"/>
      <c r="M33" s="20"/>
      <c r="N33" s="20"/>
      <c r="O33" s="20"/>
      <c r="P33" s="20"/>
      <c r="Q33" s="21" t="s">
        <v>3</v>
      </c>
      <c r="R33" s="20" t="str">
        <f>CONCATENATE(B33,Q33)</f>
        <v>D</v>
      </c>
      <c r="S33" s="20"/>
    </row>
    <row r="34" spans="1:19" x14ac:dyDescent="0.25">
      <c r="A34" s="11"/>
      <c r="B34" s="30"/>
      <c r="C34" s="27"/>
      <c r="D34" s="28"/>
      <c r="J34" s="19"/>
    </row>
    <row r="35" spans="1:19" x14ac:dyDescent="0.25">
      <c r="A35" s="11"/>
      <c r="B35" s="31"/>
      <c r="C35" s="23" t="str">
        <f ca="1">IF(PORTADA!$E$39="A",CONCATENATE(K35,".- ",G35),"")</f>
        <v xml:space="preserve">6.- DERECHOS Y DEBERES DE LOS MIEMBROS DE LAS FAS. </v>
      </c>
      <c r="D35" s="24"/>
      <c r="E35" s="11"/>
      <c r="F35" s="11"/>
      <c r="G35" s="40" t="str">
        <f>IF(J36="FIN","",LOOKUP(I35,DATOS!A:A,DATOS!F:F))</f>
        <v xml:space="preserve">DERECHOS Y DEBERES DE LOS MIEMBROS DE LAS FAS. </v>
      </c>
      <c r="H35" s="40">
        <f>IF(J36="FIN",0,LOOKUP(I35,DATOS!A:A,DATOS!P:P))</f>
        <v>0</v>
      </c>
      <c r="I35" s="35">
        <f>+I29+1</f>
        <v>435</v>
      </c>
      <c r="J35" s="61">
        <f>IF(LOOKUP(I35,DATOS!A:A,DATOS!C:C)=0,J29,(LOOKUP(I35,DATOS!A:A,DATOS!C:C)))</f>
        <v>8</v>
      </c>
      <c r="K35" s="22">
        <f>+K29+1</f>
        <v>6</v>
      </c>
      <c r="L35" s="20" t="s">
        <v>33</v>
      </c>
      <c r="M35" s="20" t="s">
        <v>34</v>
      </c>
      <c r="N35" s="20" t="s">
        <v>39</v>
      </c>
      <c r="O35" s="20" t="s">
        <v>35</v>
      </c>
      <c r="P35" s="20" t="s">
        <v>36</v>
      </c>
      <c r="Q35" s="20" t="s">
        <v>37</v>
      </c>
      <c r="R35" s="20" t="str">
        <f>CONCATENATE("X",H35)</f>
        <v>X0</v>
      </c>
      <c r="S35" s="20" t="s">
        <v>38</v>
      </c>
    </row>
    <row r="36" spans="1:19" x14ac:dyDescent="0.25">
      <c r="A36" s="139">
        <f ca="1">IF($E$2="X",0,IF(K37&gt;2,H35,K37))</f>
        <v>0</v>
      </c>
      <c r="B36" s="29"/>
      <c r="C36" s="25" t="str">
        <f ca="1">IF(PORTADA!$E$39="A",CONCATENATE(I36," ",G36),"")</f>
        <v>a) 0</v>
      </c>
      <c r="D36" s="26"/>
      <c r="G36" s="38">
        <f>IF(J36="FIN","",LOOKUP(I35,DATOS!A:A,DATOS!L:L))</f>
        <v>0</v>
      </c>
      <c r="I36" s="35" t="s">
        <v>127</v>
      </c>
      <c r="J36" s="41" t="str">
        <f>IF(J30="FIN","FIN",IF(J35=J29,"","FIN"))</f>
        <v/>
      </c>
      <c r="K36" s="20" t="s">
        <v>5</v>
      </c>
      <c r="L36" s="20">
        <f>IF(M36&gt;0,0,P36)</f>
        <v>0</v>
      </c>
      <c r="M36" s="20">
        <f>IF(P37&gt;0,1,0)</f>
        <v>0</v>
      </c>
      <c r="N36" s="20">
        <f>IF(M36=1,-1/COUNTA(Q36:Q39),0)</f>
        <v>0</v>
      </c>
      <c r="O36" s="20">
        <f>COUNTA(B36:B39)</f>
        <v>0</v>
      </c>
      <c r="P36" s="20">
        <f>COUNTIF(R36:R39,R35)</f>
        <v>0</v>
      </c>
      <c r="Q36" s="21" t="s">
        <v>0</v>
      </c>
      <c r="R36" s="20" t="str">
        <f>CONCATENATE(B36,Q36)</f>
        <v>A</v>
      </c>
      <c r="S36" s="20">
        <f>IF(P36&gt;0,P36+O36,O36*3)</f>
        <v>0</v>
      </c>
    </row>
    <row r="37" spans="1:19" x14ac:dyDescent="0.25">
      <c r="A37" s="139"/>
      <c r="B37" s="29"/>
      <c r="C37" s="25" t="str">
        <f ca="1">IF(PORTADA!$E$39="A",CONCATENATE(I37," ",G37),"")</f>
        <v>b) 0</v>
      </c>
      <c r="D37" s="26"/>
      <c r="G37" s="38">
        <f>IF(J36="FIN","",LOOKUP(I35,DATOS!A:A,DATOS!M:M))</f>
        <v>0</v>
      </c>
      <c r="I37" s="35" t="s">
        <v>126</v>
      </c>
      <c r="K37" s="20">
        <f ca="1">IF(PORTADA!$E$39="A",S36,0)</f>
        <v>0</v>
      </c>
      <c r="L37" s="20"/>
      <c r="M37" s="20"/>
      <c r="N37" s="20"/>
      <c r="O37" s="20"/>
      <c r="P37" s="20">
        <f>O36-P36</f>
        <v>0</v>
      </c>
      <c r="Q37" s="21" t="s">
        <v>1</v>
      </c>
      <c r="R37" s="20" t="str">
        <f>CONCATENATE(B37,Q37)</f>
        <v>B</v>
      </c>
      <c r="S37" s="20"/>
    </row>
    <row r="38" spans="1:19" x14ac:dyDescent="0.25">
      <c r="A38" s="139"/>
      <c r="B38" s="29"/>
      <c r="C38" s="25" t="str">
        <f ca="1">IF(PORTADA!$E$39="A",CONCATENATE(I38," ",G38),"")</f>
        <v>c) 0</v>
      </c>
      <c r="D38" s="26"/>
      <c r="G38" s="38">
        <f>IF(J36="FIN","",LOOKUP(I35,DATOS!A:A,DATOS!N:N))</f>
        <v>0</v>
      </c>
      <c r="I38" s="35" t="s">
        <v>125</v>
      </c>
      <c r="K38" s="20"/>
      <c r="L38" s="20"/>
      <c r="M38" s="20"/>
      <c r="N38" s="20"/>
      <c r="O38" s="20"/>
      <c r="P38" s="20"/>
      <c r="Q38" s="21" t="s">
        <v>2</v>
      </c>
      <c r="R38" s="20" t="str">
        <f>CONCATENATE(B38,Q38)</f>
        <v>C</v>
      </c>
      <c r="S38" s="20"/>
    </row>
    <row r="39" spans="1:19" x14ac:dyDescent="0.25">
      <c r="A39" s="139"/>
      <c r="B39" s="29"/>
      <c r="C39" s="25" t="str">
        <f ca="1">IF(PORTADA!$E$39="A",CONCATENATE(I39," ",G39),"")</f>
        <v>d) 0</v>
      </c>
      <c r="D39" s="26"/>
      <c r="G39" s="38">
        <f>IF(J36="FIN","",LOOKUP(I35,DATOS!A:A,DATOS!O:O))</f>
        <v>0</v>
      </c>
      <c r="I39" s="35" t="s">
        <v>46</v>
      </c>
      <c r="K39" s="20"/>
      <c r="L39" s="20"/>
      <c r="M39" s="20"/>
      <c r="N39" s="20"/>
      <c r="O39" s="20"/>
      <c r="P39" s="20"/>
      <c r="Q39" s="21" t="s">
        <v>3</v>
      </c>
      <c r="R39" s="20" t="str">
        <f>CONCATENATE(B39,Q39)</f>
        <v>D</v>
      </c>
      <c r="S39" s="20"/>
    </row>
    <row r="40" spans="1:19" x14ac:dyDescent="0.25">
      <c r="A40" s="11"/>
      <c r="B40" s="30"/>
      <c r="C40" s="27"/>
      <c r="D40" s="28"/>
      <c r="J40" s="19"/>
    </row>
    <row r="41" spans="1:19" x14ac:dyDescent="0.25">
      <c r="A41" s="11"/>
      <c r="B41" s="31"/>
      <c r="C41" s="23" t="str">
        <f ca="1">IF(PORTADA!$E$39="A",CONCATENATE(K41,".- ",G41),"")</f>
        <v xml:space="preserve">7.- DERECHOS Y DEBERES DE LOS MIEMBROS DE LAS FAS. </v>
      </c>
      <c r="D41" s="24"/>
      <c r="E41" s="11"/>
      <c r="F41" s="11"/>
      <c r="G41" s="40" t="str">
        <f>IF(J42="FIN","",LOOKUP(I41,DATOS!A:A,DATOS!F:F))</f>
        <v xml:space="preserve">DERECHOS Y DEBERES DE LOS MIEMBROS DE LAS FAS. </v>
      </c>
      <c r="H41" s="40">
        <f>IF(J42="FIN",0,LOOKUP(I41,DATOS!A:A,DATOS!P:P))</f>
        <v>0</v>
      </c>
      <c r="I41" s="35">
        <f>+I35+1</f>
        <v>436</v>
      </c>
      <c r="J41" s="61">
        <f>IF(LOOKUP(I41,DATOS!A:A,DATOS!C:C)=0,J35,(LOOKUP(I41,DATOS!A:A,DATOS!C:C)))</f>
        <v>8</v>
      </c>
      <c r="K41" s="22">
        <f>+K35+1</f>
        <v>7</v>
      </c>
      <c r="L41" s="20" t="s">
        <v>33</v>
      </c>
      <c r="M41" s="20" t="s">
        <v>34</v>
      </c>
      <c r="N41" s="20" t="s">
        <v>39</v>
      </c>
      <c r="O41" s="20" t="s">
        <v>35</v>
      </c>
      <c r="P41" s="20" t="s">
        <v>36</v>
      </c>
      <c r="Q41" s="20" t="s">
        <v>37</v>
      </c>
      <c r="R41" s="20" t="str">
        <f>CONCATENATE("X",H41)</f>
        <v>X0</v>
      </c>
      <c r="S41" s="20" t="s">
        <v>38</v>
      </c>
    </row>
    <row r="42" spans="1:19" x14ac:dyDescent="0.25">
      <c r="A42" s="139">
        <f ca="1">IF($E$2="X",0,IF(K43&gt;2,H41,K43))</f>
        <v>0</v>
      </c>
      <c r="B42" s="29"/>
      <c r="C42" s="25" t="str">
        <f ca="1">IF(PORTADA!$E$39="A",CONCATENATE(I42," ",G42),"")</f>
        <v>a) 0</v>
      </c>
      <c r="D42" s="26"/>
      <c r="G42" s="38">
        <f>IF(J42="FIN","",LOOKUP(I41,DATOS!A:A,DATOS!L:L))</f>
        <v>0</v>
      </c>
      <c r="I42" s="35" t="s">
        <v>127</v>
      </c>
      <c r="J42" s="41" t="str">
        <f>IF(J36="FIN","FIN",IF(J41=J35,"","FIN"))</f>
        <v/>
      </c>
      <c r="K42" s="20" t="s">
        <v>5</v>
      </c>
      <c r="L42" s="20">
        <f>IF(M42&gt;0,0,P42)</f>
        <v>0</v>
      </c>
      <c r="M42" s="20">
        <f>IF(P43&gt;0,1,0)</f>
        <v>0</v>
      </c>
      <c r="N42" s="20">
        <f>IF(M42=1,-1/COUNTA(Q42:Q45),0)</f>
        <v>0</v>
      </c>
      <c r="O42" s="20">
        <f>COUNTA(B42:B45)</f>
        <v>0</v>
      </c>
      <c r="P42" s="20">
        <f>COUNTIF(R42:R45,R41)</f>
        <v>0</v>
      </c>
      <c r="Q42" s="21" t="s">
        <v>0</v>
      </c>
      <c r="R42" s="20" t="str">
        <f>CONCATENATE(B42,Q42)</f>
        <v>A</v>
      </c>
      <c r="S42" s="20">
        <f>IF(P42&gt;0,P42+O42,O42*3)</f>
        <v>0</v>
      </c>
    </row>
    <row r="43" spans="1:19" x14ac:dyDescent="0.25">
      <c r="A43" s="139"/>
      <c r="B43" s="29"/>
      <c r="C43" s="25" t="str">
        <f ca="1">IF(PORTADA!$E$39="A",CONCATENATE(I43," ",G43),"")</f>
        <v>b) 0</v>
      </c>
      <c r="D43" s="26"/>
      <c r="G43" s="38">
        <f>IF(J42="FIN","",LOOKUP(I41,DATOS!A:A,DATOS!M:M))</f>
        <v>0</v>
      </c>
      <c r="I43" s="35" t="s">
        <v>126</v>
      </c>
      <c r="K43" s="20">
        <f ca="1">IF(PORTADA!$E$39="A",S42,0)</f>
        <v>0</v>
      </c>
      <c r="L43" s="20"/>
      <c r="M43" s="20"/>
      <c r="N43" s="20"/>
      <c r="O43" s="20"/>
      <c r="P43" s="20">
        <f>O42-P42</f>
        <v>0</v>
      </c>
      <c r="Q43" s="21" t="s">
        <v>1</v>
      </c>
      <c r="R43" s="20" t="str">
        <f>CONCATENATE(B43,Q43)</f>
        <v>B</v>
      </c>
      <c r="S43" s="20"/>
    </row>
    <row r="44" spans="1:19" x14ac:dyDescent="0.25">
      <c r="A44" s="139"/>
      <c r="B44" s="29"/>
      <c r="C44" s="25" t="str">
        <f ca="1">IF(PORTADA!$E$39="A",CONCATENATE(I44," ",G44),"")</f>
        <v>c) 0</v>
      </c>
      <c r="D44" s="26"/>
      <c r="G44" s="38">
        <f>IF(J42="FIN","",LOOKUP(I41,DATOS!A:A,DATOS!N:N))</f>
        <v>0</v>
      </c>
      <c r="I44" s="35" t="s">
        <v>125</v>
      </c>
      <c r="K44" s="20"/>
      <c r="L44" s="20"/>
      <c r="M44" s="20"/>
      <c r="N44" s="20"/>
      <c r="O44" s="20"/>
      <c r="P44" s="20"/>
      <c r="Q44" s="21" t="s">
        <v>2</v>
      </c>
      <c r="R44" s="20" t="str">
        <f>CONCATENATE(B44,Q44)</f>
        <v>C</v>
      </c>
      <c r="S44" s="20"/>
    </row>
    <row r="45" spans="1:19" x14ac:dyDescent="0.25">
      <c r="A45" s="139"/>
      <c r="B45" s="29"/>
      <c r="C45" s="25" t="str">
        <f ca="1">IF(PORTADA!$E$39="A",CONCATENATE(I45," ",G45),"")</f>
        <v>d) 0</v>
      </c>
      <c r="D45" s="26"/>
      <c r="G45" s="38">
        <f>IF(J42="FIN","",LOOKUP(I41,DATOS!A:A,DATOS!O:O))</f>
        <v>0</v>
      </c>
      <c r="I45" s="35" t="s">
        <v>46</v>
      </c>
      <c r="K45" s="20"/>
      <c r="L45" s="20"/>
      <c r="M45" s="20"/>
      <c r="N45" s="20"/>
      <c r="O45" s="20"/>
      <c r="P45" s="20"/>
      <c r="Q45" s="21" t="s">
        <v>3</v>
      </c>
      <c r="R45" s="20" t="str">
        <f>CONCATENATE(B45,Q45)</f>
        <v>D</v>
      </c>
      <c r="S45" s="20"/>
    </row>
    <row r="46" spans="1:19" x14ac:dyDescent="0.25">
      <c r="A46" s="11"/>
      <c r="B46" s="30"/>
      <c r="C46" s="27"/>
      <c r="D46" s="28"/>
      <c r="J46" s="19"/>
    </row>
    <row r="47" spans="1:19" x14ac:dyDescent="0.25">
      <c r="A47" s="11"/>
      <c r="B47" s="31"/>
      <c r="C47" s="23" t="str">
        <f ca="1">IF(PORTADA!$E$39="A",CONCATENATE(K47,".- ",G47),"")</f>
        <v xml:space="preserve">8.- DERECHOS Y DEBERES DE LOS MIEMBROS DE LAS FAS. </v>
      </c>
      <c r="D47" s="24"/>
      <c r="E47" s="11"/>
      <c r="F47" s="11"/>
      <c r="G47" s="40" t="str">
        <f>IF(J48="FIN","",LOOKUP(I47,DATOS!A:A,DATOS!F:F))</f>
        <v xml:space="preserve">DERECHOS Y DEBERES DE LOS MIEMBROS DE LAS FAS. </v>
      </c>
      <c r="H47" s="40">
        <f>IF(J48="FIN",0,LOOKUP(I47,DATOS!A:A,DATOS!P:P))</f>
        <v>0</v>
      </c>
      <c r="I47" s="35">
        <f>+I41+1</f>
        <v>437</v>
      </c>
      <c r="J47" s="61">
        <f>IF(LOOKUP(I47,DATOS!A:A,DATOS!C:C)=0,J41,(LOOKUP(I47,DATOS!A:A,DATOS!C:C)))</f>
        <v>8</v>
      </c>
      <c r="K47" s="22">
        <f>+K41+1</f>
        <v>8</v>
      </c>
      <c r="L47" s="20" t="s">
        <v>33</v>
      </c>
      <c r="M47" s="20" t="s">
        <v>34</v>
      </c>
      <c r="N47" s="20" t="s">
        <v>39</v>
      </c>
      <c r="O47" s="20" t="s">
        <v>35</v>
      </c>
      <c r="P47" s="20" t="s">
        <v>36</v>
      </c>
      <c r="Q47" s="20" t="s">
        <v>37</v>
      </c>
      <c r="R47" s="20" t="str">
        <f>CONCATENATE("X",H47)</f>
        <v>X0</v>
      </c>
      <c r="S47" s="20" t="s">
        <v>38</v>
      </c>
    </row>
    <row r="48" spans="1:19" x14ac:dyDescent="0.25">
      <c r="A48" s="139">
        <f ca="1">IF($E$2="X",0,IF(K49&gt;2,H47,K49))</f>
        <v>0</v>
      </c>
      <c r="B48" s="29"/>
      <c r="C48" s="25" t="str">
        <f ca="1">IF(PORTADA!$E$39="A",CONCATENATE(I48," ",G48),"")</f>
        <v>a) 0</v>
      </c>
      <c r="D48" s="26"/>
      <c r="G48" s="38">
        <f>IF(J48="FIN","",LOOKUP(I47,DATOS!A:A,DATOS!L:L))</f>
        <v>0</v>
      </c>
      <c r="I48" s="35" t="s">
        <v>127</v>
      </c>
      <c r="J48" s="41" t="str">
        <f>IF(J42="FIN","FIN",IF(J47=J41,"","FIN"))</f>
        <v/>
      </c>
      <c r="K48" s="20" t="s">
        <v>5</v>
      </c>
      <c r="L48" s="20">
        <f>IF(M48&gt;0,0,P48)</f>
        <v>0</v>
      </c>
      <c r="M48" s="20">
        <f>IF(P49&gt;0,1,0)</f>
        <v>0</v>
      </c>
      <c r="N48" s="20">
        <f>IF(M48=1,-1/COUNTA(Q48:Q51),0)</f>
        <v>0</v>
      </c>
      <c r="O48" s="20">
        <f>COUNTA(B48:B51)</f>
        <v>0</v>
      </c>
      <c r="P48" s="20">
        <f>COUNTIF(R48:R51,R47)</f>
        <v>0</v>
      </c>
      <c r="Q48" s="21" t="s">
        <v>0</v>
      </c>
      <c r="R48" s="20" t="str">
        <f>CONCATENATE(B48,Q48)</f>
        <v>A</v>
      </c>
      <c r="S48" s="20">
        <f>IF(P48&gt;0,P48+O48,O48*3)</f>
        <v>0</v>
      </c>
    </row>
    <row r="49" spans="1:19" x14ac:dyDescent="0.25">
      <c r="A49" s="139"/>
      <c r="B49" s="29"/>
      <c r="C49" s="25" t="str">
        <f ca="1">IF(PORTADA!$E$39="A",CONCATENATE(I49," ",G49),"")</f>
        <v>b) 0</v>
      </c>
      <c r="D49" s="26"/>
      <c r="G49" s="38">
        <f>IF(J48="FIN","",LOOKUP(I47,DATOS!A:A,DATOS!M:M))</f>
        <v>0</v>
      </c>
      <c r="I49" s="35" t="s">
        <v>126</v>
      </c>
      <c r="K49" s="20">
        <f ca="1">IF(PORTADA!$E$39="A",S48,0)</f>
        <v>0</v>
      </c>
      <c r="L49" s="20"/>
      <c r="M49" s="20"/>
      <c r="N49" s="20"/>
      <c r="O49" s="20"/>
      <c r="P49" s="20">
        <f>O48-P48</f>
        <v>0</v>
      </c>
      <c r="Q49" s="21" t="s">
        <v>1</v>
      </c>
      <c r="R49" s="20" t="str">
        <f>CONCATENATE(B49,Q49)</f>
        <v>B</v>
      </c>
      <c r="S49" s="20"/>
    </row>
    <row r="50" spans="1:19" x14ac:dyDescent="0.25">
      <c r="A50" s="139"/>
      <c r="B50" s="29"/>
      <c r="C50" s="25" t="str">
        <f ca="1">IF(PORTADA!$E$39="A",CONCATENATE(I50," ",G50),"")</f>
        <v>c) 0</v>
      </c>
      <c r="D50" s="26"/>
      <c r="G50" s="38">
        <f>IF(J48="FIN","",LOOKUP(I47,DATOS!A:A,DATOS!N:N))</f>
        <v>0</v>
      </c>
      <c r="I50" s="35" t="s">
        <v>125</v>
      </c>
      <c r="K50" s="20"/>
      <c r="L50" s="20"/>
      <c r="M50" s="20"/>
      <c r="N50" s="20"/>
      <c r="O50" s="20"/>
      <c r="P50" s="20"/>
      <c r="Q50" s="21" t="s">
        <v>2</v>
      </c>
      <c r="R50" s="20" t="str">
        <f>CONCATENATE(B50,Q50)</f>
        <v>C</v>
      </c>
      <c r="S50" s="20"/>
    </row>
    <row r="51" spans="1:19" x14ac:dyDescent="0.25">
      <c r="A51" s="139"/>
      <c r="B51" s="29"/>
      <c r="C51" s="25" t="str">
        <f ca="1">IF(PORTADA!$E$39="A",CONCATENATE(I51," ",G51),"")</f>
        <v>d) 0</v>
      </c>
      <c r="D51" s="26"/>
      <c r="G51" s="38">
        <f>IF(J48="FIN","",LOOKUP(I47,DATOS!A:A,DATOS!O:O))</f>
        <v>0</v>
      </c>
      <c r="I51" s="35" t="s">
        <v>46</v>
      </c>
      <c r="K51" s="20"/>
      <c r="L51" s="20"/>
      <c r="M51" s="20"/>
      <c r="N51" s="20"/>
      <c r="O51" s="20"/>
      <c r="P51" s="20"/>
      <c r="Q51" s="21" t="s">
        <v>3</v>
      </c>
      <c r="R51" s="20" t="str">
        <f>CONCATENATE(B51,Q51)</f>
        <v>D</v>
      </c>
      <c r="S51" s="20"/>
    </row>
    <row r="52" spans="1:19" x14ac:dyDescent="0.25">
      <c r="A52" s="11"/>
      <c r="B52" s="30"/>
      <c r="C52" s="27"/>
      <c r="D52" s="28"/>
      <c r="J52" s="19"/>
    </row>
    <row r="53" spans="1:19" x14ac:dyDescent="0.25">
      <c r="A53" s="11"/>
      <c r="B53" s="31"/>
      <c r="C53" s="23" t="str">
        <f ca="1">IF(PORTADA!$E$39="A",CONCATENATE(K53,".- ",G53),"")</f>
        <v xml:space="preserve">9.- DERECHOS Y DEBERES DE LOS MIEMBROS DE LAS FAS. </v>
      </c>
      <c r="D53" s="24"/>
      <c r="E53" s="11"/>
      <c r="F53" s="11"/>
      <c r="G53" s="40" t="str">
        <f>IF(J54="FIN","",LOOKUP(I53,DATOS!A:A,DATOS!F:F))</f>
        <v xml:space="preserve">DERECHOS Y DEBERES DE LOS MIEMBROS DE LAS FAS. </v>
      </c>
      <c r="H53" s="40">
        <f>IF(J54="FIN",0,LOOKUP(I53,DATOS!A:A,DATOS!P:P))</f>
        <v>0</v>
      </c>
      <c r="I53" s="35">
        <f>+I47+1</f>
        <v>438</v>
      </c>
      <c r="J53" s="61">
        <f>IF(LOOKUP(I53,DATOS!A:A,DATOS!C:C)=0,J47,(LOOKUP(I53,DATOS!A:A,DATOS!C:C)))</f>
        <v>8</v>
      </c>
      <c r="K53" s="22">
        <f>+K47+1</f>
        <v>9</v>
      </c>
      <c r="L53" s="20" t="s">
        <v>33</v>
      </c>
      <c r="M53" s="20" t="s">
        <v>34</v>
      </c>
      <c r="N53" s="20" t="s">
        <v>39</v>
      </c>
      <c r="O53" s="20" t="s">
        <v>35</v>
      </c>
      <c r="P53" s="20" t="s">
        <v>36</v>
      </c>
      <c r="Q53" s="20" t="s">
        <v>37</v>
      </c>
      <c r="R53" s="20" t="str">
        <f>CONCATENATE("X",H53)</f>
        <v>X0</v>
      </c>
      <c r="S53" s="20" t="s">
        <v>38</v>
      </c>
    </row>
    <row r="54" spans="1:19" x14ac:dyDescent="0.25">
      <c r="A54" s="139">
        <f ca="1">IF($E$2="X",0,IF(K55&gt;2,H53,K55))</f>
        <v>0</v>
      </c>
      <c r="B54" s="29"/>
      <c r="C54" s="25" t="str">
        <f ca="1">IF(PORTADA!$E$39="A",CONCATENATE(I54," ",G54),"")</f>
        <v>a) 0</v>
      </c>
      <c r="D54" s="26"/>
      <c r="G54" s="38">
        <f>IF(J54="FIN","",LOOKUP(I53,DATOS!A:A,DATOS!L:L))</f>
        <v>0</v>
      </c>
      <c r="I54" s="35" t="s">
        <v>127</v>
      </c>
      <c r="J54" s="41" t="str">
        <f>IF(J48="FIN","FIN",IF(J53=J47,"","FIN"))</f>
        <v/>
      </c>
      <c r="K54" s="20" t="s">
        <v>5</v>
      </c>
      <c r="L54" s="20">
        <f>IF(M54&gt;0,0,P54)</f>
        <v>0</v>
      </c>
      <c r="M54" s="20">
        <f>IF(P55&gt;0,1,0)</f>
        <v>0</v>
      </c>
      <c r="N54" s="20">
        <f>IF(M54=1,-1/COUNTA(Q54:Q57),0)</f>
        <v>0</v>
      </c>
      <c r="O54" s="20">
        <f>COUNTA(B54:B57)</f>
        <v>0</v>
      </c>
      <c r="P54" s="20">
        <f>COUNTIF(R54:R57,R53)</f>
        <v>0</v>
      </c>
      <c r="Q54" s="21" t="s">
        <v>0</v>
      </c>
      <c r="R54" s="20" t="str">
        <f>CONCATENATE(B54,Q54)</f>
        <v>A</v>
      </c>
      <c r="S54" s="20">
        <f>IF(P54&gt;0,P54+O54,O54*3)</f>
        <v>0</v>
      </c>
    </row>
    <row r="55" spans="1:19" x14ac:dyDescent="0.25">
      <c r="A55" s="139"/>
      <c r="B55" s="29"/>
      <c r="C55" s="25" t="str">
        <f ca="1">IF(PORTADA!$E$39="A",CONCATENATE(I55," ",G55),"")</f>
        <v>b) 0</v>
      </c>
      <c r="D55" s="26"/>
      <c r="G55" s="38">
        <f>IF(J54="FIN","",LOOKUP(I53,DATOS!A:A,DATOS!M:M))</f>
        <v>0</v>
      </c>
      <c r="I55" s="35" t="s">
        <v>126</v>
      </c>
      <c r="K55" s="20">
        <f ca="1">IF(PORTADA!$E$39="A",S54,0)</f>
        <v>0</v>
      </c>
      <c r="L55" s="20"/>
      <c r="M55" s="20"/>
      <c r="N55" s="20"/>
      <c r="O55" s="20"/>
      <c r="P55" s="20">
        <f>O54-P54</f>
        <v>0</v>
      </c>
      <c r="Q55" s="21" t="s">
        <v>1</v>
      </c>
      <c r="R55" s="20" t="str">
        <f>CONCATENATE(B55,Q55)</f>
        <v>B</v>
      </c>
      <c r="S55" s="20"/>
    </row>
    <row r="56" spans="1:19" x14ac:dyDescent="0.25">
      <c r="A56" s="139"/>
      <c r="B56" s="29"/>
      <c r="C56" s="25" t="str">
        <f ca="1">IF(PORTADA!$E$39="A",CONCATENATE(I56," ",G56),"")</f>
        <v>c) 0</v>
      </c>
      <c r="D56" s="26"/>
      <c r="G56" s="38">
        <f>IF(J54="FIN","",LOOKUP(I53,DATOS!A:A,DATOS!N:N))</f>
        <v>0</v>
      </c>
      <c r="I56" s="35" t="s">
        <v>125</v>
      </c>
      <c r="K56" s="20"/>
      <c r="L56" s="20"/>
      <c r="M56" s="20"/>
      <c r="N56" s="20"/>
      <c r="O56" s="20"/>
      <c r="P56" s="20"/>
      <c r="Q56" s="21" t="s">
        <v>2</v>
      </c>
      <c r="R56" s="20" t="str">
        <f>CONCATENATE(B56,Q56)</f>
        <v>C</v>
      </c>
      <c r="S56" s="20"/>
    </row>
    <row r="57" spans="1:19" x14ac:dyDescent="0.25">
      <c r="A57" s="139"/>
      <c r="B57" s="29"/>
      <c r="C57" s="25" t="str">
        <f ca="1">IF(PORTADA!$E$39="A",CONCATENATE(I57," ",G57),"")</f>
        <v>d) 0</v>
      </c>
      <c r="D57" s="26"/>
      <c r="G57" s="38">
        <f>IF(J54="FIN","",LOOKUP(I53,DATOS!A:A,DATOS!O:O))</f>
        <v>0</v>
      </c>
      <c r="I57" s="35" t="s">
        <v>46</v>
      </c>
      <c r="K57" s="20"/>
      <c r="L57" s="20"/>
      <c r="M57" s="20"/>
      <c r="N57" s="20"/>
      <c r="O57" s="20"/>
      <c r="P57" s="20"/>
      <c r="Q57" s="21" t="s">
        <v>3</v>
      </c>
      <c r="R57" s="20" t="str">
        <f>CONCATENATE(B57,Q57)</f>
        <v>D</v>
      </c>
      <c r="S57" s="20"/>
    </row>
    <row r="58" spans="1:19" x14ac:dyDescent="0.25">
      <c r="A58" s="11"/>
      <c r="B58" s="30"/>
      <c r="C58" s="27"/>
      <c r="D58" s="28"/>
      <c r="J58" s="19"/>
    </row>
    <row r="59" spans="1:19" x14ac:dyDescent="0.25">
      <c r="A59" s="11"/>
      <c r="B59" s="31"/>
      <c r="C59" s="23" t="str">
        <f ca="1">IF(PORTADA!$E$39="A",CONCATENATE(K59,".- ",G59),"")</f>
        <v xml:space="preserve">10.- DERECHOS Y DEBERES DE LOS MIEMBROS DE LAS FAS. </v>
      </c>
      <c r="D59" s="24"/>
      <c r="E59" s="11"/>
      <c r="F59" s="11"/>
      <c r="G59" s="40" t="str">
        <f>IF(J60="FIN","",LOOKUP(I59,DATOS!A:A,DATOS!F:F))</f>
        <v xml:space="preserve">DERECHOS Y DEBERES DE LOS MIEMBROS DE LAS FAS. </v>
      </c>
      <c r="H59" s="40">
        <f>IF(J60="FIN",0,LOOKUP(I59,DATOS!A:A,DATOS!P:P))</f>
        <v>0</v>
      </c>
      <c r="I59" s="35">
        <f>+I53+1</f>
        <v>439</v>
      </c>
      <c r="J59" s="61">
        <f>IF(LOOKUP(I59,DATOS!A:A,DATOS!C:C)=0,J53,(LOOKUP(I59,DATOS!A:A,DATOS!C:C)))</f>
        <v>8</v>
      </c>
      <c r="K59" s="22">
        <f>+K53+1</f>
        <v>10</v>
      </c>
      <c r="L59" s="20" t="s">
        <v>33</v>
      </c>
      <c r="M59" s="20" t="s">
        <v>34</v>
      </c>
      <c r="N59" s="20" t="s">
        <v>39</v>
      </c>
      <c r="O59" s="20" t="s">
        <v>35</v>
      </c>
      <c r="P59" s="20" t="s">
        <v>36</v>
      </c>
      <c r="Q59" s="20" t="s">
        <v>37</v>
      </c>
      <c r="R59" s="20" t="str">
        <f>CONCATENATE("X",H59)</f>
        <v>X0</v>
      </c>
      <c r="S59" s="20" t="s">
        <v>38</v>
      </c>
    </row>
    <row r="60" spans="1:19" x14ac:dyDescent="0.25">
      <c r="A60" s="139">
        <f ca="1">IF($E$2="X",0,IF(K61&gt;2,H59,K61))</f>
        <v>0</v>
      </c>
      <c r="B60" s="29"/>
      <c r="C60" s="25" t="str">
        <f ca="1">IF(PORTADA!$E$39="A",CONCATENATE(I60," ",G60),"")</f>
        <v>a) 0</v>
      </c>
      <c r="D60" s="26"/>
      <c r="G60" s="38">
        <f>IF(J60="FIN","",LOOKUP(I59,DATOS!A:A,DATOS!L:L))</f>
        <v>0</v>
      </c>
      <c r="I60" s="35" t="s">
        <v>127</v>
      </c>
      <c r="J60" s="41" t="str">
        <f>IF(J54="FIN","FIN",IF(J59=J53,"","FIN"))</f>
        <v/>
      </c>
      <c r="K60" s="20" t="s">
        <v>5</v>
      </c>
      <c r="L60" s="20">
        <f>IF(M60&gt;0,0,P60)</f>
        <v>0</v>
      </c>
      <c r="M60" s="20">
        <f>IF(P61&gt;0,1,0)</f>
        <v>0</v>
      </c>
      <c r="N60" s="20">
        <f>IF(M60=1,-1/COUNTA(Q60:Q63),0)</f>
        <v>0</v>
      </c>
      <c r="O60" s="20">
        <f>COUNTA(B60:B63)</f>
        <v>0</v>
      </c>
      <c r="P60" s="20">
        <f>COUNTIF(R60:R63,R59)</f>
        <v>0</v>
      </c>
      <c r="Q60" s="21" t="s">
        <v>0</v>
      </c>
      <c r="R60" s="20" t="str">
        <f>CONCATENATE(B60,Q60)</f>
        <v>A</v>
      </c>
      <c r="S60" s="20">
        <f>IF(P60&gt;0,P60+O60,O60*3)</f>
        <v>0</v>
      </c>
    </row>
    <row r="61" spans="1:19" x14ac:dyDescent="0.25">
      <c r="A61" s="139"/>
      <c r="B61" s="29"/>
      <c r="C61" s="25" t="str">
        <f ca="1">IF(PORTADA!$E$39="A",CONCATENATE(I61," ",G61),"")</f>
        <v>b) 0</v>
      </c>
      <c r="D61" s="26"/>
      <c r="G61" s="38">
        <f>IF(J60="FIN","",LOOKUP(I59,DATOS!A:A,DATOS!M:M))</f>
        <v>0</v>
      </c>
      <c r="I61" s="35" t="s">
        <v>126</v>
      </c>
      <c r="K61" s="20">
        <f ca="1">IF(PORTADA!$E$39="A",S60,0)</f>
        <v>0</v>
      </c>
      <c r="L61" s="20"/>
      <c r="M61" s="20"/>
      <c r="N61" s="20"/>
      <c r="O61" s="20"/>
      <c r="P61" s="20">
        <f>O60-P60</f>
        <v>0</v>
      </c>
      <c r="Q61" s="21" t="s">
        <v>1</v>
      </c>
      <c r="R61" s="20" t="str">
        <f>CONCATENATE(B61,Q61)</f>
        <v>B</v>
      </c>
      <c r="S61" s="20"/>
    </row>
    <row r="62" spans="1:19" x14ac:dyDescent="0.25">
      <c r="A62" s="139"/>
      <c r="B62" s="29"/>
      <c r="C62" s="25" t="str">
        <f ca="1">IF(PORTADA!$E$39="A",CONCATENATE(I62," ",G62),"")</f>
        <v>c) 0</v>
      </c>
      <c r="D62" s="26"/>
      <c r="G62" s="38">
        <f>IF(J60="FIN","",LOOKUP(I59,DATOS!A:A,DATOS!N:N))</f>
        <v>0</v>
      </c>
      <c r="I62" s="35" t="s">
        <v>125</v>
      </c>
      <c r="K62" s="20"/>
      <c r="L62" s="20"/>
      <c r="M62" s="20"/>
      <c r="N62" s="20"/>
      <c r="O62" s="20"/>
      <c r="P62" s="20"/>
      <c r="Q62" s="21" t="s">
        <v>2</v>
      </c>
      <c r="R62" s="20" t="str">
        <f>CONCATENATE(B62,Q62)</f>
        <v>C</v>
      </c>
      <c r="S62" s="20"/>
    </row>
    <row r="63" spans="1:19" x14ac:dyDescent="0.25">
      <c r="A63" s="139"/>
      <c r="B63" s="29"/>
      <c r="C63" s="25" t="str">
        <f ca="1">IF(PORTADA!$E$39="A",CONCATENATE(I63," ",G63),"")</f>
        <v>d) 0</v>
      </c>
      <c r="D63" s="26"/>
      <c r="G63" s="38">
        <f>IF(J60="FIN","",LOOKUP(I59,DATOS!A:A,DATOS!O:O))</f>
        <v>0</v>
      </c>
      <c r="I63" s="35" t="s">
        <v>46</v>
      </c>
      <c r="K63" s="20"/>
      <c r="L63" s="20"/>
      <c r="M63" s="20"/>
      <c r="N63" s="20"/>
      <c r="O63" s="20"/>
      <c r="P63" s="20"/>
      <c r="Q63" s="21" t="s">
        <v>3</v>
      </c>
      <c r="R63" s="20" t="str">
        <f>CONCATENATE(B63,Q63)</f>
        <v>D</v>
      </c>
      <c r="S63" s="20"/>
    </row>
    <row r="64" spans="1:19" x14ac:dyDescent="0.25">
      <c r="A64" s="11"/>
      <c r="B64" s="30"/>
      <c r="C64" s="27"/>
      <c r="D64" s="28"/>
      <c r="J64" s="19"/>
    </row>
    <row r="65" spans="1:19" x14ac:dyDescent="0.25">
      <c r="A65" s="11"/>
      <c r="B65" s="31"/>
      <c r="C65" s="23" t="str">
        <f ca="1">IF(PORTADA!$E$39="A",CONCATENATE(K65,".- ",G65),"")</f>
        <v xml:space="preserve">11.- DERECHOS Y DEBERES DE LOS MIEMBROS DE LAS FAS. </v>
      </c>
      <c r="D65" s="24"/>
      <c r="E65" s="11"/>
      <c r="F65" s="11"/>
      <c r="G65" s="40" t="str">
        <f>IF(J66="FIN","",LOOKUP(I65,DATOS!A:A,DATOS!F:F))</f>
        <v xml:space="preserve">DERECHOS Y DEBERES DE LOS MIEMBROS DE LAS FAS. </v>
      </c>
      <c r="H65" s="40">
        <f>IF(J66="FIN",0,LOOKUP(I65,DATOS!A:A,DATOS!P:P))</f>
        <v>0</v>
      </c>
      <c r="I65" s="35">
        <f>+I59+1</f>
        <v>440</v>
      </c>
      <c r="J65" s="61">
        <f>IF(LOOKUP(I65,DATOS!A:A,DATOS!C:C)=0,J59,(LOOKUP(I65,DATOS!A:A,DATOS!C:C)))</f>
        <v>8</v>
      </c>
      <c r="K65" s="22">
        <f>+K59+1</f>
        <v>11</v>
      </c>
      <c r="L65" s="20" t="s">
        <v>33</v>
      </c>
      <c r="M65" s="20" t="s">
        <v>34</v>
      </c>
      <c r="N65" s="20" t="s">
        <v>39</v>
      </c>
      <c r="O65" s="20" t="s">
        <v>35</v>
      </c>
      <c r="P65" s="20" t="s">
        <v>36</v>
      </c>
      <c r="Q65" s="20" t="s">
        <v>37</v>
      </c>
      <c r="R65" s="20" t="str">
        <f>CONCATENATE("X",H65)</f>
        <v>X0</v>
      </c>
      <c r="S65" s="20" t="s">
        <v>38</v>
      </c>
    </row>
    <row r="66" spans="1:19" x14ac:dyDescent="0.25">
      <c r="A66" s="139">
        <f ca="1">IF($E$2="X",0,IF(K67&gt;2,H65,K67))</f>
        <v>0</v>
      </c>
      <c r="B66" s="29"/>
      <c r="C66" s="25" t="str">
        <f ca="1">IF(PORTADA!$E$39="A",CONCATENATE(I66," ",G66),"")</f>
        <v>a) 0</v>
      </c>
      <c r="D66" s="26"/>
      <c r="G66" s="38">
        <f>IF(J66="FIN","",LOOKUP(I65,DATOS!A:A,DATOS!L:L))</f>
        <v>0</v>
      </c>
      <c r="I66" s="35" t="s">
        <v>127</v>
      </c>
      <c r="J66" s="41" t="str">
        <f>IF(J60="FIN","FIN",IF(J65=J59,"","FIN"))</f>
        <v/>
      </c>
      <c r="K66" s="20" t="s">
        <v>5</v>
      </c>
      <c r="L66" s="20">
        <f>IF(M66&gt;0,0,P66)</f>
        <v>0</v>
      </c>
      <c r="M66" s="20">
        <f>IF(P67&gt;0,1,0)</f>
        <v>0</v>
      </c>
      <c r="N66" s="20">
        <f>IF(M66=1,-1/COUNTA(Q66:Q69),0)</f>
        <v>0</v>
      </c>
      <c r="O66" s="20">
        <f>COUNTA(B66:B69)</f>
        <v>0</v>
      </c>
      <c r="P66" s="20">
        <f>COUNTIF(R66:R69,R65)</f>
        <v>0</v>
      </c>
      <c r="Q66" s="21" t="s">
        <v>0</v>
      </c>
      <c r="R66" s="20" t="str">
        <f>CONCATENATE(B66,Q66)</f>
        <v>A</v>
      </c>
      <c r="S66" s="20">
        <f>IF(P66&gt;0,P66+O66,O66*3)</f>
        <v>0</v>
      </c>
    </row>
    <row r="67" spans="1:19" x14ac:dyDescent="0.25">
      <c r="A67" s="139"/>
      <c r="B67" s="29"/>
      <c r="C67" s="25" t="str">
        <f ca="1">IF(PORTADA!$E$39="A",CONCATENATE(I67," ",G67),"")</f>
        <v>b) 0</v>
      </c>
      <c r="D67" s="26"/>
      <c r="G67" s="38">
        <f>IF(J66="FIN","",LOOKUP(I65,DATOS!A:A,DATOS!M:M))</f>
        <v>0</v>
      </c>
      <c r="I67" s="35" t="s">
        <v>126</v>
      </c>
      <c r="K67" s="20">
        <f ca="1">IF(PORTADA!$E$39="A",S66,0)</f>
        <v>0</v>
      </c>
      <c r="L67" s="20"/>
      <c r="M67" s="20"/>
      <c r="N67" s="20"/>
      <c r="O67" s="20"/>
      <c r="P67" s="20">
        <f>O66-P66</f>
        <v>0</v>
      </c>
      <c r="Q67" s="21" t="s">
        <v>1</v>
      </c>
      <c r="R67" s="20" t="str">
        <f>CONCATENATE(B67,Q67)</f>
        <v>B</v>
      </c>
      <c r="S67" s="20"/>
    </row>
    <row r="68" spans="1:19" x14ac:dyDescent="0.25">
      <c r="A68" s="139"/>
      <c r="B68" s="29"/>
      <c r="C68" s="25" t="str">
        <f ca="1">IF(PORTADA!$E$39="A",CONCATENATE(I68," ",G68),"")</f>
        <v>c) 0</v>
      </c>
      <c r="D68" s="26"/>
      <c r="G68" s="38">
        <f>IF(J66="FIN","",LOOKUP(I65,DATOS!A:A,DATOS!N:N))</f>
        <v>0</v>
      </c>
      <c r="I68" s="35" t="s">
        <v>125</v>
      </c>
      <c r="K68" s="20"/>
      <c r="L68" s="20"/>
      <c r="M68" s="20"/>
      <c r="N68" s="20"/>
      <c r="O68" s="20"/>
      <c r="P68" s="20"/>
      <c r="Q68" s="21" t="s">
        <v>2</v>
      </c>
      <c r="R68" s="20" t="str">
        <f>CONCATENATE(B68,Q68)</f>
        <v>C</v>
      </c>
      <c r="S68" s="20"/>
    </row>
    <row r="69" spans="1:19" x14ac:dyDescent="0.25">
      <c r="A69" s="139"/>
      <c r="B69" s="29"/>
      <c r="C69" s="25" t="str">
        <f ca="1">IF(PORTADA!$E$39="A",CONCATENATE(I69," ",G69),"")</f>
        <v>d) 0</v>
      </c>
      <c r="D69" s="26"/>
      <c r="G69" s="38">
        <f>IF(J66="FIN","",LOOKUP(I65,DATOS!A:A,DATOS!O:O))</f>
        <v>0</v>
      </c>
      <c r="I69" s="35" t="s">
        <v>46</v>
      </c>
      <c r="K69" s="20"/>
      <c r="L69" s="20"/>
      <c r="M69" s="20"/>
      <c r="N69" s="20"/>
      <c r="O69" s="20"/>
      <c r="P69" s="20"/>
      <c r="Q69" s="21" t="s">
        <v>3</v>
      </c>
      <c r="R69" s="20" t="str">
        <f>CONCATENATE(B69,Q69)</f>
        <v>D</v>
      </c>
      <c r="S69" s="20"/>
    </row>
    <row r="70" spans="1:19" x14ac:dyDescent="0.25">
      <c r="A70" s="11"/>
      <c r="B70" s="30"/>
      <c r="C70" s="27"/>
      <c r="D70" s="28"/>
      <c r="J70" s="19"/>
    </row>
    <row r="71" spans="1:19" x14ac:dyDescent="0.25">
      <c r="A71" s="11"/>
      <c r="B71" s="31"/>
      <c r="C71" s="23" t="str">
        <f ca="1">IF(PORTADA!$E$39="A",CONCATENATE(K71,".- ",G71),"")</f>
        <v xml:space="preserve">12.- DERECHOS Y DEBERES DE LOS MIEMBROS DE LAS FAS. </v>
      </c>
      <c r="D71" s="24"/>
      <c r="E71" s="11"/>
      <c r="F71" s="11"/>
      <c r="G71" s="40" t="str">
        <f>IF(J72="FIN","",LOOKUP(I71,DATOS!A:A,DATOS!F:F))</f>
        <v xml:space="preserve">DERECHOS Y DEBERES DE LOS MIEMBROS DE LAS FAS. </v>
      </c>
      <c r="H71" s="40">
        <f>IF(J72="FIN",0,LOOKUP(I71,DATOS!A:A,DATOS!P:P))</f>
        <v>0</v>
      </c>
      <c r="I71" s="35">
        <f>+I65+1</f>
        <v>441</v>
      </c>
      <c r="J71" s="61">
        <f>IF(LOOKUP(I71,DATOS!A:A,DATOS!C:C)=0,J65,(LOOKUP(I71,DATOS!A:A,DATOS!C:C)))</f>
        <v>8</v>
      </c>
      <c r="K71" s="22">
        <f>+K65+1</f>
        <v>12</v>
      </c>
      <c r="L71" s="20" t="s">
        <v>33</v>
      </c>
      <c r="M71" s="20" t="s">
        <v>34</v>
      </c>
      <c r="N71" s="20" t="s">
        <v>39</v>
      </c>
      <c r="O71" s="20" t="s">
        <v>35</v>
      </c>
      <c r="P71" s="20" t="s">
        <v>36</v>
      </c>
      <c r="Q71" s="20" t="s">
        <v>37</v>
      </c>
      <c r="R71" s="20" t="str">
        <f>CONCATENATE("X",H71)</f>
        <v>X0</v>
      </c>
      <c r="S71" s="20" t="s">
        <v>38</v>
      </c>
    </row>
    <row r="72" spans="1:19" x14ac:dyDescent="0.25">
      <c r="A72" s="139">
        <f ca="1">IF($E$2="X",0,IF(K73&gt;2,H71,K73))</f>
        <v>0</v>
      </c>
      <c r="B72" s="29"/>
      <c r="C72" s="25" t="str">
        <f ca="1">IF(PORTADA!$E$39="A",CONCATENATE(I72," ",G72),"")</f>
        <v>a) 0</v>
      </c>
      <c r="D72" s="26"/>
      <c r="G72" s="38">
        <f>IF(J72="FIN","",LOOKUP(I71,DATOS!A:A,DATOS!L:L))</f>
        <v>0</v>
      </c>
      <c r="I72" s="35" t="s">
        <v>127</v>
      </c>
      <c r="J72" s="41" t="str">
        <f>IF(J66="FIN","FIN",IF(J71=J65,"","FIN"))</f>
        <v/>
      </c>
      <c r="K72" s="20" t="s">
        <v>5</v>
      </c>
      <c r="L72" s="20">
        <f>IF(M72&gt;0,0,P72)</f>
        <v>0</v>
      </c>
      <c r="M72" s="20">
        <f>IF(P73&gt;0,1,0)</f>
        <v>0</v>
      </c>
      <c r="N72" s="20">
        <f>IF(M72=1,-1/COUNTA(Q72:Q75),0)</f>
        <v>0</v>
      </c>
      <c r="O72" s="20">
        <f>COUNTA(B72:B75)</f>
        <v>0</v>
      </c>
      <c r="P72" s="20">
        <f>COUNTIF(R72:R75,R71)</f>
        <v>0</v>
      </c>
      <c r="Q72" s="21" t="s">
        <v>0</v>
      </c>
      <c r="R72" s="20" t="str">
        <f>CONCATENATE(B72,Q72)</f>
        <v>A</v>
      </c>
      <c r="S72" s="20">
        <f>IF(P72&gt;0,P72+O72,O72*3)</f>
        <v>0</v>
      </c>
    </row>
    <row r="73" spans="1:19" x14ac:dyDescent="0.25">
      <c r="A73" s="139"/>
      <c r="B73" s="29"/>
      <c r="C73" s="25" t="str">
        <f ca="1">IF(PORTADA!$E$39="A",CONCATENATE(I73," ",G73),"")</f>
        <v>b) 0</v>
      </c>
      <c r="D73" s="26"/>
      <c r="G73" s="38">
        <f>IF(J72="FIN","",LOOKUP(I71,DATOS!A:A,DATOS!M:M))</f>
        <v>0</v>
      </c>
      <c r="I73" s="35" t="s">
        <v>126</v>
      </c>
      <c r="K73" s="20">
        <f ca="1">IF(PORTADA!$E$39="A",S72,0)</f>
        <v>0</v>
      </c>
      <c r="L73" s="20"/>
      <c r="M73" s="20"/>
      <c r="N73" s="20"/>
      <c r="O73" s="20"/>
      <c r="P73" s="20">
        <f>O72-P72</f>
        <v>0</v>
      </c>
      <c r="Q73" s="21" t="s">
        <v>1</v>
      </c>
      <c r="R73" s="20" t="str">
        <f>CONCATENATE(B73,Q73)</f>
        <v>B</v>
      </c>
      <c r="S73" s="20"/>
    </row>
    <row r="74" spans="1:19" x14ac:dyDescent="0.25">
      <c r="A74" s="139"/>
      <c r="B74" s="29"/>
      <c r="C74" s="25" t="str">
        <f ca="1">IF(PORTADA!$E$39="A",CONCATENATE(I74," ",G74),"")</f>
        <v>c) 0</v>
      </c>
      <c r="D74" s="26"/>
      <c r="G74" s="38">
        <f>IF(J72="FIN","",LOOKUP(I71,DATOS!A:A,DATOS!N:N))</f>
        <v>0</v>
      </c>
      <c r="I74" s="35" t="s">
        <v>125</v>
      </c>
      <c r="K74" s="20"/>
      <c r="L74" s="20"/>
      <c r="M74" s="20"/>
      <c r="N74" s="20"/>
      <c r="O74" s="20"/>
      <c r="P74" s="20"/>
      <c r="Q74" s="21" t="s">
        <v>2</v>
      </c>
      <c r="R74" s="20" t="str">
        <f>CONCATENATE(B74,Q74)</f>
        <v>C</v>
      </c>
      <c r="S74" s="20"/>
    </row>
    <row r="75" spans="1:19" x14ac:dyDescent="0.25">
      <c r="A75" s="139"/>
      <c r="B75" s="29"/>
      <c r="C75" s="25" t="str">
        <f ca="1">IF(PORTADA!$E$39="A",CONCATENATE(I75," ",G75),"")</f>
        <v>d) 0</v>
      </c>
      <c r="D75" s="26"/>
      <c r="G75" s="38">
        <f>IF(J72="FIN","",LOOKUP(I71,DATOS!A:A,DATOS!O:O))</f>
        <v>0</v>
      </c>
      <c r="I75" s="35" t="s">
        <v>46</v>
      </c>
      <c r="K75" s="20"/>
      <c r="L75" s="20"/>
      <c r="M75" s="20"/>
      <c r="N75" s="20"/>
      <c r="O75" s="20"/>
      <c r="P75" s="20"/>
      <c r="Q75" s="21" t="s">
        <v>3</v>
      </c>
      <c r="R75" s="20" t="str">
        <f>CONCATENATE(B75,Q75)</f>
        <v>D</v>
      </c>
      <c r="S75" s="20"/>
    </row>
    <row r="76" spans="1:19" x14ac:dyDescent="0.25">
      <c r="A76" s="11"/>
      <c r="B76" s="30"/>
      <c r="C76" s="27"/>
      <c r="D76" s="28"/>
      <c r="J76" s="19"/>
    </row>
    <row r="77" spans="1:19" x14ac:dyDescent="0.25">
      <c r="A77" s="11"/>
      <c r="B77" s="31"/>
      <c r="C77" s="23" t="str">
        <f ca="1">IF(PORTADA!$E$39="A",CONCATENATE(K77,".- ",G77),"")</f>
        <v xml:space="preserve">13.- DERECHOS Y DEBERES DE LOS MIEMBROS DE LAS FAS. </v>
      </c>
      <c r="D77" s="24"/>
      <c r="E77" s="11"/>
      <c r="F77" s="11"/>
      <c r="G77" s="40" t="str">
        <f>IF(J78="FIN","",LOOKUP(I77,DATOS!A:A,DATOS!F:F))</f>
        <v xml:space="preserve">DERECHOS Y DEBERES DE LOS MIEMBROS DE LAS FAS. </v>
      </c>
      <c r="H77" s="40">
        <f>IF(J78="FIN",0,LOOKUP(I77,DATOS!A:A,DATOS!P:P))</f>
        <v>0</v>
      </c>
      <c r="I77" s="35">
        <f>+I71+1</f>
        <v>442</v>
      </c>
      <c r="J77" s="61">
        <f>IF(LOOKUP(I77,DATOS!A:A,DATOS!C:C)=0,J71,(LOOKUP(I77,DATOS!A:A,DATOS!C:C)))</f>
        <v>8</v>
      </c>
      <c r="K77" s="22">
        <f>+K71+1</f>
        <v>13</v>
      </c>
      <c r="L77" s="20" t="s">
        <v>33</v>
      </c>
      <c r="M77" s="20" t="s">
        <v>34</v>
      </c>
      <c r="N77" s="20" t="s">
        <v>39</v>
      </c>
      <c r="O77" s="20" t="s">
        <v>35</v>
      </c>
      <c r="P77" s="20" t="s">
        <v>36</v>
      </c>
      <c r="Q77" s="20" t="s">
        <v>37</v>
      </c>
      <c r="R77" s="20" t="str">
        <f>CONCATENATE("X",H77)</f>
        <v>X0</v>
      </c>
      <c r="S77" s="20" t="s">
        <v>38</v>
      </c>
    </row>
    <row r="78" spans="1:19" x14ac:dyDescent="0.25">
      <c r="A78" s="139">
        <f ca="1">IF($E$2="X",0,IF(K79&gt;2,H77,K79))</f>
        <v>0</v>
      </c>
      <c r="B78" s="29"/>
      <c r="C78" s="25" t="str">
        <f ca="1">IF(PORTADA!$E$39="A",CONCATENATE(I78," ",G78),"")</f>
        <v>a) 0</v>
      </c>
      <c r="D78" s="26"/>
      <c r="G78" s="38">
        <f>IF(J78="FIN","",LOOKUP(I77,DATOS!A:A,DATOS!L:L))</f>
        <v>0</v>
      </c>
      <c r="I78" s="35" t="s">
        <v>127</v>
      </c>
      <c r="J78" s="41" t="str">
        <f>IF(J72="FIN","FIN",IF(J77=J71,"","FIN"))</f>
        <v/>
      </c>
      <c r="K78" s="20" t="s">
        <v>5</v>
      </c>
      <c r="L78" s="20">
        <f>IF(M78&gt;0,0,P78)</f>
        <v>0</v>
      </c>
      <c r="M78" s="20">
        <f>IF(P79&gt;0,1,0)</f>
        <v>0</v>
      </c>
      <c r="N78" s="20">
        <f>IF(M78=1,-1/COUNTA(Q78:Q81),0)</f>
        <v>0</v>
      </c>
      <c r="O78" s="20">
        <f>COUNTA(B78:B81)</f>
        <v>0</v>
      </c>
      <c r="P78" s="20">
        <f>COUNTIF(R78:R81,R77)</f>
        <v>0</v>
      </c>
      <c r="Q78" s="21" t="s">
        <v>0</v>
      </c>
      <c r="R78" s="20" t="str">
        <f>CONCATENATE(B78,Q78)</f>
        <v>A</v>
      </c>
      <c r="S78" s="20">
        <f>IF(P78&gt;0,P78+O78,O78*3)</f>
        <v>0</v>
      </c>
    </row>
    <row r="79" spans="1:19" x14ac:dyDescent="0.25">
      <c r="A79" s="139"/>
      <c r="B79" s="29"/>
      <c r="C79" s="25" t="str">
        <f ca="1">IF(PORTADA!$E$39="A",CONCATENATE(I79," ",G79),"")</f>
        <v>b) 0</v>
      </c>
      <c r="D79" s="26"/>
      <c r="G79" s="38">
        <f>IF(J78="FIN","",LOOKUP(I77,DATOS!A:A,DATOS!M:M))</f>
        <v>0</v>
      </c>
      <c r="I79" s="35" t="s">
        <v>126</v>
      </c>
      <c r="K79" s="20">
        <f ca="1">IF(PORTADA!$E$39="A",S78,0)</f>
        <v>0</v>
      </c>
      <c r="L79" s="20"/>
      <c r="M79" s="20"/>
      <c r="N79" s="20"/>
      <c r="O79" s="20"/>
      <c r="P79" s="20">
        <f>O78-P78</f>
        <v>0</v>
      </c>
      <c r="Q79" s="21" t="s">
        <v>1</v>
      </c>
      <c r="R79" s="20" t="str">
        <f>CONCATENATE(B79,Q79)</f>
        <v>B</v>
      </c>
      <c r="S79" s="20"/>
    </row>
    <row r="80" spans="1:19" x14ac:dyDescent="0.25">
      <c r="A80" s="139"/>
      <c r="B80" s="29"/>
      <c r="C80" s="25" t="str">
        <f ca="1">IF(PORTADA!$E$39="A",CONCATENATE(I80," ",G80),"")</f>
        <v>c) 0</v>
      </c>
      <c r="D80" s="26"/>
      <c r="G80" s="38">
        <f>IF(J78="FIN","",LOOKUP(I77,DATOS!A:A,DATOS!N:N))</f>
        <v>0</v>
      </c>
      <c r="I80" s="35" t="s">
        <v>125</v>
      </c>
      <c r="K80" s="20"/>
      <c r="L80" s="20"/>
      <c r="M80" s="20"/>
      <c r="N80" s="20"/>
      <c r="O80" s="20"/>
      <c r="P80" s="20"/>
      <c r="Q80" s="21" t="s">
        <v>2</v>
      </c>
      <c r="R80" s="20" t="str">
        <f>CONCATENATE(B80,Q80)</f>
        <v>C</v>
      </c>
      <c r="S80" s="20"/>
    </row>
    <row r="81" spans="1:19" x14ac:dyDescent="0.25">
      <c r="A81" s="139"/>
      <c r="B81" s="29"/>
      <c r="C81" s="25" t="str">
        <f ca="1">IF(PORTADA!$E$39="A",CONCATENATE(I81," ",G81),"")</f>
        <v>d) 0</v>
      </c>
      <c r="D81" s="26"/>
      <c r="G81" s="38">
        <f>IF(J78="FIN","",LOOKUP(I77,DATOS!A:A,DATOS!O:O))</f>
        <v>0</v>
      </c>
      <c r="I81" s="35" t="s">
        <v>46</v>
      </c>
      <c r="K81" s="20"/>
      <c r="L81" s="20"/>
      <c r="M81" s="20"/>
      <c r="N81" s="20"/>
      <c r="O81" s="20"/>
      <c r="P81" s="20"/>
      <c r="Q81" s="21" t="s">
        <v>3</v>
      </c>
      <c r="R81" s="20" t="str">
        <f>CONCATENATE(B81,Q81)</f>
        <v>D</v>
      </c>
      <c r="S81" s="20"/>
    </row>
    <row r="82" spans="1:19" x14ac:dyDescent="0.25">
      <c r="A82" s="11"/>
      <c r="B82" s="30"/>
      <c r="C82" s="27"/>
      <c r="D82" s="28"/>
      <c r="J82" s="19"/>
    </row>
    <row r="83" spans="1:19" x14ac:dyDescent="0.25">
      <c r="A83" s="11"/>
      <c r="B83" s="31"/>
      <c r="C83" s="23" t="str">
        <f ca="1">IF(PORTADA!$E$39="A",CONCATENATE(K83,".- ",G83),"")</f>
        <v xml:space="preserve">14.- DERECHOS Y DEBERES DE LOS MIEMBROS DE LAS FAS. </v>
      </c>
      <c r="D83" s="24"/>
      <c r="E83" s="11"/>
      <c r="F83" s="11"/>
      <c r="G83" s="40" t="str">
        <f>IF(J84="FIN","",LOOKUP(I83,DATOS!A:A,DATOS!F:F))</f>
        <v xml:space="preserve">DERECHOS Y DEBERES DE LOS MIEMBROS DE LAS FAS. </v>
      </c>
      <c r="H83" s="40">
        <f>IF(J84="FIN",0,LOOKUP(I83,DATOS!A:A,DATOS!P:P))</f>
        <v>0</v>
      </c>
      <c r="I83" s="35">
        <f>+I77+1</f>
        <v>443</v>
      </c>
      <c r="J83" s="61">
        <f>IF(LOOKUP(I83,DATOS!A:A,DATOS!C:C)=0,J77,(LOOKUP(I83,DATOS!A:A,DATOS!C:C)))</f>
        <v>8</v>
      </c>
      <c r="K83" s="22">
        <f>+K77+1</f>
        <v>14</v>
      </c>
      <c r="L83" s="20" t="s">
        <v>33</v>
      </c>
      <c r="M83" s="20" t="s">
        <v>34</v>
      </c>
      <c r="N83" s="20" t="s">
        <v>39</v>
      </c>
      <c r="O83" s="20" t="s">
        <v>35</v>
      </c>
      <c r="P83" s="20" t="s">
        <v>36</v>
      </c>
      <c r="Q83" s="20" t="s">
        <v>37</v>
      </c>
      <c r="R83" s="20" t="str">
        <f>CONCATENATE("X",H83)</f>
        <v>X0</v>
      </c>
      <c r="S83" s="20" t="s">
        <v>38</v>
      </c>
    </row>
    <row r="84" spans="1:19" x14ac:dyDescent="0.25">
      <c r="A84" s="139">
        <f ca="1">IF($E$2="X",0,IF(K85&gt;2,H83,K85))</f>
        <v>0</v>
      </c>
      <c r="B84" s="29"/>
      <c r="C84" s="25" t="str">
        <f ca="1">IF(PORTADA!$E$39="A",CONCATENATE(I84," ",G84),"")</f>
        <v>a) 0</v>
      </c>
      <c r="D84" s="26"/>
      <c r="G84" s="38">
        <f>IF(J84="FIN","",LOOKUP(I83,DATOS!A:A,DATOS!L:L))</f>
        <v>0</v>
      </c>
      <c r="I84" s="35" t="s">
        <v>127</v>
      </c>
      <c r="J84" s="41" t="str">
        <f>IF(J78="FIN","FIN",IF(J83=J77,"","FIN"))</f>
        <v/>
      </c>
      <c r="K84" s="20" t="s">
        <v>5</v>
      </c>
      <c r="L84" s="20">
        <f>IF(M84&gt;0,0,P84)</f>
        <v>0</v>
      </c>
      <c r="M84" s="20">
        <f>IF(P85&gt;0,1,0)</f>
        <v>0</v>
      </c>
      <c r="N84" s="20">
        <f>IF(M84=1,-1/COUNTA(Q84:Q87),0)</f>
        <v>0</v>
      </c>
      <c r="O84" s="20">
        <f>COUNTA(B84:B87)</f>
        <v>0</v>
      </c>
      <c r="P84" s="20">
        <f>COUNTIF(R84:R87,R83)</f>
        <v>0</v>
      </c>
      <c r="Q84" s="21" t="s">
        <v>0</v>
      </c>
      <c r="R84" s="20" t="str">
        <f>CONCATENATE(B84,Q84)</f>
        <v>A</v>
      </c>
      <c r="S84" s="20">
        <f>IF(P84&gt;0,P84+O84,O84*3)</f>
        <v>0</v>
      </c>
    </row>
    <row r="85" spans="1:19" x14ac:dyDescent="0.25">
      <c r="A85" s="139"/>
      <c r="B85" s="29"/>
      <c r="C85" s="25" t="str">
        <f ca="1">IF(PORTADA!$E$39="A",CONCATENATE(I85," ",G85),"")</f>
        <v>b) 0</v>
      </c>
      <c r="D85" s="26"/>
      <c r="G85" s="38">
        <f>IF(J84="FIN","",LOOKUP(I83,DATOS!A:A,DATOS!M:M))</f>
        <v>0</v>
      </c>
      <c r="I85" s="35" t="s">
        <v>126</v>
      </c>
      <c r="K85" s="20">
        <f ca="1">IF(PORTADA!$E$39="A",S84,0)</f>
        <v>0</v>
      </c>
      <c r="L85" s="20"/>
      <c r="M85" s="20"/>
      <c r="N85" s="20"/>
      <c r="O85" s="20"/>
      <c r="P85" s="20">
        <f>O84-P84</f>
        <v>0</v>
      </c>
      <c r="Q85" s="21" t="s">
        <v>1</v>
      </c>
      <c r="R85" s="20" t="str">
        <f>CONCATENATE(B85,Q85)</f>
        <v>B</v>
      </c>
      <c r="S85" s="20"/>
    </row>
    <row r="86" spans="1:19" x14ac:dyDescent="0.25">
      <c r="A86" s="139"/>
      <c r="B86" s="29"/>
      <c r="C86" s="25" t="str">
        <f ca="1">IF(PORTADA!$E$39="A",CONCATENATE(I86," ",G86),"")</f>
        <v>c) 0</v>
      </c>
      <c r="D86" s="26"/>
      <c r="G86" s="38">
        <f>IF(J84="FIN","",LOOKUP(I83,DATOS!A:A,DATOS!N:N))</f>
        <v>0</v>
      </c>
      <c r="I86" s="35" t="s">
        <v>125</v>
      </c>
      <c r="K86" s="20"/>
      <c r="L86" s="20"/>
      <c r="M86" s="20"/>
      <c r="N86" s="20"/>
      <c r="O86" s="20"/>
      <c r="P86" s="20"/>
      <c r="Q86" s="21" t="s">
        <v>2</v>
      </c>
      <c r="R86" s="20" t="str">
        <f>CONCATENATE(B86,Q86)</f>
        <v>C</v>
      </c>
      <c r="S86" s="20"/>
    </row>
    <row r="87" spans="1:19" x14ac:dyDescent="0.25">
      <c r="A87" s="139"/>
      <c r="B87" s="29"/>
      <c r="C87" s="25" t="str">
        <f ca="1">IF(PORTADA!$E$39="A",CONCATENATE(I87," ",G87),"")</f>
        <v>d) 0</v>
      </c>
      <c r="D87" s="26"/>
      <c r="G87" s="38">
        <f>IF(J84="FIN","",LOOKUP(I83,DATOS!A:A,DATOS!O:O))</f>
        <v>0</v>
      </c>
      <c r="I87" s="35" t="s">
        <v>46</v>
      </c>
      <c r="K87" s="20"/>
      <c r="L87" s="20"/>
      <c r="M87" s="20"/>
      <c r="N87" s="20"/>
      <c r="O87" s="20"/>
      <c r="P87" s="20"/>
      <c r="Q87" s="21" t="s">
        <v>3</v>
      </c>
      <c r="R87" s="20" t="str">
        <f>CONCATENATE(B87,Q87)</f>
        <v>D</v>
      </c>
      <c r="S87" s="20"/>
    </row>
    <row r="88" spans="1:19" x14ac:dyDescent="0.25">
      <c r="A88" s="11"/>
      <c r="B88" s="30"/>
      <c r="C88" s="27"/>
      <c r="D88" s="28"/>
      <c r="J88" s="19"/>
    </row>
    <row r="89" spans="1:19" x14ac:dyDescent="0.25">
      <c r="A89" s="11"/>
      <c r="B89" s="31"/>
      <c r="C89" s="23" t="str">
        <f ca="1">IF(PORTADA!$E$39="A",CONCATENATE(K89,".- ",G89),"")</f>
        <v xml:space="preserve">15.- DERECHOS Y DEBERES DE LOS MIEMBROS DE LAS FAS. </v>
      </c>
      <c r="D89" s="24"/>
      <c r="E89" s="11"/>
      <c r="F89" s="11"/>
      <c r="G89" s="40" t="str">
        <f>IF(J90="FIN","",LOOKUP(I89,DATOS!A:A,DATOS!F:F))</f>
        <v xml:space="preserve">DERECHOS Y DEBERES DE LOS MIEMBROS DE LAS FAS. </v>
      </c>
      <c r="H89" s="40">
        <f>IF(J90="FIN",0,LOOKUP(I89,DATOS!A:A,DATOS!P:P))</f>
        <v>0</v>
      </c>
      <c r="I89" s="35">
        <f>+I83+1</f>
        <v>444</v>
      </c>
      <c r="J89" s="61">
        <f>IF(LOOKUP(I89,DATOS!A:A,DATOS!C:C)=0,J83,(LOOKUP(I89,DATOS!A:A,DATOS!C:C)))</f>
        <v>8</v>
      </c>
      <c r="K89" s="22">
        <f>+K83+1</f>
        <v>15</v>
      </c>
      <c r="L89" s="20" t="s">
        <v>33</v>
      </c>
      <c r="M89" s="20" t="s">
        <v>34</v>
      </c>
      <c r="N89" s="20" t="s">
        <v>39</v>
      </c>
      <c r="O89" s="20" t="s">
        <v>35</v>
      </c>
      <c r="P89" s="20" t="s">
        <v>36</v>
      </c>
      <c r="Q89" s="20" t="s">
        <v>37</v>
      </c>
      <c r="R89" s="20" t="str">
        <f>CONCATENATE("X",H89)</f>
        <v>X0</v>
      </c>
      <c r="S89" s="20" t="s">
        <v>38</v>
      </c>
    </row>
    <row r="90" spans="1:19" x14ac:dyDescent="0.25">
      <c r="A90" s="139">
        <f ca="1">IF($E$2="X",0,IF(K91&gt;2,H89,K91))</f>
        <v>0</v>
      </c>
      <c r="B90" s="29"/>
      <c r="C90" s="25" t="str">
        <f ca="1">IF(PORTADA!$E$39="A",CONCATENATE(I90," ",G90),"")</f>
        <v>a) 0</v>
      </c>
      <c r="D90" s="26"/>
      <c r="G90" s="38">
        <f>IF(J90="FIN","",LOOKUP(I89,DATOS!A:A,DATOS!L:L))</f>
        <v>0</v>
      </c>
      <c r="I90" s="35" t="s">
        <v>127</v>
      </c>
      <c r="J90" s="41" t="str">
        <f>IF(J84="FIN","FIN",IF(J89=J83,"","FIN"))</f>
        <v/>
      </c>
      <c r="K90" s="20" t="s">
        <v>5</v>
      </c>
      <c r="L90" s="20">
        <f>IF(M90&gt;0,0,P90)</f>
        <v>0</v>
      </c>
      <c r="M90" s="20">
        <f>IF(P91&gt;0,1,0)</f>
        <v>0</v>
      </c>
      <c r="N90" s="20">
        <f>IF(M90=1,-1/COUNTA(Q90:Q93),0)</f>
        <v>0</v>
      </c>
      <c r="O90" s="20">
        <f>COUNTA(B90:B93)</f>
        <v>0</v>
      </c>
      <c r="P90" s="20">
        <f>COUNTIF(R90:R93,R89)</f>
        <v>0</v>
      </c>
      <c r="Q90" s="21" t="s">
        <v>0</v>
      </c>
      <c r="R90" s="20" t="str">
        <f>CONCATENATE(B90,Q90)</f>
        <v>A</v>
      </c>
      <c r="S90" s="20">
        <f>IF(P90&gt;0,P90+O90,O90*3)</f>
        <v>0</v>
      </c>
    </row>
    <row r="91" spans="1:19" x14ac:dyDescent="0.25">
      <c r="A91" s="139"/>
      <c r="B91" s="29"/>
      <c r="C91" s="25" t="str">
        <f ca="1">IF(PORTADA!$E$39="A",CONCATENATE(I91," ",G91),"")</f>
        <v>b) 0</v>
      </c>
      <c r="D91" s="26"/>
      <c r="G91" s="38">
        <f>IF(J90="FIN","",LOOKUP(I89,DATOS!A:A,DATOS!M:M))</f>
        <v>0</v>
      </c>
      <c r="I91" s="35" t="s">
        <v>126</v>
      </c>
      <c r="K91" s="20">
        <f ca="1">IF(PORTADA!$E$39="A",S90,0)</f>
        <v>0</v>
      </c>
      <c r="L91" s="20"/>
      <c r="M91" s="20"/>
      <c r="N91" s="20"/>
      <c r="O91" s="20"/>
      <c r="P91" s="20">
        <f>O90-P90</f>
        <v>0</v>
      </c>
      <c r="Q91" s="21" t="s">
        <v>1</v>
      </c>
      <c r="R91" s="20" t="str">
        <f>CONCATENATE(B91,Q91)</f>
        <v>B</v>
      </c>
      <c r="S91" s="20"/>
    </row>
    <row r="92" spans="1:19" x14ac:dyDescent="0.25">
      <c r="A92" s="139"/>
      <c r="B92" s="29"/>
      <c r="C92" s="25" t="str">
        <f ca="1">IF(PORTADA!$E$39="A",CONCATENATE(I92," ",G92),"")</f>
        <v>c) 0</v>
      </c>
      <c r="D92" s="26"/>
      <c r="G92" s="38">
        <f>IF(J90="FIN","",LOOKUP(I89,DATOS!A:A,DATOS!N:N))</f>
        <v>0</v>
      </c>
      <c r="I92" s="35" t="s">
        <v>125</v>
      </c>
      <c r="K92" s="20"/>
      <c r="L92" s="20"/>
      <c r="M92" s="20"/>
      <c r="N92" s="20"/>
      <c r="O92" s="20"/>
      <c r="P92" s="20"/>
      <c r="Q92" s="21" t="s">
        <v>2</v>
      </c>
      <c r="R92" s="20" t="str">
        <f>CONCATENATE(B92,Q92)</f>
        <v>C</v>
      </c>
      <c r="S92" s="20"/>
    </row>
    <row r="93" spans="1:19" x14ac:dyDescent="0.25">
      <c r="A93" s="139"/>
      <c r="B93" s="29"/>
      <c r="C93" s="25" t="str">
        <f ca="1">IF(PORTADA!$E$39="A",CONCATENATE(I93," ",G93),"")</f>
        <v>d) 0</v>
      </c>
      <c r="D93" s="26"/>
      <c r="G93" s="38">
        <f>IF(J90="FIN","",LOOKUP(I89,DATOS!A:A,DATOS!O:O))</f>
        <v>0</v>
      </c>
      <c r="I93" s="35" t="s">
        <v>46</v>
      </c>
      <c r="K93" s="20"/>
      <c r="L93" s="20"/>
      <c r="M93" s="20"/>
      <c r="N93" s="20"/>
      <c r="O93" s="20"/>
      <c r="P93" s="20"/>
      <c r="Q93" s="21" t="s">
        <v>3</v>
      </c>
      <c r="R93" s="20" t="str">
        <f>CONCATENATE(B93,Q93)</f>
        <v>D</v>
      </c>
      <c r="S93" s="20"/>
    </row>
    <row r="94" spans="1:19" x14ac:dyDescent="0.25">
      <c r="A94" s="11"/>
      <c r="B94" s="30"/>
      <c r="C94" s="27"/>
      <c r="D94" s="28"/>
      <c r="J94" s="19"/>
    </row>
    <row r="95" spans="1:19" x14ac:dyDescent="0.25">
      <c r="A95" s="11"/>
      <c r="B95" s="31"/>
      <c r="C95" s="23" t="str">
        <f ca="1">IF(PORTADA!$E$39="A",CONCATENATE(K95,".- ",G95),"")</f>
        <v xml:space="preserve">16.- DERECHOS Y DEBERES DE LOS MIEMBROS DE LAS FAS. </v>
      </c>
      <c r="D95" s="24"/>
      <c r="E95" s="11"/>
      <c r="F95" s="11"/>
      <c r="G95" s="40" t="str">
        <f>IF(J96="FIN","",LOOKUP(I95,DATOS!A:A,DATOS!F:F))</f>
        <v xml:space="preserve">DERECHOS Y DEBERES DE LOS MIEMBROS DE LAS FAS. </v>
      </c>
      <c r="H95" s="40">
        <f>IF(J96="FIN",0,LOOKUP(I95,DATOS!A:A,DATOS!P:P))</f>
        <v>0</v>
      </c>
      <c r="I95" s="35">
        <f>+I89+1</f>
        <v>445</v>
      </c>
      <c r="J95" s="61">
        <f>IF(LOOKUP(I95,DATOS!A:A,DATOS!C:C)=0,J89,(LOOKUP(I95,DATOS!A:A,DATOS!C:C)))</f>
        <v>8</v>
      </c>
      <c r="K95" s="22">
        <f>+K89+1</f>
        <v>16</v>
      </c>
      <c r="L95" s="20" t="s">
        <v>33</v>
      </c>
      <c r="M95" s="20" t="s">
        <v>34</v>
      </c>
      <c r="N95" s="20" t="s">
        <v>39</v>
      </c>
      <c r="O95" s="20" t="s">
        <v>35</v>
      </c>
      <c r="P95" s="20" t="s">
        <v>36</v>
      </c>
      <c r="Q95" s="20" t="s">
        <v>37</v>
      </c>
      <c r="R95" s="20" t="str">
        <f>CONCATENATE("X",H95)</f>
        <v>X0</v>
      </c>
      <c r="S95" s="20" t="s">
        <v>38</v>
      </c>
    </row>
    <row r="96" spans="1:19" x14ac:dyDescent="0.25">
      <c r="A96" s="139">
        <f ca="1">IF($E$2="X",0,IF(K97&gt;2,H95,K97))</f>
        <v>0</v>
      </c>
      <c r="B96" s="29"/>
      <c r="C96" s="25" t="str">
        <f ca="1">IF(PORTADA!$E$39="A",CONCATENATE(I96," ",G96),"")</f>
        <v>a) 0</v>
      </c>
      <c r="D96" s="26"/>
      <c r="G96" s="38">
        <f>IF(J96="FIN","",LOOKUP(I95,DATOS!A:A,DATOS!L:L))</f>
        <v>0</v>
      </c>
      <c r="I96" s="35" t="s">
        <v>127</v>
      </c>
      <c r="J96" s="41" t="str">
        <f>IF(J90="FIN","FIN",IF(J95=J89,"","FIN"))</f>
        <v/>
      </c>
      <c r="K96" s="20" t="s">
        <v>5</v>
      </c>
      <c r="L96" s="20">
        <f>IF(M96&gt;0,0,P96)</f>
        <v>0</v>
      </c>
      <c r="M96" s="20">
        <f>IF(P97&gt;0,1,0)</f>
        <v>0</v>
      </c>
      <c r="N96" s="20">
        <f>IF(M96=1,-1/COUNTA(Q96:Q99),0)</f>
        <v>0</v>
      </c>
      <c r="O96" s="20">
        <f>COUNTA(B96:B99)</f>
        <v>0</v>
      </c>
      <c r="P96" s="20">
        <f>COUNTIF(R96:R99,R95)</f>
        <v>0</v>
      </c>
      <c r="Q96" s="21" t="s">
        <v>0</v>
      </c>
      <c r="R96" s="20" t="str">
        <f>CONCATENATE(B96,Q96)</f>
        <v>A</v>
      </c>
      <c r="S96" s="20">
        <f>IF(P96&gt;0,P96+O96,O96*3)</f>
        <v>0</v>
      </c>
    </row>
    <row r="97" spans="1:19" x14ac:dyDescent="0.25">
      <c r="A97" s="139"/>
      <c r="B97" s="29"/>
      <c r="C97" s="25" t="str">
        <f ca="1">IF(PORTADA!$E$39="A",CONCATENATE(I97," ",G97),"")</f>
        <v>b) 0</v>
      </c>
      <c r="D97" s="26"/>
      <c r="G97" s="38">
        <f>IF(J96="FIN","",LOOKUP(I95,DATOS!A:A,DATOS!M:M))</f>
        <v>0</v>
      </c>
      <c r="I97" s="35" t="s">
        <v>126</v>
      </c>
      <c r="K97" s="20">
        <f ca="1">IF(PORTADA!$E$39="A",S96,0)</f>
        <v>0</v>
      </c>
      <c r="L97" s="20"/>
      <c r="M97" s="20"/>
      <c r="N97" s="20"/>
      <c r="O97" s="20"/>
      <c r="P97" s="20">
        <f>O96-P96</f>
        <v>0</v>
      </c>
      <c r="Q97" s="21" t="s">
        <v>1</v>
      </c>
      <c r="R97" s="20" t="str">
        <f>CONCATENATE(B97,Q97)</f>
        <v>B</v>
      </c>
      <c r="S97" s="20"/>
    </row>
    <row r="98" spans="1:19" x14ac:dyDescent="0.25">
      <c r="A98" s="139"/>
      <c r="B98" s="29"/>
      <c r="C98" s="25" t="str">
        <f ca="1">IF(PORTADA!$E$39="A",CONCATENATE(I98," ",G98),"")</f>
        <v>c) 0</v>
      </c>
      <c r="D98" s="26"/>
      <c r="G98" s="38">
        <f>IF(J96="FIN","",LOOKUP(I95,DATOS!A:A,DATOS!N:N))</f>
        <v>0</v>
      </c>
      <c r="I98" s="35" t="s">
        <v>125</v>
      </c>
      <c r="K98" s="20"/>
      <c r="L98" s="20"/>
      <c r="M98" s="20"/>
      <c r="N98" s="20"/>
      <c r="O98" s="20"/>
      <c r="P98" s="20"/>
      <c r="Q98" s="21" t="s">
        <v>2</v>
      </c>
      <c r="R98" s="20" t="str">
        <f>CONCATENATE(B98,Q98)</f>
        <v>C</v>
      </c>
      <c r="S98" s="20"/>
    </row>
    <row r="99" spans="1:19" x14ac:dyDescent="0.25">
      <c r="A99" s="139"/>
      <c r="B99" s="29"/>
      <c r="C99" s="25" t="str">
        <f ca="1">IF(PORTADA!$E$39="A",CONCATENATE(I99," ",G99),"")</f>
        <v>d) 0</v>
      </c>
      <c r="D99" s="26"/>
      <c r="G99" s="38">
        <f>IF(J96="FIN","",LOOKUP(I95,DATOS!A:A,DATOS!O:O))</f>
        <v>0</v>
      </c>
      <c r="I99" s="35" t="s">
        <v>46</v>
      </c>
      <c r="K99" s="20"/>
      <c r="L99" s="20"/>
      <c r="M99" s="20"/>
      <c r="N99" s="20"/>
      <c r="O99" s="20"/>
      <c r="P99" s="20"/>
      <c r="Q99" s="21" t="s">
        <v>3</v>
      </c>
      <c r="R99" s="20" t="str">
        <f>CONCATENATE(B99,Q99)</f>
        <v>D</v>
      </c>
      <c r="S99" s="20"/>
    </row>
    <row r="100" spans="1:19" x14ac:dyDescent="0.25">
      <c r="A100" s="11"/>
      <c r="B100" s="30"/>
      <c r="C100" s="27"/>
      <c r="D100" s="28"/>
      <c r="J100" s="19"/>
    </row>
    <row r="101" spans="1:19" x14ac:dyDescent="0.25">
      <c r="A101" s="11"/>
      <c r="B101" s="31"/>
      <c r="C101" s="23" t="str">
        <f ca="1">IF(PORTADA!$E$39="A",CONCATENATE(K101,".- ",G101),"")</f>
        <v xml:space="preserve">17.- DERECHOS Y DEBERES DE LOS MIEMBROS DE LAS FAS. </v>
      </c>
      <c r="D101" s="24"/>
      <c r="E101" s="11"/>
      <c r="F101" s="11"/>
      <c r="G101" s="40" t="str">
        <f>IF(J102="FIN","",LOOKUP(I101,DATOS!A:A,DATOS!F:F))</f>
        <v xml:space="preserve">DERECHOS Y DEBERES DE LOS MIEMBROS DE LAS FAS. </v>
      </c>
      <c r="H101" s="40">
        <f>IF(J102="FIN",0,LOOKUP(I101,DATOS!A:A,DATOS!P:P))</f>
        <v>0</v>
      </c>
      <c r="I101" s="35">
        <f>+I95+1</f>
        <v>446</v>
      </c>
      <c r="J101" s="61">
        <f>IF(LOOKUP(I101,DATOS!A:A,DATOS!C:C)=0,J95,(LOOKUP(I101,DATOS!A:A,DATOS!C:C)))</f>
        <v>8</v>
      </c>
      <c r="K101" s="22">
        <f>+K95+1</f>
        <v>17</v>
      </c>
      <c r="L101" s="20" t="s">
        <v>33</v>
      </c>
      <c r="M101" s="20" t="s">
        <v>34</v>
      </c>
      <c r="N101" s="20" t="s">
        <v>39</v>
      </c>
      <c r="O101" s="20" t="s">
        <v>35</v>
      </c>
      <c r="P101" s="20" t="s">
        <v>36</v>
      </c>
      <c r="Q101" s="20" t="s">
        <v>37</v>
      </c>
      <c r="R101" s="20" t="str">
        <f>CONCATENATE("X",H101)</f>
        <v>X0</v>
      </c>
      <c r="S101" s="20" t="s">
        <v>38</v>
      </c>
    </row>
    <row r="102" spans="1:19" x14ac:dyDescent="0.25">
      <c r="A102" s="139">
        <f ca="1">IF($E$2="X",0,IF(K103&gt;2,H101,K103))</f>
        <v>0</v>
      </c>
      <c r="B102" s="29"/>
      <c r="C102" s="25" t="str">
        <f ca="1">IF(PORTADA!$E$39="A",CONCATENATE(I102," ",G102),"")</f>
        <v>a) 0</v>
      </c>
      <c r="D102" s="26"/>
      <c r="G102" s="38">
        <f>IF(J102="FIN","",LOOKUP(I101,DATOS!A:A,DATOS!L:L))</f>
        <v>0</v>
      </c>
      <c r="I102" s="35" t="s">
        <v>127</v>
      </c>
      <c r="J102" s="41" t="str">
        <f>IF(J96="FIN","FIN",IF(J101=J95,"","FIN"))</f>
        <v/>
      </c>
      <c r="K102" s="20" t="s">
        <v>5</v>
      </c>
      <c r="L102" s="20">
        <f>IF(M102&gt;0,0,P102)</f>
        <v>0</v>
      </c>
      <c r="M102" s="20">
        <f>IF(P103&gt;0,1,0)</f>
        <v>0</v>
      </c>
      <c r="N102" s="20">
        <f>IF(M102=1,-1/COUNTA(Q102:Q105),0)</f>
        <v>0</v>
      </c>
      <c r="O102" s="20">
        <f>COUNTA(B102:B105)</f>
        <v>0</v>
      </c>
      <c r="P102" s="20">
        <f>COUNTIF(R102:R105,R101)</f>
        <v>0</v>
      </c>
      <c r="Q102" s="21" t="s">
        <v>0</v>
      </c>
      <c r="R102" s="20" t="str">
        <f>CONCATENATE(B102,Q102)</f>
        <v>A</v>
      </c>
      <c r="S102" s="20">
        <f>IF(P102&gt;0,P102+O102,O102*3)</f>
        <v>0</v>
      </c>
    </row>
    <row r="103" spans="1:19" x14ac:dyDescent="0.25">
      <c r="A103" s="139"/>
      <c r="B103" s="29"/>
      <c r="C103" s="25" t="str">
        <f ca="1">IF(PORTADA!$E$39="A",CONCATENATE(I103," ",G103),"")</f>
        <v>b) 0</v>
      </c>
      <c r="D103" s="26"/>
      <c r="G103" s="38">
        <f>IF(J102="FIN","",LOOKUP(I101,DATOS!A:A,DATOS!M:M))</f>
        <v>0</v>
      </c>
      <c r="I103" s="35" t="s">
        <v>126</v>
      </c>
      <c r="K103" s="20">
        <f ca="1">IF(PORTADA!$E$39="A",S102,0)</f>
        <v>0</v>
      </c>
      <c r="L103" s="20"/>
      <c r="M103" s="20"/>
      <c r="N103" s="20"/>
      <c r="O103" s="20"/>
      <c r="P103" s="20">
        <f>O102-P102</f>
        <v>0</v>
      </c>
      <c r="Q103" s="21" t="s">
        <v>1</v>
      </c>
      <c r="R103" s="20" t="str">
        <f>CONCATENATE(B103,Q103)</f>
        <v>B</v>
      </c>
      <c r="S103" s="20"/>
    </row>
    <row r="104" spans="1:19" x14ac:dyDescent="0.25">
      <c r="A104" s="139"/>
      <c r="B104" s="29"/>
      <c r="C104" s="25" t="str">
        <f ca="1">IF(PORTADA!$E$39="A",CONCATENATE(I104," ",G104),"")</f>
        <v>c) 0</v>
      </c>
      <c r="D104" s="26"/>
      <c r="G104" s="38">
        <f>IF(J102="FIN","",LOOKUP(I101,DATOS!A:A,DATOS!N:N))</f>
        <v>0</v>
      </c>
      <c r="I104" s="35" t="s">
        <v>125</v>
      </c>
      <c r="K104" s="20"/>
      <c r="L104" s="20"/>
      <c r="M104" s="20"/>
      <c r="N104" s="20"/>
      <c r="O104" s="20"/>
      <c r="P104" s="20"/>
      <c r="Q104" s="21" t="s">
        <v>2</v>
      </c>
      <c r="R104" s="20" t="str">
        <f>CONCATENATE(B104,Q104)</f>
        <v>C</v>
      </c>
      <c r="S104" s="20"/>
    </row>
    <row r="105" spans="1:19" x14ac:dyDescent="0.25">
      <c r="A105" s="139"/>
      <c r="B105" s="29"/>
      <c r="C105" s="25" t="str">
        <f ca="1">IF(PORTADA!$E$39="A",CONCATENATE(I105," ",G105),"")</f>
        <v>d) 0</v>
      </c>
      <c r="D105" s="26"/>
      <c r="G105" s="38">
        <f>IF(J102="FIN","",LOOKUP(I101,DATOS!A:A,DATOS!O:O))</f>
        <v>0</v>
      </c>
      <c r="I105" s="35" t="s">
        <v>46</v>
      </c>
      <c r="K105" s="20"/>
      <c r="L105" s="20"/>
      <c r="M105" s="20"/>
      <c r="N105" s="20"/>
      <c r="O105" s="20"/>
      <c r="P105" s="20"/>
      <c r="Q105" s="21" t="s">
        <v>3</v>
      </c>
      <c r="R105" s="20" t="str">
        <f>CONCATENATE(B105,Q105)</f>
        <v>D</v>
      </c>
      <c r="S105" s="20"/>
    </row>
    <row r="106" spans="1:19" x14ac:dyDescent="0.25">
      <c r="A106" s="11"/>
      <c r="B106" s="30"/>
      <c r="C106" s="27"/>
      <c r="D106" s="28"/>
      <c r="J106" s="19"/>
    </row>
    <row r="107" spans="1:19" x14ac:dyDescent="0.25">
      <c r="A107" s="11"/>
      <c r="B107" s="31"/>
      <c r="C107" s="23" t="str">
        <f ca="1">IF(PORTADA!$E$39="A",CONCATENATE(K107,".- ",G107),"")</f>
        <v xml:space="preserve">18.- DERECHOS Y DEBERES DE LOS MIEMBROS DE LAS FAS. </v>
      </c>
      <c r="D107" s="24"/>
      <c r="E107" s="11"/>
      <c r="F107" s="11"/>
      <c r="G107" s="40" t="str">
        <f>IF(J108="FIN","",LOOKUP(I107,DATOS!A:A,DATOS!F:F))</f>
        <v xml:space="preserve">DERECHOS Y DEBERES DE LOS MIEMBROS DE LAS FAS. </v>
      </c>
      <c r="H107" s="40">
        <f>IF(J108="FIN",0,LOOKUP(I107,DATOS!A:A,DATOS!P:P))</f>
        <v>0</v>
      </c>
      <c r="I107" s="35">
        <f>+I101+1</f>
        <v>447</v>
      </c>
      <c r="J107" s="61">
        <f>IF(LOOKUP(I107,DATOS!A:A,DATOS!C:C)=0,J101,(LOOKUP(I107,DATOS!A:A,DATOS!C:C)))</f>
        <v>8</v>
      </c>
      <c r="K107" s="22">
        <f>+K101+1</f>
        <v>18</v>
      </c>
      <c r="L107" s="20" t="s">
        <v>33</v>
      </c>
      <c r="M107" s="20" t="s">
        <v>34</v>
      </c>
      <c r="N107" s="20" t="s">
        <v>39</v>
      </c>
      <c r="O107" s="20" t="s">
        <v>35</v>
      </c>
      <c r="P107" s="20" t="s">
        <v>36</v>
      </c>
      <c r="Q107" s="20" t="s">
        <v>37</v>
      </c>
      <c r="R107" s="20" t="str">
        <f>CONCATENATE("X",H107)</f>
        <v>X0</v>
      </c>
      <c r="S107" s="20" t="s">
        <v>38</v>
      </c>
    </row>
    <row r="108" spans="1:19" x14ac:dyDescent="0.25">
      <c r="A108" s="139">
        <f ca="1">IF($E$2="X",0,IF(K109&gt;2,H107,K109))</f>
        <v>0</v>
      </c>
      <c r="B108" s="29"/>
      <c r="C108" s="25" t="str">
        <f ca="1">IF(PORTADA!$E$39="A",CONCATENATE(I108," ",G108),"")</f>
        <v>a) 0</v>
      </c>
      <c r="D108" s="26"/>
      <c r="G108" s="38">
        <f>IF(J108="FIN","",LOOKUP(I107,DATOS!A:A,DATOS!L:L))</f>
        <v>0</v>
      </c>
      <c r="I108" s="35" t="s">
        <v>127</v>
      </c>
      <c r="J108" s="41" t="str">
        <f>IF(J102="FIN","FIN",IF(J107=J101,"","FIN"))</f>
        <v/>
      </c>
      <c r="K108" s="20" t="s">
        <v>5</v>
      </c>
      <c r="L108" s="20">
        <f>IF(M108&gt;0,0,P108)</f>
        <v>0</v>
      </c>
      <c r="M108" s="20">
        <f>IF(P109&gt;0,1,0)</f>
        <v>0</v>
      </c>
      <c r="N108" s="20">
        <f>IF(M108=1,-1/COUNTA(Q108:Q111),0)</f>
        <v>0</v>
      </c>
      <c r="O108" s="20">
        <f>COUNTA(B108:B111)</f>
        <v>0</v>
      </c>
      <c r="P108" s="20">
        <f>COUNTIF(R108:R111,R107)</f>
        <v>0</v>
      </c>
      <c r="Q108" s="21" t="s">
        <v>0</v>
      </c>
      <c r="R108" s="20" t="str">
        <f>CONCATENATE(B108,Q108)</f>
        <v>A</v>
      </c>
      <c r="S108" s="20">
        <f>IF(P108&gt;0,P108+O108,O108*3)</f>
        <v>0</v>
      </c>
    </row>
    <row r="109" spans="1:19" x14ac:dyDescent="0.25">
      <c r="A109" s="139"/>
      <c r="B109" s="29"/>
      <c r="C109" s="25" t="str">
        <f ca="1">IF(PORTADA!$E$39="A",CONCATENATE(I109," ",G109),"")</f>
        <v>b) 0</v>
      </c>
      <c r="D109" s="26"/>
      <c r="G109" s="38">
        <f>IF(J108="FIN","",LOOKUP(I107,DATOS!A:A,DATOS!M:M))</f>
        <v>0</v>
      </c>
      <c r="I109" s="35" t="s">
        <v>126</v>
      </c>
      <c r="K109" s="20">
        <f ca="1">IF(PORTADA!$E$39="A",S108,0)</f>
        <v>0</v>
      </c>
      <c r="L109" s="20"/>
      <c r="M109" s="20"/>
      <c r="N109" s="20"/>
      <c r="O109" s="20"/>
      <c r="P109" s="20">
        <f>O108-P108</f>
        <v>0</v>
      </c>
      <c r="Q109" s="21" t="s">
        <v>1</v>
      </c>
      <c r="R109" s="20" t="str">
        <f>CONCATENATE(B109,Q109)</f>
        <v>B</v>
      </c>
      <c r="S109" s="20"/>
    </row>
    <row r="110" spans="1:19" x14ac:dyDescent="0.25">
      <c r="A110" s="139"/>
      <c r="B110" s="29"/>
      <c r="C110" s="25" t="str">
        <f ca="1">IF(PORTADA!$E$39="A",CONCATENATE(I110," ",G110),"")</f>
        <v>c) 0</v>
      </c>
      <c r="D110" s="26"/>
      <c r="G110" s="38">
        <f>IF(J108="FIN","",LOOKUP(I107,DATOS!A:A,DATOS!N:N))</f>
        <v>0</v>
      </c>
      <c r="I110" s="35" t="s">
        <v>125</v>
      </c>
      <c r="K110" s="20"/>
      <c r="L110" s="20"/>
      <c r="M110" s="20"/>
      <c r="N110" s="20"/>
      <c r="O110" s="20"/>
      <c r="P110" s="20"/>
      <c r="Q110" s="21" t="s">
        <v>2</v>
      </c>
      <c r="R110" s="20" t="str">
        <f>CONCATENATE(B110,Q110)</f>
        <v>C</v>
      </c>
      <c r="S110" s="20"/>
    </row>
    <row r="111" spans="1:19" x14ac:dyDescent="0.25">
      <c r="A111" s="139"/>
      <c r="B111" s="29"/>
      <c r="C111" s="25" t="str">
        <f ca="1">IF(PORTADA!$E$39="A",CONCATENATE(I111," ",G111),"")</f>
        <v>d) 0</v>
      </c>
      <c r="D111" s="26"/>
      <c r="G111" s="38">
        <f>IF(J108="FIN","",LOOKUP(I107,DATOS!A:A,DATOS!O:O))</f>
        <v>0</v>
      </c>
      <c r="I111" s="35" t="s">
        <v>46</v>
      </c>
      <c r="K111" s="20"/>
      <c r="L111" s="20"/>
      <c r="M111" s="20"/>
      <c r="N111" s="20"/>
      <c r="O111" s="20"/>
      <c r="P111" s="20"/>
      <c r="Q111" s="21" t="s">
        <v>3</v>
      </c>
      <c r="R111" s="20" t="str">
        <f>CONCATENATE(B111,Q111)</f>
        <v>D</v>
      </c>
      <c r="S111" s="20"/>
    </row>
    <row r="112" spans="1:19" x14ac:dyDescent="0.25">
      <c r="A112" s="11"/>
      <c r="B112" s="30"/>
      <c r="C112" s="27"/>
      <c r="D112" s="28"/>
      <c r="J112" s="19"/>
    </row>
    <row r="113" spans="1:19" x14ac:dyDescent="0.25">
      <c r="A113" s="11"/>
      <c r="B113" s="31"/>
      <c r="C113" s="23" t="str">
        <f ca="1">IF(PORTADA!$E$39="A",CONCATENATE(K113,".- ",G113),"")</f>
        <v xml:space="preserve">19.- DERECHOS Y DEBERES DE LOS MIEMBROS DE LAS FAS. </v>
      </c>
      <c r="D113" s="24"/>
      <c r="E113" s="11"/>
      <c r="F113" s="11"/>
      <c r="G113" s="40" t="str">
        <f>IF(J114="FIN","",LOOKUP(I113,DATOS!A:A,DATOS!F:F))</f>
        <v xml:space="preserve">DERECHOS Y DEBERES DE LOS MIEMBROS DE LAS FAS. </v>
      </c>
      <c r="H113" s="40">
        <f>IF(J114="FIN",0,LOOKUP(I113,DATOS!A:A,DATOS!P:P))</f>
        <v>0</v>
      </c>
      <c r="I113" s="35">
        <f>+I107+1</f>
        <v>448</v>
      </c>
      <c r="J113" s="61">
        <f>IF(LOOKUP(I113,DATOS!A:A,DATOS!C:C)=0,J107,(LOOKUP(I113,DATOS!A:A,DATOS!C:C)))</f>
        <v>8</v>
      </c>
      <c r="K113" s="22">
        <f>+K107+1</f>
        <v>19</v>
      </c>
      <c r="L113" s="20" t="s">
        <v>33</v>
      </c>
      <c r="M113" s="20" t="s">
        <v>34</v>
      </c>
      <c r="N113" s="20" t="s">
        <v>39</v>
      </c>
      <c r="O113" s="20" t="s">
        <v>35</v>
      </c>
      <c r="P113" s="20" t="s">
        <v>36</v>
      </c>
      <c r="Q113" s="20" t="s">
        <v>37</v>
      </c>
      <c r="R113" s="20" t="str">
        <f>CONCATENATE("X",H113)</f>
        <v>X0</v>
      </c>
      <c r="S113" s="20" t="s">
        <v>38</v>
      </c>
    </row>
    <row r="114" spans="1:19" x14ac:dyDescent="0.25">
      <c r="A114" s="139">
        <f ca="1">IF($E$2="X",0,IF(K115&gt;2,H113,K115))</f>
        <v>0</v>
      </c>
      <c r="B114" s="29"/>
      <c r="C114" s="25" t="str">
        <f ca="1">IF(PORTADA!$E$39="A",CONCATENATE(I114," ",G114),"")</f>
        <v>a) 0</v>
      </c>
      <c r="D114" s="26"/>
      <c r="G114" s="38">
        <f>IF(J114="FIN","",LOOKUP(I113,DATOS!A:A,DATOS!L:L))</f>
        <v>0</v>
      </c>
      <c r="I114" s="35" t="s">
        <v>127</v>
      </c>
      <c r="J114" s="41" t="str">
        <f>IF(J108="FIN","FIN",IF(J113=J107,"","FIN"))</f>
        <v/>
      </c>
      <c r="K114" s="20" t="s">
        <v>5</v>
      </c>
      <c r="L114" s="20">
        <f>IF(M114&gt;0,0,P114)</f>
        <v>0</v>
      </c>
      <c r="M114" s="20">
        <f>IF(P115&gt;0,1,0)</f>
        <v>0</v>
      </c>
      <c r="N114" s="20">
        <f>IF(M114=1,-1/COUNTA(Q114:Q117),0)</f>
        <v>0</v>
      </c>
      <c r="O114" s="20">
        <f>COUNTA(B114:B117)</f>
        <v>0</v>
      </c>
      <c r="P114" s="20">
        <f>COUNTIF(R114:R117,R113)</f>
        <v>0</v>
      </c>
      <c r="Q114" s="21" t="s">
        <v>0</v>
      </c>
      <c r="R114" s="20" t="str">
        <f>CONCATENATE(B114,Q114)</f>
        <v>A</v>
      </c>
      <c r="S114" s="20">
        <f>IF(P114&gt;0,P114+O114,O114*3)</f>
        <v>0</v>
      </c>
    </row>
    <row r="115" spans="1:19" x14ac:dyDescent="0.25">
      <c r="A115" s="139"/>
      <c r="B115" s="29"/>
      <c r="C115" s="25" t="str">
        <f ca="1">IF(PORTADA!$E$39="A",CONCATENATE(I115," ",G115),"")</f>
        <v>b) 0</v>
      </c>
      <c r="D115" s="26"/>
      <c r="G115" s="38">
        <f>IF(J114="FIN","",LOOKUP(I113,DATOS!A:A,DATOS!M:M))</f>
        <v>0</v>
      </c>
      <c r="I115" s="35" t="s">
        <v>126</v>
      </c>
      <c r="K115" s="20">
        <f ca="1">IF(PORTADA!$E$39="A",S114,0)</f>
        <v>0</v>
      </c>
      <c r="L115" s="20"/>
      <c r="M115" s="20"/>
      <c r="N115" s="20"/>
      <c r="O115" s="20"/>
      <c r="P115" s="20">
        <f>O114-P114</f>
        <v>0</v>
      </c>
      <c r="Q115" s="21" t="s">
        <v>1</v>
      </c>
      <c r="R115" s="20" t="str">
        <f>CONCATENATE(B115,Q115)</f>
        <v>B</v>
      </c>
      <c r="S115" s="20"/>
    </row>
    <row r="116" spans="1:19" x14ac:dyDescent="0.25">
      <c r="A116" s="139"/>
      <c r="B116" s="29"/>
      <c r="C116" s="25" t="str">
        <f ca="1">IF(PORTADA!$E$39="A",CONCATENATE(I116," ",G116),"")</f>
        <v>c) 0</v>
      </c>
      <c r="D116" s="26"/>
      <c r="G116" s="38">
        <f>IF(J114="FIN","",LOOKUP(I113,DATOS!A:A,DATOS!N:N))</f>
        <v>0</v>
      </c>
      <c r="I116" s="35" t="s">
        <v>125</v>
      </c>
      <c r="K116" s="20"/>
      <c r="L116" s="20"/>
      <c r="M116" s="20"/>
      <c r="N116" s="20"/>
      <c r="O116" s="20"/>
      <c r="P116" s="20"/>
      <c r="Q116" s="21" t="s">
        <v>2</v>
      </c>
      <c r="R116" s="20" t="str">
        <f>CONCATENATE(B116,Q116)</f>
        <v>C</v>
      </c>
      <c r="S116" s="20"/>
    </row>
    <row r="117" spans="1:19" x14ac:dyDescent="0.25">
      <c r="A117" s="139"/>
      <c r="B117" s="29"/>
      <c r="C117" s="25" t="str">
        <f ca="1">IF(PORTADA!$E$39="A",CONCATENATE(I117," ",G117),"")</f>
        <v>d) 0</v>
      </c>
      <c r="D117" s="26"/>
      <c r="G117" s="38">
        <f>IF(J114="FIN","",LOOKUP(I113,DATOS!A:A,DATOS!O:O))</f>
        <v>0</v>
      </c>
      <c r="I117" s="35" t="s">
        <v>46</v>
      </c>
      <c r="K117" s="20"/>
      <c r="L117" s="20"/>
      <c r="M117" s="20"/>
      <c r="N117" s="20"/>
      <c r="O117" s="20"/>
      <c r="P117" s="20"/>
      <c r="Q117" s="21" t="s">
        <v>3</v>
      </c>
      <c r="R117" s="20" t="str">
        <f>CONCATENATE(B117,Q117)</f>
        <v>D</v>
      </c>
      <c r="S117" s="20"/>
    </row>
    <row r="118" spans="1:19" x14ac:dyDescent="0.25">
      <c r="A118" s="11"/>
      <c r="B118" s="30"/>
      <c r="C118" s="27"/>
      <c r="D118" s="28"/>
      <c r="J118" s="19"/>
    </row>
    <row r="119" spans="1:19" x14ac:dyDescent="0.25">
      <c r="A119" s="11"/>
      <c r="B119" s="31"/>
      <c r="C119" s="23" t="str">
        <f ca="1">IF(PORTADA!$E$39="A",CONCATENATE(K119,".- ",G119),"")</f>
        <v xml:space="preserve">20.- DERECHOS Y DEBERES DE LOS MIEMBROS DE LAS FAS. </v>
      </c>
      <c r="D119" s="24"/>
      <c r="E119" s="11"/>
      <c r="F119" s="11"/>
      <c r="G119" s="40" t="str">
        <f>IF(J120="FIN","",LOOKUP(I119,DATOS!A:A,DATOS!F:F))</f>
        <v xml:space="preserve">DERECHOS Y DEBERES DE LOS MIEMBROS DE LAS FAS. </v>
      </c>
      <c r="H119" s="40">
        <f>IF(J120="FIN",0,LOOKUP(I119,DATOS!A:A,DATOS!P:P))</f>
        <v>0</v>
      </c>
      <c r="I119" s="35">
        <f>+I113+1</f>
        <v>449</v>
      </c>
      <c r="J119" s="61">
        <f>IF(LOOKUP(I119,DATOS!A:A,DATOS!C:C)=0,J113,(LOOKUP(I119,DATOS!A:A,DATOS!C:C)))</f>
        <v>8</v>
      </c>
      <c r="K119" s="22">
        <f>+K113+1</f>
        <v>20</v>
      </c>
      <c r="L119" s="20" t="s">
        <v>33</v>
      </c>
      <c r="M119" s="20" t="s">
        <v>34</v>
      </c>
      <c r="N119" s="20" t="s">
        <v>39</v>
      </c>
      <c r="O119" s="20" t="s">
        <v>35</v>
      </c>
      <c r="P119" s="20" t="s">
        <v>36</v>
      </c>
      <c r="Q119" s="20" t="s">
        <v>37</v>
      </c>
      <c r="R119" s="20" t="str">
        <f>CONCATENATE("X",H119)</f>
        <v>X0</v>
      </c>
      <c r="S119" s="20" t="s">
        <v>38</v>
      </c>
    </row>
    <row r="120" spans="1:19" x14ac:dyDescent="0.25">
      <c r="A120" s="139">
        <f ca="1">IF($E$2="X",0,IF(K121&gt;2,H119,K121))</f>
        <v>0</v>
      </c>
      <c r="B120" s="29"/>
      <c r="C120" s="25" t="str">
        <f ca="1">IF(PORTADA!$E$39="A",CONCATENATE(I120," ",G120),"")</f>
        <v>a) 0</v>
      </c>
      <c r="D120" s="26"/>
      <c r="G120" s="38">
        <f>IF(J120="FIN","",LOOKUP(I119,DATOS!A:A,DATOS!L:L))</f>
        <v>0</v>
      </c>
      <c r="I120" s="35" t="s">
        <v>127</v>
      </c>
      <c r="J120" s="41" t="str">
        <f>IF(J114="FIN","FIN",IF(J119=J113,"","FIN"))</f>
        <v/>
      </c>
      <c r="K120" s="20" t="s">
        <v>5</v>
      </c>
      <c r="L120" s="20">
        <f>IF(M120&gt;0,0,P120)</f>
        <v>0</v>
      </c>
      <c r="M120" s="20">
        <f>IF(P121&gt;0,1,0)</f>
        <v>0</v>
      </c>
      <c r="N120" s="20">
        <f>IF(M120=1,-1/COUNTA(Q120:Q123),0)</f>
        <v>0</v>
      </c>
      <c r="O120" s="20">
        <f>COUNTA(B120:B123)</f>
        <v>0</v>
      </c>
      <c r="P120" s="20">
        <f>COUNTIF(R120:R123,R119)</f>
        <v>0</v>
      </c>
      <c r="Q120" s="21" t="s">
        <v>0</v>
      </c>
      <c r="R120" s="20" t="str">
        <f>CONCATENATE(B120,Q120)</f>
        <v>A</v>
      </c>
      <c r="S120" s="20">
        <f>IF(P120&gt;0,P120+O120,O120*3)</f>
        <v>0</v>
      </c>
    </row>
    <row r="121" spans="1:19" x14ac:dyDescent="0.25">
      <c r="A121" s="139"/>
      <c r="B121" s="29"/>
      <c r="C121" s="25" t="str">
        <f ca="1">IF(PORTADA!$E$39="A",CONCATENATE(I121," ",G121),"")</f>
        <v>b) 0</v>
      </c>
      <c r="D121" s="26"/>
      <c r="G121" s="38">
        <f>IF(J120="FIN","",LOOKUP(I119,DATOS!A:A,DATOS!M:M))</f>
        <v>0</v>
      </c>
      <c r="I121" s="35" t="s">
        <v>126</v>
      </c>
      <c r="K121" s="20">
        <f ca="1">IF(PORTADA!$E$39="A",S120,0)</f>
        <v>0</v>
      </c>
      <c r="L121" s="20"/>
      <c r="M121" s="20"/>
      <c r="N121" s="20"/>
      <c r="O121" s="20"/>
      <c r="P121" s="20">
        <f>O120-P120</f>
        <v>0</v>
      </c>
      <c r="Q121" s="21" t="s">
        <v>1</v>
      </c>
      <c r="R121" s="20" t="str">
        <f>CONCATENATE(B121,Q121)</f>
        <v>B</v>
      </c>
      <c r="S121" s="20"/>
    </row>
    <row r="122" spans="1:19" x14ac:dyDescent="0.25">
      <c r="A122" s="139"/>
      <c r="B122" s="29"/>
      <c r="C122" s="25" t="str">
        <f ca="1">IF(PORTADA!$E$39="A",CONCATENATE(I122," ",G122),"")</f>
        <v>c) 0</v>
      </c>
      <c r="D122" s="26"/>
      <c r="G122" s="38">
        <f>IF(J120="FIN","",LOOKUP(I119,DATOS!A:A,DATOS!N:N))</f>
        <v>0</v>
      </c>
      <c r="I122" s="35" t="s">
        <v>125</v>
      </c>
      <c r="K122" s="20"/>
      <c r="L122" s="20"/>
      <c r="M122" s="20"/>
      <c r="N122" s="20"/>
      <c r="O122" s="20"/>
      <c r="P122" s="20"/>
      <c r="Q122" s="21" t="s">
        <v>2</v>
      </c>
      <c r="R122" s="20" t="str">
        <f>CONCATENATE(B122,Q122)</f>
        <v>C</v>
      </c>
      <c r="S122" s="20"/>
    </row>
    <row r="123" spans="1:19" x14ac:dyDescent="0.25">
      <c r="A123" s="139"/>
      <c r="B123" s="29"/>
      <c r="C123" s="25" t="str">
        <f ca="1">IF(PORTADA!$E$39="A",CONCATENATE(I123," ",G123),"")</f>
        <v>d) 0</v>
      </c>
      <c r="D123" s="26"/>
      <c r="G123" s="38">
        <f>IF(J120="FIN","",LOOKUP(I119,DATOS!A:A,DATOS!O:O))</f>
        <v>0</v>
      </c>
      <c r="I123" s="35" t="s">
        <v>46</v>
      </c>
      <c r="K123" s="20"/>
      <c r="L123" s="20"/>
      <c r="M123" s="20"/>
      <c r="N123" s="20"/>
      <c r="O123" s="20"/>
      <c r="P123" s="20"/>
      <c r="Q123" s="21" t="s">
        <v>3</v>
      </c>
      <c r="R123" s="20" t="str">
        <f>CONCATENATE(B123,Q123)</f>
        <v>D</v>
      </c>
      <c r="S123" s="20"/>
    </row>
    <row r="124" spans="1:19" x14ac:dyDescent="0.25">
      <c r="A124" s="11"/>
      <c r="B124" s="30"/>
      <c r="C124" s="27"/>
      <c r="D124" s="28"/>
      <c r="J124" s="19"/>
    </row>
    <row r="125" spans="1:19" x14ac:dyDescent="0.25">
      <c r="A125" s="11"/>
      <c r="B125" s="31"/>
      <c r="C125" s="23" t="str">
        <f ca="1">IF(PORTADA!$E$39="A",CONCATENATE(K125,".- ",G125),"")</f>
        <v xml:space="preserve">21.- DERECHOS Y DEBERES DE LOS MIEMBROS DE LAS FAS. </v>
      </c>
      <c r="D125" s="24"/>
      <c r="E125" s="11"/>
      <c r="F125" s="11"/>
      <c r="G125" s="40" t="str">
        <f>IF(J126="FIN","",LOOKUP(I125,DATOS!A:A,DATOS!F:F))</f>
        <v xml:space="preserve">DERECHOS Y DEBERES DE LOS MIEMBROS DE LAS FAS. </v>
      </c>
      <c r="H125" s="40">
        <f>IF(J126="FIN",0,LOOKUP(I125,DATOS!A:A,DATOS!P:P))</f>
        <v>0</v>
      </c>
      <c r="I125" s="35">
        <f>+I119+1</f>
        <v>450</v>
      </c>
      <c r="J125" s="61">
        <f>IF(LOOKUP(I125,DATOS!A:A,DATOS!C:C)=0,J119,(LOOKUP(I125,DATOS!A:A,DATOS!C:C)))</f>
        <v>8</v>
      </c>
      <c r="K125" s="22">
        <f>+K119+1</f>
        <v>21</v>
      </c>
      <c r="L125" s="20" t="s">
        <v>33</v>
      </c>
      <c r="M125" s="20" t="s">
        <v>34</v>
      </c>
      <c r="N125" s="20" t="s">
        <v>39</v>
      </c>
      <c r="O125" s="20" t="s">
        <v>35</v>
      </c>
      <c r="P125" s="20" t="s">
        <v>36</v>
      </c>
      <c r="Q125" s="20" t="s">
        <v>37</v>
      </c>
      <c r="R125" s="20" t="str">
        <f>CONCATENATE("X",H125)</f>
        <v>X0</v>
      </c>
      <c r="S125" s="20" t="s">
        <v>38</v>
      </c>
    </row>
    <row r="126" spans="1:19" x14ac:dyDescent="0.25">
      <c r="A126" s="139">
        <f ca="1">IF($E$2="X",0,IF(K127&gt;2,H125,K127))</f>
        <v>0</v>
      </c>
      <c r="B126" s="29"/>
      <c r="C126" s="25" t="str">
        <f ca="1">IF(PORTADA!$E$39="A",CONCATENATE(I126," ",G126),"")</f>
        <v>a) 0</v>
      </c>
      <c r="D126" s="26"/>
      <c r="G126" s="38">
        <f>IF(J126="FIN","",LOOKUP(I125,DATOS!A:A,DATOS!L:L))</f>
        <v>0</v>
      </c>
      <c r="I126" s="35" t="s">
        <v>127</v>
      </c>
      <c r="J126" s="41" t="str">
        <f>IF(J120="FIN","FIN",IF(J125=J119,"","FIN"))</f>
        <v/>
      </c>
      <c r="K126" s="20" t="s">
        <v>5</v>
      </c>
      <c r="L126" s="20">
        <f>IF(M126&gt;0,0,P126)</f>
        <v>0</v>
      </c>
      <c r="M126" s="20">
        <f>IF(P127&gt;0,1,0)</f>
        <v>0</v>
      </c>
      <c r="N126" s="20">
        <f>IF(M126=1,-1/COUNTA(Q126:Q129),0)</f>
        <v>0</v>
      </c>
      <c r="O126" s="20">
        <f>COUNTA(B126:B129)</f>
        <v>0</v>
      </c>
      <c r="P126" s="20">
        <f>COUNTIF(R126:R129,R125)</f>
        <v>0</v>
      </c>
      <c r="Q126" s="21" t="s">
        <v>0</v>
      </c>
      <c r="R126" s="20" t="str">
        <f>CONCATENATE(B126,Q126)</f>
        <v>A</v>
      </c>
      <c r="S126" s="20">
        <f>IF(P126&gt;0,P126+O126,O126*3)</f>
        <v>0</v>
      </c>
    </row>
    <row r="127" spans="1:19" x14ac:dyDescent="0.25">
      <c r="A127" s="139"/>
      <c r="B127" s="29"/>
      <c r="C127" s="25" t="str">
        <f ca="1">IF(PORTADA!$E$39="A",CONCATENATE(I127," ",G127),"")</f>
        <v>b) 0</v>
      </c>
      <c r="D127" s="26"/>
      <c r="G127" s="38">
        <f>IF(J126="FIN","",LOOKUP(I125,DATOS!A:A,DATOS!M:M))</f>
        <v>0</v>
      </c>
      <c r="I127" s="35" t="s">
        <v>126</v>
      </c>
      <c r="K127" s="20">
        <f ca="1">IF(PORTADA!$E$39="A",S126,0)</f>
        <v>0</v>
      </c>
      <c r="L127" s="20"/>
      <c r="M127" s="20"/>
      <c r="N127" s="20"/>
      <c r="O127" s="20"/>
      <c r="P127" s="20">
        <f>O126-P126</f>
        <v>0</v>
      </c>
      <c r="Q127" s="21" t="s">
        <v>1</v>
      </c>
      <c r="R127" s="20" t="str">
        <f>CONCATENATE(B127,Q127)</f>
        <v>B</v>
      </c>
      <c r="S127" s="20"/>
    </row>
    <row r="128" spans="1:19" x14ac:dyDescent="0.25">
      <c r="A128" s="139"/>
      <c r="B128" s="29"/>
      <c r="C128" s="25" t="str">
        <f ca="1">IF(PORTADA!$E$39="A",CONCATENATE(I128," ",G128),"")</f>
        <v>c) 0</v>
      </c>
      <c r="D128" s="26"/>
      <c r="G128" s="38">
        <f>IF(J126="FIN","",LOOKUP(I125,DATOS!A:A,DATOS!N:N))</f>
        <v>0</v>
      </c>
      <c r="I128" s="35" t="s">
        <v>125</v>
      </c>
      <c r="K128" s="20"/>
      <c r="L128" s="20"/>
      <c r="M128" s="20"/>
      <c r="N128" s="20"/>
      <c r="O128" s="20"/>
      <c r="P128" s="20"/>
      <c r="Q128" s="21" t="s">
        <v>2</v>
      </c>
      <c r="R128" s="20" t="str">
        <f>CONCATENATE(B128,Q128)</f>
        <v>C</v>
      </c>
      <c r="S128" s="20"/>
    </row>
    <row r="129" spans="1:19" x14ac:dyDescent="0.25">
      <c r="A129" s="139"/>
      <c r="B129" s="29"/>
      <c r="C129" s="25" t="str">
        <f ca="1">IF(PORTADA!$E$39="A",CONCATENATE(I129," ",G129),"")</f>
        <v>d) 0</v>
      </c>
      <c r="D129" s="26"/>
      <c r="G129" s="38">
        <f>IF(J126="FIN","",LOOKUP(I125,DATOS!A:A,DATOS!O:O))</f>
        <v>0</v>
      </c>
      <c r="I129" s="35" t="s">
        <v>46</v>
      </c>
      <c r="K129" s="20"/>
      <c r="L129" s="20"/>
      <c r="M129" s="20"/>
      <c r="N129" s="20"/>
      <c r="O129" s="20"/>
      <c r="P129" s="20"/>
      <c r="Q129" s="21" t="s">
        <v>3</v>
      </c>
      <c r="R129" s="20" t="str">
        <f>CONCATENATE(B129,Q129)</f>
        <v>D</v>
      </c>
      <c r="S129" s="20"/>
    </row>
    <row r="130" spans="1:19" x14ac:dyDescent="0.25">
      <c r="A130" s="11"/>
      <c r="B130" s="30"/>
      <c r="C130" s="27"/>
      <c r="D130" s="28"/>
      <c r="J130" s="19"/>
    </row>
    <row r="131" spans="1:19" x14ac:dyDescent="0.25">
      <c r="A131" s="11"/>
      <c r="B131" s="31"/>
      <c r="C131" s="23" t="str">
        <f ca="1">IF(PORTADA!$E$39="A",CONCATENATE(K131,".- ",G131),"")</f>
        <v xml:space="preserve">22.- DERECHOS Y DEBERES DE LOS MIEMBROS DE LAS FAS. </v>
      </c>
      <c r="D131" s="24"/>
      <c r="E131" s="11"/>
      <c r="F131" s="11"/>
      <c r="G131" s="40" t="str">
        <f>IF(J132="FIN","",LOOKUP(I131,DATOS!A:A,DATOS!F:F))</f>
        <v xml:space="preserve">DERECHOS Y DEBERES DE LOS MIEMBROS DE LAS FAS. </v>
      </c>
      <c r="H131" s="40">
        <f>IF(J132="FIN",0,LOOKUP(I131,DATOS!A:A,DATOS!P:P))</f>
        <v>0</v>
      </c>
      <c r="I131" s="35">
        <f>+I125+1</f>
        <v>451</v>
      </c>
      <c r="J131" s="61">
        <f>IF(LOOKUP(I131,DATOS!A:A,DATOS!C:C)=0,J125,(LOOKUP(I131,DATOS!A:A,DATOS!C:C)))</f>
        <v>8</v>
      </c>
      <c r="K131" s="22">
        <f>+K125+1</f>
        <v>22</v>
      </c>
      <c r="L131" s="20" t="s">
        <v>33</v>
      </c>
      <c r="M131" s="20" t="s">
        <v>34</v>
      </c>
      <c r="N131" s="20" t="s">
        <v>39</v>
      </c>
      <c r="O131" s="20" t="s">
        <v>35</v>
      </c>
      <c r="P131" s="20" t="s">
        <v>36</v>
      </c>
      <c r="Q131" s="20" t="s">
        <v>37</v>
      </c>
      <c r="R131" s="20" t="str">
        <f>CONCATENATE("X",H131)</f>
        <v>X0</v>
      </c>
      <c r="S131" s="20" t="s">
        <v>38</v>
      </c>
    </row>
    <row r="132" spans="1:19" x14ac:dyDescent="0.25">
      <c r="A132" s="139">
        <f ca="1">IF($E$2="X",0,IF(K133&gt;2,H131,K133))</f>
        <v>0</v>
      </c>
      <c r="B132" s="29"/>
      <c r="C132" s="25" t="str">
        <f ca="1">IF(PORTADA!$E$39="A",CONCATENATE(I132," ",G132),"")</f>
        <v>a) 0</v>
      </c>
      <c r="D132" s="26"/>
      <c r="G132" s="38">
        <f>IF(J132="FIN","",LOOKUP(I131,DATOS!A:A,DATOS!L:L))</f>
        <v>0</v>
      </c>
      <c r="I132" s="35" t="s">
        <v>127</v>
      </c>
      <c r="J132" s="41" t="str">
        <f>IF(J126="FIN","FIN",IF(J131=J125,"","FIN"))</f>
        <v/>
      </c>
      <c r="K132" s="20" t="s">
        <v>5</v>
      </c>
      <c r="L132" s="20">
        <f>IF(M132&gt;0,0,P132)</f>
        <v>0</v>
      </c>
      <c r="M132" s="20">
        <f>IF(P133&gt;0,1,0)</f>
        <v>0</v>
      </c>
      <c r="N132" s="20">
        <f>IF(M132=1,-1/COUNTA(Q132:Q135),0)</f>
        <v>0</v>
      </c>
      <c r="O132" s="20">
        <f>COUNTA(B132:B135)</f>
        <v>0</v>
      </c>
      <c r="P132" s="20">
        <f>COUNTIF(R132:R135,R131)</f>
        <v>0</v>
      </c>
      <c r="Q132" s="21" t="s">
        <v>0</v>
      </c>
      <c r="R132" s="20" t="str">
        <f>CONCATENATE(B132,Q132)</f>
        <v>A</v>
      </c>
      <c r="S132" s="20">
        <f>IF(P132&gt;0,P132+O132,O132*3)</f>
        <v>0</v>
      </c>
    </row>
    <row r="133" spans="1:19" x14ac:dyDescent="0.25">
      <c r="A133" s="139"/>
      <c r="B133" s="29"/>
      <c r="C133" s="25" t="str">
        <f ca="1">IF(PORTADA!$E$39="A",CONCATENATE(I133," ",G133),"")</f>
        <v>b) 0</v>
      </c>
      <c r="D133" s="26"/>
      <c r="G133" s="38">
        <f>IF(J132="FIN","",LOOKUP(I131,DATOS!A:A,DATOS!M:M))</f>
        <v>0</v>
      </c>
      <c r="I133" s="35" t="s">
        <v>126</v>
      </c>
      <c r="K133" s="20">
        <f ca="1">IF(PORTADA!$E$39="A",S132,0)</f>
        <v>0</v>
      </c>
      <c r="L133" s="20"/>
      <c r="M133" s="20"/>
      <c r="N133" s="20"/>
      <c r="O133" s="20"/>
      <c r="P133" s="20">
        <f>O132-P132</f>
        <v>0</v>
      </c>
      <c r="Q133" s="21" t="s">
        <v>1</v>
      </c>
      <c r="R133" s="20" t="str">
        <f>CONCATENATE(B133,Q133)</f>
        <v>B</v>
      </c>
      <c r="S133" s="20"/>
    </row>
    <row r="134" spans="1:19" x14ac:dyDescent="0.25">
      <c r="A134" s="139"/>
      <c r="B134" s="29"/>
      <c r="C134" s="25" t="str">
        <f ca="1">IF(PORTADA!$E$39="A",CONCATENATE(I134," ",G134),"")</f>
        <v>c) 0</v>
      </c>
      <c r="D134" s="26"/>
      <c r="G134" s="38">
        <f>IF(J132="FIN","",LOOKUP(I131,DATOS!A:A,DATOS!N:N))</f>
        <v>0</v>
      </c>
      <c r="I134" s="35" t="s">
        <v>125</v>
      </c>
      <c r="K134" s="20"/>
      <c r="L134" s="20"/>
      <c r="M134" s="20"/>
      <c r="N134" s="20"/>
      <c r="O134" s="20"/>
      <c r="P134" s="20"/>
      <c r="Q134" s="21" t="s">
        <v>2</v>
      </c>
      <c r="R134" s="20" t="str">
        <f>CONCATENATE(B134,Q134)</f>
        <v>C</v>
      </c>
      <c r="S134" s="20"/>
    </row>
    <row r="135" spans="1:19" x14ac:dyDescent="0.25">
      <c r="A135" s="139"/>
      <c r="B135" s="29"/>
      <c r="C135" s="25" t="str">
        <f ca="1">IF(PORTADA!$E$39="A",CONCATENATE(I135," ",G135),"")</f>
        <v>d) 0</v>
      </c>
      <c r="D135" s="26"/>
      <c r="G135" s="38">
        <f>IF(J132="FIN","",LOOKUP(I131,DATOS!A:A,DATOS!O:O))</f>
        <v>0</v>
      </c>
      <c r="I135" s="35" t="s">
        <v>46</v>
      </c>
      <c r="K135" s="20"/>
      <c r="L135" s="20"/>
      <c r="M135" s="20"/>
      <c r="N135" s="20"/>
      <c r="O135" s="20"/>
      <c r="P135" s="20"/>
      <c r="Q135" s="21" t="s">
        <v>3</v>
      </c>
      <c r="R135" s="20" t="str">
        <f>CONCATENATE(B135,Q135)</f>
        <v>D</v>
      </c>
      <c r="S135" s="20"/>
    </row>
    <row r="136" spans="1:19" x14ac:dyDescent="0.25">
      <c r="A136" s="11"/>
      <c r="B136" s="30"/>
      <c r="C136" s="27"/>
      <c r="D136" s="28"/>
      <c r="J136" s="19"/>
    </row>
    <row r="137" spans="1:19" x14ac:dyDescent="0.25">
      <c r="A137" s="11"/>
      <c r="B137" s="31"/>
      <c r="C137" s="23" t="str">
        <f ca="1">IF(PORTADA!$E$39="A",CONCATENATE(K137,".- ",G137),"")</f>
        <v xml:space="preserve">23.- DERECHOS Y DEBERES DE LOS MIEMBROS DE LAS FAS. </v>
      </c>
      <c r="D137" s="24"/>
      <c r="E137" s="11"/>
      <c r="F137" s="11"/>
      <c r="G137" s="40" t="str">
        <f>IF(J138="FIN","",LOOKUP(I137,DATOS!A:A,DATOS!F:F))</f>
        <v xml:space="preserve">DERECHOS Y DEBERES DE LOS MIEMBROS DE LAS FAS. </v>
      </c>
      <c r="H137" s="40">
        <f>IF(J138="FIN",0,LOOKUP(I137,DATOS!A:A,DATOS!P:P))</f>
        <v>0</v>
      </c>
      <c r="I137" s="35">
        <f>+I131+1</f>
        <v>452</v>
      </c>
      <c r="J137" s="61">
        <f>IF(LOOKUP(I137,DATOS!A:A,DATOS!C:C)=0,J131,(LOOKUP(I137,DATOS!A:A,DATOS!C:C)))</f>
        <v>8</v>
      </c>
      <c r="K137" s="22">
        <f>+K131+1</f>
        <v>23</v>
      </c>
      <c r="L137" s="20" t="s">
        <v>33</v>
      </c>
      <c r="M137" s="20" t="s">
        <v>34</v>
      </c>
      <c r="N137" s="20" t="s">
        <v>39</v>
      </c>
      <c r="O137" s="20" t="s">
        <v>35</v>
      </c>
      <c r="P137" s="20" t="s">
        <v>36</v>
      </c>
      <c r="Q137" s="20" t="s">
        <v>37</v>
      </c>
      <c r="R137" s="20" t="str">
        <f>CONCATENATE("X",H137)</f>
        <v>X0</v>
      </c>
      <c r="S137" s="20" t="s">
        <v>38</v>
      </c>
    </row>
    <row r="138" spans="1:19" x14ac:dyDescent="0.25">
      <c r="A138" s="139">
        <f ca="1">IF($E$2="X",0,IF(K139&gt;2,H137,K139))</f>
        <v>0</v>
      </c>
      <c r="B138" s="29"/>
      <c r="C138" s="25" t="str">
        <f ca="1">IF(PORTADA!$E$39="A",CONCATENATE(I138," ",G138),"")</f>
        <v>a) 0</v>
      </c>
      <c r="D138" s="26"/>
      <c r="G138" s="38">
        <f>IF(J138="FIN","",LOOKUP(I137,DATOS!A:A,DATOS!L:L))</f>
        <v>0</v>
      </c>
      <c r="I138" s="35" t="s">
        <v>127</v>
      </c>
      <c r="J138" s="41" t="str">
        <f>IF(J132="FIN","FIN",IF(J137=J131,"","FIN"))</f>
        <v/>
      </c>
      <c r="K138" s="20" t="s">
        <v>5</v>
      </c>
      <c r="L138" s="20">
        <f>IF(M138&gt;0,0,P138)</f>
        <v>0</v>
      </c>
      <c r="M138" s="20">
        <f>IF(P139&gt;0,1,0)</f>
        <v>0</v>
      </c>
      <c r="N138" s="20">
        <f>IF(M138=1,-1/COUNTA(Q138:Q141),0)</f>
        <v>0</v>
      </c>
      <c r="O138" s="20">
        <f>COUNTA(B138:B141)</f>
        <v>0</v>
      </c>
      <c r="P138" s="20">
        <f>COUNTIF(R138:R141,R137)</f>
        <v>0</v>
      </c>
      <c r="Q138" s="21" t="s">
        <v>0</v>
      </c>
      <c r="R138" s="20" t="str">
        <f>CONCATENATE(B138,Q138)</f>
        <v>A</v>
      </c>
      <c r="S138" s="20">
        <f>IF(P138&gt;0,P138+O138,O138*3)</f>
        <v>0</v>
      </c>
    </row>
    <row r="139" spans="1:19" x14ac:dyDescent="0.25">
      <c r="A139" s="139"/>
      <c r="B139" s="29"/>
      <c r="C139" s="25" t="str">
        <f ca="1">IF(PORTADA!$E$39="A",CONCATENATE(I139," ",G139),"")</f>
        <v>b) 0</v>
      </c>
      <c r="D139" s="26"/>
      <c r="G139" s="38">
        <f>IF(J138="FIN","",LOOKUP(I137,DATOS!A:A,DATOS!M:M))</f>
        <v>0</v>
      </c>
      <c r="I139" s="35" t="s">
        <v>126</v>
      </c>
      <c r="K139" s="20">
        <f ca="1">IF(PORTADA!$E$39="A",S138,0)</f>
        <v>0</v>
      </c>
      <c r="L139" s="20"/>
      <c r="M139" s="20"/>
      <c r="N139" s="20"/>
      <c r="O139" s="20"/>
      <c r="P139" s="20">
        <f>O138-P138</f>
        <v>0</v>
      </c>
      <c r="Q139" s="21" t="s">
        <v>1</v>
      </c>
      <c r="R139" s="20" t="str">
        <f>CONCATENATE(B139,Q139)</f>
        <v>B</v>
      </c>
      <c r="S139" s="20"/>
    </row>
    <row r="140" spans="1:19" x14ac:dyDescent="0.25">
      <c r="A140" s="139"/>
      <c r="B140" s="29"/>
      <c r="C140" s="25" t="str">
        <f ca="1">IF(PORTADA!$E$39="A",CONCATENATE(I140," ",G140),"")</f>
        <v>c) 0</v>
      </c>
      <c r="D140" s="26"/>
      <c r="G140" s="38">
        <f>IF(J138="FIN","",LOOKUP(I137,DATOS!A:A,DATOS!N:N))</f>
        <v>0</v>
      </c>
      <c r="I140" s="35" t="s">
        <v>125</v>
      </c>
      <c r="K140" s="20"/>
      <c r="L140" s="20"/>
      <c r="M140" s="20"/>
      <c r="N140" s="20"/>
      <c r="O140" s="20"/>
      <c r="P140" s="20"/>
      <c r="Q140" s="21" t="s">
        <v>2</v>
      </c>
      <c r="R140" s="20" t="str">
        <f>CONCATENATE(B140,Q140)</f>
        <v>C</v>
      </c>
      <c r="S140" s="20"/>
    </row>
    <row r="141" spans="1:19" x14ac:dyDescent="0.25">
      <c r="A141" s="139"/>
      <c r="B141" s="29"/>
      <c r="C141" s="25" t="str">
        <f ca="1">IF(PORTADA!$E$39="A",CONCATENATE(I141," ",G141),"")</f>
        <v>d) 0</v>
      </c>
      <c r="D141" s="26"/>
      <c r="G141" s="38">
        <f>IF(J138="FIN","",LOOKUP(I137,DATOS!A:A,DATOS!O:O))</f>
        <v>0</v>
      </c>
      <c r="I141" s="35" t="s">
        <v>46</v>
      </c>
      <c r="K141" s="20"/>
      <c r="L141" s="20"/>
      <c r="M141" s="20"/>
      <c r="N141" s="20"/>
      <c r="O141" s="20"/>
      <c r="P141" s="20"/>
      <c r="Q141" s="21" t="s">
        <v>3</v>
      </c>
      <c r="R141" s="20" t="str">
        <f>CONCATENATE(B141,Q141)</f>
        <v>D</v>
      </c>
      <c r="S141" s="20"/>
    </row>
    <row r="142" spans="1:19" x14ac:dyDescent="0.25">
      <c r="A142" s="11"/>
      <c r="B142" s="30"/>
      <c r="C142" s="27"/>
      <c r="D142" s="28"/>
      <c r="J142" s="19"/>
    </row>
    <row r="143" spans="1:19" x14ac:dyDescent="0.25">
      <c r="A143" s="11"/>
      <c r="B143" s="31"/>
      <c r="C143" s="23" t="str">
        <f ca="1">IF(PORTADA!$E$39="A",CONCATENATE(K143,".- ",G143),"")</f>
        <v xml:space="preserve">24.- DERECHOS Y DEBERES DE LOS MIEMBROS DE LAS FAS. </v>
      </c>
      <c r="D143" s="24"/>
      <c r="E143" s="11"/>
      <c r="F143" s="11"/>
      <c r="G143" s="40" t="str">
        <f>IF(J144="FIN","",LOOKUP(I143,DATOS!A:A,DATOS!F:F))</f>
        <v xml:space="preserve">DERECHOS Y DEBERES DE LOS MIEMBROS DE LAS FAS. </v>
      </c>
      <c r="H143" s="40">
        <f>IF(J144="FIN",0,LOOKUP(I143,DATOS!A:A,DATOS!P:P))</f>
        <v>0</v>
      </c>
      <c r="I143" s="35">
        <f>+I137+1</f>
        <v>453</v>
      </c>
      <c r="J143" s="61">
        <f>IF(LOOKUP(I143,DATOS!A:A,DATOS!C:C)=0,J137,(LOOKUP(I143,DATOS!A:A,DATOS!C:C)))</f>
        <v>8</v>
      </c>
      <c r="K143" s="22">
        <f>+K137+1</f>
        <v>24</v>
      </c>
      <c r="L143" s="20" t="s">
        <v>33</v>
      </c>
      <c r="M143" s="20" t="s">
        <v>34</v>
      </c>
      <c r="N143" s="20" t="s">
        <v>39</v>
      </c>
      <c r="O143" s="20" t="s">
        <v>35</v>
      </c>
      <c r="P143" s="20" t="s">
        <v>36</v>
      </c>
      <c r="Q143" s="20" t="s">
        <v>37</v>
      </c>
      <c r="R143" s="20" t="str">
        <f>CONCATENATE("X",H143)</f>
        <v>X0</v>
      </c>
      <c r="S143" s="20" t="s">
        <v>38</v>
      </c>
    </row>
    <row r="144" spans="1:19" x14ac:dyDescent="0.25">
      <c r="A144" s="139">
        <f ca="1">IF($E$2="X",0,IF(K145&gt;2,H143,K145))</f>
        <v>0</v>
      </c>
      <c r="B144" s="29"/>
      <c r="C144" s="25" t="str">
        <f ca="1">IF(PORTADA!$E$39="A",CONCATENATE(I144," ",G144),"")</f>
        <v>a) 0</v>
      </c>
      <c r="D144" s="26"/>
      <c r="G144" s="38">
        <f>IF(J144="FIN","",LOOKUP(I143,DATOS!A:A,DATOS!L:L))</f>
        <v>0</v>
      </c>
      <c r="I144" s="35" t="s">
        <v>127</v>
      </c>
      <c r="J144" s="41" t="str">
        <f>IF(J138="FIN","FIN",IF(J143=J137,"","FIN"))</f>
        <v/>
      </c>
      <c r="K144" s="20" t="s">
        <v>5</v>
      </c>
      <c r="L144" s="20">
        <f>IF(M144&gt;0,0,P144)</f>
        <v>0</v>
      </c>
      <c r="M144" s="20">
        <f>IF(P145&gt;0,1,0)</f>
        <v>0</v>
      </c>
      <c r="N144" s="20">
        <f>IF(M144=1,-1/COUNTA(Q144:Q147),0)</f>
        <v>0</v>
      </c>
      <c r="O144" s="20">
        <f>COUNTA(B144:B147)</f>
        <v>0</v>
      </c>
      <c r="P144" s="20">
        <f>COUNTIF(R144:R147,R143)</f>
        <v>0</v>
      </c>
      <c r="Q144" s="21" t="s">
        <v>0</v>
      </c>
      <c r="R144" s="20" t="str">
        <f>CONCATENATE(B144,Q144)</f>
        <v>A</v>
      </c>
      <c r="S144" s="20">
        <f>IF(P144&gt;0,P144+O144,O144*3)</f>
        <v>0</v>
      </c>
    </row>
    <row r="145" spans="1:19" x14ac:dyDescent="0.25">
      <c r="A145" s="139"/>
      <c r="B145" s="29"/>
      <c r="C145" s="25" t="str">
        <f ca="1">IF(PORTADA!$E$39="A",CONCATENATE(I145," ",G145),"")</f>
        <v>b) 0</v>
      </c>
      <c r="D145" s="26"/>
      <c r="G145" s="38">
        <f>IF(J144="FIN","",LOOKUP(I143,DATOS!A:A,DATOS!M:M))</f>
        <v>0</v>
      </c>
      <c r="I145" s="35" t="s">
        <v>126</v>
      </c>
      <c r="K145" s="20">
        <f ca="1">IF(PORTADA!$E$39="A",S144,0)</f>
        <v>0</v>
      </c>
      <c r="L145" s="20"/>
      <c r="M145" s="20"/>
      <c r="N145" s="20"/>
      <c r="O145" s="20"/>
      <c r="P145" s="20">
        <f>O144-P144</f>
        <v>0</v>
      </c>
      <c r="Q145" s="21" t="s">
        <v>1</v>
      </c>
      <c r="R145" s="20" t="str">
        <f>CONCATENATE(B145,Q145)</f>
        <v>B</v>
      </c>
      <c r="S145" s="20"/>
    </row>
    <row r="146" spans="1:19" x14ac:dyDescent="0.25">
      <c r="A146" s="139"/>
      <c r="B146" s="29"/>
      <c r="C146" s="25" t="str">
        <f ca="1">IF(PORTADA!$E$39="A",CONCATENATE(I146," ",G146),"")</f>
        <v>c) 0</v>
      </c>
      <c r="D146" s="26"/>
      <c r="G146" s="38">
        <f>IF(J144="FIN","",LOOKUP(I143,DATOS!A:A,DATOS!N:N))</f>
        <v>0</v>
      </c>
      <c r="I146" s="35" t="s">
        <v>125</v>
      </c>
      <c r="K146" s="20"/>
      <c r="L146" s="20"/>
      <c r="M146" s="20"/>
      <c r="N146" s="20"/>
      <c r="O146" s="20"/>
      <c r="P146" s="20"/>
      <c r="Q146" s="21" t="s">
        <v>2</v>
      </c>
      <c r="R146" s="20" t="str">
        <f>CONCATENATE(B146,Q146)</f>
        <v>C</v>
      </c>
      <c r="S146" s="20"/>
    </row>
    <row r="147" spans="1:19" x14ac:dyDescent="0.25">
      <c r="A147" s="139"/>
      <c r="B147" s="29"/>
      <c r="C147" s="25" t="str">
        <f ca="1">IF(PORTADA!$E$39="A",CONCATENATE(I147," ",G147),"")</f>
        <v>d) 0</v>
      </c>
      <c r="D147" s="26"/>
      <c r="G147" s="38">
        <f>IF(J144="FIN","",LOOKUP(I143,DATOS!A:A,DATOS!O:O))</f>
        <v>0</v>
      </c>
      <c r="I147" s="35" t="s">
        <v>46</v>
      </c>
      <c r="K147" s="20"/>
      <c r="L147" s="20"/>
      <c r="M147" s="20"/>
      <c r="N147" s="20"/>
      <c r="O147" s="20"/>
      <c r="P147" s="20"/>
      <c r="Q147" s="21" t="s">
        <v>3</v>
      </c>
      <c r="R147" s="20" t="str">
        <f>CONCATENATE(B147,Q147)</f>
        <v>D</v>
      </c>
      <c r="S147" s="20"/>
    </row>
    <row r="148" spans="1:19" x14ac:dyDescent="0.25">
      <c r="A148" s="11"/>
      <c r="B148" s="30"/>
      <c r="C148" s="27"/>
      <c r="D148" s="28"/>
      <c r="J148" s="19"/>
    </row>
    <row r="149" spans="1:19" x14ac:dyDescent="0.25">
      <c r="A149" s="11"/>
      <c r="B149" s="31"/>
      <c r="C149" s="23" t="str">
        <f ca="1">IF(PORTADA!$E$39="A",CONCATENATE(K149,".- ",G149),"")</f>
        <v xml:space="preserve">25.- DERECHOS Y DEBERES DE LOS MIEMBROS DE LAS FAS. </v>
      </c>
      <c r="D149" s="24"/>
      <c r="E149" s="11"/>
      <c r="F149" s="11"/>
      <c r="G149" s="40" t="str">
        <f>IF(J150="FIN","",LOOKUP(I149,DATOS!A:A,DATOS!F:F))</f>
        <v xml:space="preserve">DERECHOS Y DEBERES DE LOS MIEMBROS DE LAS FAS. </v>
      </c>
      <c r="H149" s="40">
        <f>IF(J150="FIN",0,LOOKUP(I149,DATOS!A:A,DATOS!P:P))</f>
        <v>0</v>
      </c>
      <c r="I149" s="35">
        <f>+I143+1</f>
        <v>454</v>
      </c>
      <c r="J149" s="61">
        <f>IF(LOOKUP(I149,DATOS!A:A,DATOS!C:C)=0,J143,(LOOKUP(I149,DATOS!A:A,DATOS!C:C)))</f>
        <v>8</v>
      </c>
      <c r="K149" s="22">
        <f>+K143+1</f>
        <v>25</v>
      </c>
      <c r="L149" s="20" t="s">
        <v>33</v>
      </c>
      <c r="M149" s="20" t="s">
        <v>34</v>
      </c>
      <c r="N149" s="20" t="s">
        <v>39</v>
      </c>
      <c r="O149" s="20" t="s">
        <v>35</v>
      </c>
      <c r="P149" s="20" t="s">
        <v>36</v>
      </c>
      <c r="Q149" s="20" t="s">
        <v>37</v>
      </c>
      <c r="R149" s="20" t="str">
        <f>CONCATENATE("X",H149)</f>
        <v>X0</v>
      </c>
      <c r="S149" s="20" t="s">
        <v>38</v>
      </c>
    </row>
    <row r="150" spans="1:19" x14ac:dyDescent="0.25">
      <c r="A150" s="139">
        <f ca="1">IF($E$2="X",0,IF(K151&gt;2,H149,K151))</f>
        <v>0</v>
      </c>
      <c r="B150" s="29"/>
      <c r="C150" s="25" t="str">
        <f ca="1">IF(PORTADA!$E$39="A",CONCATENATE(I150," ",G150),"")</f>
        <v>a) 0</v>
      </c>
      <c r="D150" s="26"/>
      <c r="G150" s="38">
        <f>IF(J150="FIN","",LOOKUP(I149,DATOS!A:A,DATOS!L:L))</f>
        <v>0</v>
      </c>
      <c r="I150" s="35" t="s">
        <v>127</v>
      </c>
      <c r="J150" s="41" t="str">
        <f>IF(J144="FIN","FIN",IF(J149=J143,"","FIN"))</f>
        <v/>
      </c>
      <c r="K150" s="20" t="s">
        <v>5</v>
      </c>
      <c r="L150" s="20">
        <f>IF(M150&gt;0,0,P150)</f>
        <v>0</v>
      </c>
      <c r="M150" s="20">
        <f>IF(P151&gt;0,1,0)</f>
        <v>0</v>
      </c>
      <c r="N150" s="20">
        <f>IF(M150=1,-1/COUNTA(Q150:Q153),0)</f>
        <v>0</v>
      </c>
      <c r="O150" s="20">
        <f>COUNTA(B150:B153)</f>
        <v>0</v>
      </c>
      <c r="P150" s="20">
        <f>COUNTIF(R150:R153,R149)</f>
        <v>0</v>
      </c>
      <c r="Q150" s="21" t="s">
        <v>0</v>
      </c>
      <c r="R150" s="20" t="str">
        <f>CONCATENATE(B150,Q150)</f>
        <v>A</v>
      </c>
      <c r="S150" s="20">
        <f>IF(P150&gt;0,P150+O150,O150*3)</f>
        <v>0</v>
      </c>
    </row>
    <row r="151" spans="1:19" x14ac:dyDescent="0.25">
      <c r="A151" s="139"/>
      <c r="B151" s="29"/>
      <c r="C151" s="25" t="str">
        <f ca="1">IF(PORTADA!$E$39="A",CONCATENATE(I151," ",G151),"")</f>
        <v>b) 0</v>
      </c>
      <c r="D151" s="26"/>
      <c r="G151" s="38">
        <f>IF(J150="FIN","",LOOKUP(I149,DATOS!A:A,DATOS!M:M))</f>
        <v>0</v>
      </c>
      <c r="I151" s="35" t="s">
        <v>126</v>
      </c>
      <c r="K151" s="20">
        <f ca="1">IF(PORTADA!$E$39="A",S150,0)</f>
        <v>0</v>
      </c>
      <c r="L151" s="20"/>
      <c r="M151" s="20"/>
      <c r="N151" s="20"/>
      <c r="O151" s="20"/>
      <c r="P151" s="20">
        <f>O150-P150</f>
        <v>0</v>
      </c>
      <c r="Q151" s="21" t="s">
        <v>1</v>
      </c>
      <c r="R151" s="20" t="str">
        <f>CONCATENATE(B151,Q151)</f>
        <v>B</v>
      </c>
      <c r="S151" s="20"/>
    </row>
    <row r="152" spans="1:19" x14ac:dyDescent="0.25">
      <c r="A152" s="139"/>
      <c r="B152" s="29"/>
      <c r="C152" s="25" t="str">
        <f ca="1">IF(PORTADA!$E$39="A",CONCATENATE(I152," ",G152),"")</f>
        <v>c) 0</v>
      </c>
      <c r="D152" s="26"/>
      <c r="G152" s="38">
        <f>IF(J150="FIN","",LOOKUP(I149,DATOS!A:A,DATOS!N:N))</f>
        <v>0</v>
      </c>
      <c r="I152" s="35" t="s">
        <v>125</v>
      </c>
      <c r="K152" s="20"/>
      <c r="L152" s="20"/>
      <c r="M152" s="20"/>
      <c r="N152" s="20"/>
      <c r="O152" s="20"/>
      <c r="P152" s="20"/>
      <c r="Q152" s="21" t="s">
        <v>2</v>
      </c>
      <c r="R152" s="20" t="str">
        <f>CONCATENATE(B152,Q152)</f>
        <v>C</v>
      </c>
      <c r="S152" s="20"/>
    </row>
    <row r="153" spans="1:19" x14ac:dyDescent="0.25">
      <c r="A153" s="139"/>
      <c r="B153" s="29"/>
      <c r="C153" s="25" t="str">
        <f ca="1">IF(PORTADA!$E$39="A",CONCATENATE(I153," ",G153),"")</f>
        <v>d) 0</v>
      </c>
      <c r="D153" s="26"/>
      <c r="G153" s="38">
        <f>IF(J150="FIN","",LOOKUP(I149,DATOS!A:A,DATOS!O:O))</f>
        <v>0</v>
      </c>
      <c r="I153" s="35" t="s">
        <v>46</v>
      </c>
      <c r="K153" s="20"/>
      <c r="L153" s="20"/>
      <c r="M153" s="20"/>
      <c r="N153" s="20"/>
      <c r="O153" s="20"/>
      <c r="P153" s="20"/>
      <c r="Q153" s="21" t="s">
        <v>3</v>
      </c>
      <c r="R153" s="20" t="str">
        <f>CONCATENATE(B153,Q153)</f>
        <v>D</v>
      </c>
      <c r="S153" s="20"/>
    </row>
    <row r="154" spans="1:19" x14ac:dyDescent="0.25">
      <c r="A154" s="11"/>
      <c r="B154" s="30"/>
      <c r="C154" s="27"/>
      <c r="D154" s="28"/>
      <c r="J154" s="19"/>
    </row>
    <row r="155" spans="1:19" x14ac:dyDescent="0.25">
      <c r="A155" s="11"/>
      <c r="B155" s="31"/>
      <c r="C155" s="23" t="str">
        <f ca="1">IF(PORTADA!$E$39="A",CONCATENATE(K155,".- ",G155),"")</f>
        <v xml:space="preserve">26.- DERECHOS Y DEBERES DE LOS MIEMBROS DE LAS FAS. </v>
      </c>
      <c r="D155" s="24"/>
      <c r="E155" s="11"/>
      <c r="F155" s="11"/>
      <c r="G155" s="40" t="str">
        <f>IF(J156="FIN","",LOOKUP(I155,DATOS!A:A,DATOS!F:F))</f>
        <v xml:space="preserve">DERECHOS Y DEBERES DE LOS MIEMBROS DE LAS FAS. </v>
      </c>
      <c r="H155" s="40">
        <f>IF(J156="FIN",0,LOOKUP(I155,DATOS!A:A,DATOS!P:P))</f>
        <v>0</v>
      </c>
      <c r="I155" s="35">
        <f>+I149+1</f>
        <v>455</v>
      </c>
      <c r="J155" s="61">
        <f>IF(LOOKUP(I155,DATOS!A:A,DATOS!C:C)=0,J149,(LOOKUP(I155,DATOS!A:A,DATOS!C:C)))</f>
        <v>8</v>
      </c>
      <c r="K155" s="22">
        <f>+K149+1</f>
        <v>26</v>
      </c>
      <c r="L155" s="20" t="s">
        <v>33</v>
      </c>
      <c r="M155" s="20" t="s">
        <v>34</v>
      </c>
      <c r="N155" s="20" t="s">
        <v>39</v>
      </c>
      <c r="O155" s="20" t="s">
        <v>35</v>
      </c>
      <c r="P155" s="20" t="s">
        <v>36</v>
      </c>
      <c r="Q155" s="20" t="s">
        <v>37</v>
      </c>
      <c r="R155" s="20" t="str">
        <f>CONCATENATE("X",H155)</f>
        <v>X0</v>
      </c>
      <c r="S155" s="20" t="s">
        <v>38</v>
      </c>
    </row>
    <row r="156" spans="1:19" x14ac:dyDescent="0.25">
      <c r="A156" s="139">
        <f ca="1">IF($E$2="X",0,IF(K157&gt;2,H155,K157))</f>
        <v>0</v>
      </c>
      <c r="B156" s="29"/>
      <c r="C156" s="25" t="str">
        <f ca="1">IF(PORTADA!$E$39="A",CONCATENATE(I156," ",G156),"")</f>
        <v>a) 0</v>
      </c>
      <c r="D156" s="26"/>
      <c r="G156" s="38">
        <f>IF(J156="FIN","",LOOKUP(I155,DATOS!A:A,DATOS!L:L))</f>
        <v>0</v>
      </c>
      <c r="I156" s="35" t="s">
        <v>127</v>
      </c>
      <c r="J156" s="41" t="str">
        <f>IF(J150="FIN","FIN",IF(J155=J149,"","FIN"))</f>
        <v/>
      </c>
      <c r="K156" s="20" t="s">
        <v>5</v>
      </c>
      <c r="L156" s="20">
        <f>IF(M156&gt;0,0,P156)</f>
        <v>0</v>
      </c>
      <c r="M156" s="20">
        <f>IF(P157&gt;0,1,0)</f>
        <v>0</v>
      </c>
      <c r="N156" s="20">
        <f>IF(M156=1,-1/COUNTA(Q156:Q159),0)</f>
        <v>0</v>
      </c>
      <c r="O156" s="20">
        <f>COUNTA(B156:B159)</f>
        <v>0</v>
      </c>
      <c r="P156" s="20">
        <f>COUNTIF(R156:R159,R155)</f>
        <v>0</v>
      </c>
      <c r="Q156" s="21" t="s">
        <v>0</v>
      </c>
      <c r="R156" s="20" t="str">
        <f>CONCATENATE(B156,Q156)</f>
        <v>A</v>
      </c>
      <c r="S156" s="20">
        <f>IF(P156&gt;0,P156+O156,O156*3)</f>
        <v>0</v>
      </c>
    </row>
    <row r="157" spans="1:19" x14ac:dyDescent="0.25">
      <c r="A157" s="139"/>
      <c r="B157" s="29"/>
      <c r="C157" s="25" t="str">
        <f ca="1">IF(PORTADA!$E$39="A",CONCATENATE(I157," ",G157),"")</f>
        <v>b) 0</v>
      </c>
      <c r="D157" s="26"/>
      <c r="G157" s="38">
        <f>IF(J156="FIN","",LOOKUP(I155,DATOS!A:A,DATOS!M:M))</f>
        <v>0</v>
      </c>
      <c r="I157" s="35" t="s">
        <v>126</v>
      </c>
      <c r="K157" s="20">
        <f ca="1">IF(PORTADA!$E$39="A",S156,0)</f>
        <v>0</v>
      </c>
      <c r="L157" s="20"/>
      <c r="M157" s="20"/>
      <c r="N157" s="20"/>
      <c r="O157" s="20"/>
      <c r="P157" s="20">
        <f>O156-P156</f>
        <v>0</v>
      </c>
      <c r="Q157" s="21" t="s">
        <v>1</v>
      </c>
      <c r="R157" s="20" t="str">
        <f>CONCATENATE(B157,Q157)</f>
        <v>B</v>
      </c>
      <c r="S157" s="20"/>
    </row>
    <row r="158" spans="1:19" x14ac:dyDescent="0.25">
      <c r="A158" s="139"/>
      <c r="B158" s="29"/>
      <c r="C158" s="25" t="str">
        <f ca="1">IF(PORTADA!$E$39="A",CONCATENATE(I158," ",G158),"")</f>
        <v>c) 0</v>
      </c>
      <c r="D158" s="26"/>
      <c r="G158" s="38">
        <f>IF(J156="FIN","",LOOKUP(I155,DATOS!A:A,DATOS!N:N))</f>
        <v>0</v>
      </c>
      <c r="I158" s="35" t="s">
        <v>125</v>
      </c>
      <c r="K158" s="20"/>
      <c r="L158" s="20"/>
      <c r="M158" s="20"/>
      <c r="N158" s="20"/>
      <c r="O158" s="20"/>
      <c r="P158" s="20"/>
      <c r="Q158" s="21" t="s">
        <v>2</v>
      </c>
      <c r="R158" s="20" t="str">
        <f>CONCATENATE(B158,Q158)</f>
        <v>C</v>
      </c>
      <c r="S158" s="20"/>
    </row>
    <row r="159" spans="1:19" x14ac:dyDescent="0.25">
      <c r="A159" s="139"/>
      <c r="B159" s="29"/>
      <c r="C159" s="25" t="str">
        <f ca="1">IF(PORTADA!$E$39="A",CONCATENATE(I159," ",G159),"")</f>
        <v>d) 0</v>
      </c>
      <c r="D159" s="26"/>
      <c r="G159" s="38">
        <f>IF(J156="FIN","",LOOKUP(I155,DATOS!A:A,DATOS!O:O))</f>
        <v>0</v>
      </c>
      <c r="I159" s="35" t="s">
        <v>46</v>
      </c>
      <c r="K159" s="20"/>
      <c r="L159" s="20"/>
      <c r="M159" s="20"/>
      <c r="N159" s="20"/>
      <c r="O159" s="20"/>
      <c r="P159" s="20"/>
      <c r="Q159" s="21" t="s">
        <v>3</v>
      </c>
      <c r="R159" s="20" t="str">
        <f>CONCATENATE(B159,Q159)</f>
        <v>D</v>
      </c>
      <c r="S159" s="20"/>
    </row>
    <row r="160" spans="1:19" x14ac:dyDescent="0.25">
      <c r="A160" s="11"/>
      <c r="B160" s="30"/>
      <c r="C160" s="27"/>
      <c r="D160" s="28"/>
      <c r="J160" s="19"/>
    </row>
    <row r="161" spans="1:19" x14ac:dyDescent="0.25">
      <c r="A161" s="11"/>
      <c r="B161" s="31"/>
      <c r="C161" s="23" t="str">
        <f ca="1">IF(PORTADA!$E$39="A",CONCATENATE(K161,".- ",G161),"")</f>
        <v xml:space="preserve">27.- DERECHOS Y DEBERES DE LOS MIEMBROS DE LAS FAS. </v>
      </c>
      <c r="D161" s="24"/>
      <c r="E161" s="11"/>
      <c r="F161" s="11"/>
      <c r="G161" s="40" t="str">
        <f>IF(J162="FIN","",LOOKUP(I161,DATOS!A:A,DATOS!F:F))</f>
        <v xml:space="preserve">DERECHOS Y DEBERES DE LOS MIEMBROS DE LAS FAS. </v>
      </c>
      <c r="H161" s="40">
        <f>IF(J162="FIN",0,LOOKUP(I161,DATOS!A:A,DATOS!P:P))</f>
        <v>0</v>
      </c>
      <c r="I161" s="35">
        <f>+I155+1</f>
        <v>456</v>
      </c>
      <c r="J161" s="61">
        <f>IF(LOOKUP(I161,DATOS!A:A,DATOS!C:C)=0,J155,(LOOKUP(I161,DATOS!A:A,DATOS!C:C)))</f>
        <v>8</v>
      </c>
      <c r="K161" s="22">
        <f>+K155+1</f>
        <v>27</v>
      </c>
      <c r="L161" s="20" t="s">
        <v>33</v>
      </c>
      <c r="M161" s="20" t="s">
        <v>34</v>
      </c>
      <c r="N161" s="20" t="s">
        <v>39</v>
      </c>
      <c r="O161" s="20" t="s">
        <v>35</v>
      </c>
      <c r="P161" s="20" t="s">
        <v>36</v>
      </c>
      <c r="Q161" s="20" t="s">
        <v>37</v>
      </c>
      <c r="R161" s="20" t="str">
        <f>CONCATENATE("X",H161)</f>
        <v>X0</v>
      </c>
      <c r="S161" s="20" t="s">
        <v>38</v>
      </c>
    </row>
    <row r="162" spans="1:19" x14ac:dyDescent="0.25">
      <c r="A162" s="139">
        <f ca="1">IF($E$2="X",0,IF(K163&gt;2,H161,K163))</f>
        <v>0</v>
      </c>
      <c r="B162" s="29"/>
      <c r="C162" s="25" t="str">
        <f ca="1">IF(PORTADA!$E$39="A",CONCATENATE(I162," ",G162),"")</f>
        <v>a) 0</v>
      </c>
      <c r="D162" s="26"/>
      <c r="G162" s="38">
        <f>IF(J162="FIN","",LOOKUP(I161,DATOS!A:A,DATOS!L:L))</f>
        <v>0</v>
      </c>
      <c r="I162" s="35" t="s">
        <v>127</v>
      </c>
      <c r="J162" s="41" t="str">
        <f>IF(J156="FIN","FIN",IF(J161=J155,"","FIN"))</f>
        <v/>
      </c>
      <c r="K162" s="20" t="s">
        <v>5</v>
      </c>
      <c r="L162" s="20">
        <f>IF(M162&gt;0,0,P162)</f>
        <v>0</v>
      </c>
      <c r="M162" s="20">
        <f>IF(P163&gt;0,1,0)</f>
        <v>0</v>
      </c>
      <c r="N162" s="20">
        <f>IF(M162=1,-1/COUNTA(Q162:Q165),0)</f>
        <v>0</v>
      </c>
      <c r="O162" s="20">
        <f>COUNTA(B162:B165)</f>
        <v>0</v>
      </c>
      <c r="P162" s="20">
        <f>COUNTIF(R162:R165,R161)</f>
        <v>0</v>
      </c>
      <c r="Q162" s="21" t="s">
        <v>0</v>
      </c>
      <c r="R162" s="20" t="str">
        <f>CONCATENATE(B162,Q162)</f>
        <v>A</v>
      </c>
      <c r="S162" s="20">
        <f>IF(P162&gt;0,P162+O162,O162*3)</f>
        <v>0</v>
      </c>
    </row>
    <row r="163" spans="1:19" x14ac:dyDescent="0.25">
      <c r="A163" s="139"/>
      <c r="B163" s="29"/>
      <c r="C163" s="25" t="str">
        <f ca="1">IF(PORTADA!$E$39="A",CONCATENATE(I163," ",G163),"")</f>
        <v>b) 0</v>
      </c>
      <c r="D163" s="26"/>
      <c r="G163" s="38">
        <f>IF(J162="FIN","",LOOKUP(I161,DATOS!A:A,DATOS!M:M))</f>
        <v>0</v>
      </c>
      <c r="I163" s="35" t="s">
        <v>126</v>
      </c>
      <c r="K163" s="20">
        <f ca="1">IF(PORTADA!$E$39="A",S162,0)</f>
        <v>0</v>
      </c>
      <c r="L163" s="20"/>
      <c r="M163" s="20"/>
      <c r="N163" s="20"/>
      <c r="O163" s="20"/>
      <c r="P163" s="20">
        <f>O162-P162</f>
        <v>0</v>
      </c>
      <c r="Q163" s="21" t="s">
        <v>1</v>
      </c>
      <c r="R163" s="20" t="str">
        <f>CONCATENATE(B163,Q163)</f>
        <v>B</v>
      </c>
      <c r="S163" s="20"/>
    </row>
    <row r="164" spans="1:19" x14ac:dyDescent="0.25">
      <c r="A164" s="139"/>
      <c r="B164" s="29"/>
      <c r="C164" s="25" t="str">
        <f ca="1">IF(PORTADA!$E$39="A",CONCATENATE(I164," ",G164),"")</f>
        <v>c) 0</v>
      </c>
      <c r="D164" s="26"/>
      <c r="G164" s="38">
        <f>IF(J162="FIN","",LOOKUP(I161,DATOS!A:A,DATOS!N:N))</f>
        <v>0</v>
      </c>
      <c r="I164" s="35" t="s">
        <v>125</v>
      </c>
      <c r="K164" s="20"/>
      <c r="L164" s="20"/>
      <c r="M164" s="20"/>
      <c r="N164" s="20"/>
      <c r="O164" s="20"/>
      <c r="P164" s="20"/>
      <c r="Q164" s="21" t="s">
        <v>2</v>
      </c>
      <c r="R164" s="20" t="str">
        <f>CONCATENATE(B164,Q164)</f>
        <v>C</v>
      </c>
      <c r="S164" s="20"/>
    </row>
    <row r="165" spans="1:19" x14ac:dyDescent="0.25">
      <c r="A165" s="139"/>
      <c r="B165" s="29"/>
      <c r="C165" s="25" t="str">
        <f ca="1">IF(PORTADA!$E$39="A",CONCATENATE(I165," ",G165),"")</f>
        <v>d) 0</v>
      </c>
      <c r="D165" s="26"/>
      <c r="G165" s="38">
        <f>IF(J162="FIN","",LOOKUP(I161,DATOS!A:A,DATOS!O:O))</f>
        <v>0</v>
      </c>
      <c r="I165" s="35" t="s">
        <v>46</v>
      </c>
      <c r="K165" s="20"/>
      <c r="L165" s="20"/>
      <c r="M165" s="20"/>
      <c r="N165" s="20"/>
      <c r="O165" s="20"/>
      <c r="P165" s="20"/>
      <c r="Q165" s="21" t="s">
        <v>3</v>
      </c>
      <c r="R165" s="20" t="str">
        <f>CONCATENATE(B165,Q165)</f>
        <v>D</v>
      </c>
      <c r="S165" s="20"/>
    </row>
    <row r="166" spans="1:19" x14ac:dyDescent="0.25">
      <c r="A166" s="11"/>
      <c r="B166" s="30"/>
      <c r="C166" s="27"/>
      <c r="D166" s="28"/>
      <c r="J166" s="19"/>
    </row>
    <row r="167" spans="1:19" x14ac:dyDescent="0.25">
      <c r="A167" s="11"/>
      <c r="B167" s="31"/>
      <c r="C167" s="23" t="str">
        <f ca="1">IF(PORTADA!$E$39="A",CONCATENATE(K167,".- ",G167),"")</f>
        <v xml:space="preserve">28.- DERECHOS Y DEBERES DE LOS MIEMBROS DE LAS FAS. </v>
      </c>
      <c r="D167" s="24"/>
      <c r="E167" s="11"/>
      <c r="F167" s="11"/>
      <c r="G167" s="40" t="str">
        <f>IF(J168="FIN","",LOOKUP(I167,DATOS!A:A,DATOS!F:F))</f>
        <v xml:space="preserve">DERECHOS Y DEBERES DE LOS MIEMBROS DE LAS FAS. </v>
      </c>
      <c r="H167" s="40">
        <f>IF(J168="FIN",0,LOOKUP(I167,DATOS!A:A,DATOS!P:P))</f>
        <v>0</v>
      </c>
      <c r="I167" s="35">
        <f>+I161+1</f>
        <v>457</v>
      </c>
      <c r="J167" s="61">
        <f>IF(LOOKUP(I167,DATOS!A:A,DATOS!C:C)=0,J161,(LOOKUP(I167,DATOS!A:A,DATOS!C:C)))</f>
        <v>8</v>
      </c>
      <c r="K167" s="22">
        <f>+K161+1</f>
        <v>28</v>
      </c>
      <c r="L167" s="20" t="s">
        <v>33</v>
      </c>
      <c r="M167" s="20" t="s">
        <v>34</v>
      </c>
      <c r="N167" s="20" t="s">
        <v>39</v>
      </c>
      <c r="O167" s="20" t="s">
        <v>35</v>
      </c>
      <c r="P167" s="20" t="s">
        <v>36</v>
      </c>
      <c r="Q167" s="20" t="s">
        <v>37</v>
      </c>
      <c r="R167" s="20" t="str">
        <f>CONCATENATE("X",H167)</f>
        <v>X0</v>
      </c>
      <c r="S167" s="20" t="s">
        <v>38</v>
      </c>
    </row>
    <row r="168" spans="1:19" x14ac:dyDescent="0.25">
      <c r="A168" s="139">
        <f ca="1">IF($E$2="X",0,IF(K169&gt;2,H167,K169))</f>
        <v>0</v>
      </c>
      <c r="B168" s="29"/>
      <c r="C168" s="25" t="str">
        <f ca="1">IF(PORTADA!$E$39="A",CONCATENATE(I168," ",G168),"")</f>
        <v>a) 0</v>
      </c>
      <c r="D168" s="26"/>
      <c r="G168" s="38">
        <f>IF(J168="FIN","",LOOKUP(I167,DATOS!A:A,DATOS!L:L))</f>
        <v>0</v>
      </c>
      <c r="I168" s="35" t="s">
        <v>127</v>
      </c>
      <c r="J168" s="41" t="str">
        <f>IF(J162="FIN","FIN",IF(J167=J161,"","FIN"))</f>
        <v/>
      </c>
      <c r="K168" s="20" t="s">
        <v>5</v>
      </c>
      <c r="L168" s="20">
        <f>IF(M168&gt;0,0,P168)</f>
        <v>0</v>
      </c>
      <c r="M168" s="20">
        <f>IF(P169&gt;0,1,0)</f>
        <v>0</v>
      </c>
      <c r="N168" s="20">
        <f>IF(M168=1,-1/COUNTA(Q168:Q171),0)</f>
        <v>0</v>
      </c>
      <c r="O168" s="20">
        <f>COUNTA(B168:B171)</f>
        <v>0</v>
      </c>
      <c r="P168" s="20">
        <f>COUNTIF(R168:R171,R167)</f>
        <v>0</v>
      </c>
      <c r="Q168" s="21" t="s">
        <v>0</v>
      </c>
      <c r="R168" s="20" t="str">
        <f>CONCATENATE(B168,Q168)</f>
        <v>A</v>
      </c>
      <c r="S168" s="20">
        <f>IF(P168&gt;0,P168+O168,O168*3)</f>
        <v>0</v>
      </c>
    </row>
    <row r="169" spans="1:19" x14ac:dyDescent="0.25">
      <c r="A169" s="139"/>
      <c r="B169" s="29"/>
      <c r="C169" s="25" t="str">
        <f ca="1">IF(PORTADA!$E$39="A",CONCATENATE(I169," ",G169),"")</f>
        <v>b) 0</v>
      </c>
      <c r="D169" s="26"/>
      <c r="G169" s="38">
        <f>IF(J168="FIN","",LOOKUP(I167,DATOS!A:A,DATOS!M:M))</f>
        <v>0</v>
      </c>
      <c r="I169" s="35" t="s">
        <v>126</v>
      </c>
      <c r="K169" s="20">
        <f ca="1">IF(PORTADA!$E$39="A",S168,0)</f>
        <v>0</v>
      </c>
      <c r="L169" s="20"/>
      <c r="M169" s="20"/>
      <c r="N169" s="20"/>
      <c r="O169" s="20"/>
      <c r="P169" s="20">
        <f>O168-P168</f>
        <v>0</v>
      </c>
      <c r="Q169" s="21" t="s">
        <v>1</v>
      </c>
      <c r="R169" s="20" t="str">
        <f>CONCATENATE(B169,Q169)</f>
        <v>B</v>
      </c>
      <c r="S169" s="20"/>
    </row>
    <row r="170" spans="1:19" x14ac:dyDescent="0.25">
      <c r="A170" s="139"/>
      <c r="B170" s="29"/>
      <c r="C170" s="25" t="str">
        <f ca="1">IF(PORTADA!$E$39="A",CONCATENATE(I170," ",G170),"")</f>
        <v>c) 0</v>
      </c>
      <c r="D170" s="26"/>
      <c r="G170" s="38">
        <f>IF(J168="FIN","",LOOKUP(I167,DATOS!A:A,DATOS!N:N))</f>
        <v>0</v>
      </c>
      <c r="I170" s="35" t="s">
        <v>125</v>
      </c>
      <c r="K170" s="20"/>
      <c r="L170" s="20"/>
      <c r="M170" s="20"/>
      <c r="N170" s="20"/>
      <c r="O170" s="20"/>
      <c r="P170" s="20"/>
      <c r="Q170" s="21" t="s">
        <v>2</v>
      </c>
      <c r="R170" s="20" t="str">
        <f>CONCATENATE(B170,Q170)</f>
        <v>C</v>
      </c>
      <c r="S170" s="20"/>
    </row>
    <row r="171" spans="1:19" x14ac:dyDescent="0.25">
      <c r="A171" s="139"/>
      <c r="B171" s="29"/>
      <c r="C171" s="25" t="str">
        <f ca="1">IF(PORTADA!$E$39="A",CONCATENATE(I171," ",G171),"")</f>
        <v>d) 0</v>
      </c>
      <c r="D171" s="26"/>
      <c r="G171" s="38">
        <f>IF(J168="FIN","",LOOKUP(I167,DATOS!A:A,DATOS!O:O))</f>
        <v>0</v>
      </c>
      <c r="I171" s="35" t="s">
        <v>46</v>
      </c>
      <c r="K171" s="20"/>
      <c r="L171" s="20"/>
      <c r="M171" s="20"/>
      <c r="N171" s="20"/>
      <c r="O171" s="20"/>
      <c r="P171" s="20"/>
      <c r="Q171" s="21" t="s">
        <v>3</v>
      </c>
      <c r="R171" s="20" t="str">
        <f>CONCATENATE(B171,Q171)</f>
        <v>D</v>
      </c>
      <c r="S171" s="20"/>
    </row>
    <row r="172" spans="1:19" x14ac:dyDescent="0.25">
      <c r="A172" s="11"/>
      <c r="B172" s="30"/>
      <c r="C172" s="27"/>
      <c r="D172" s="28"/>
      <c r="J172" s="19"/>
    </row>
    <row r="173" spans="1:19" x14ac:dyDescent="0.25">
      <c r="A173" s="11"/>
      <c r="B173" s="31"/>
      <c r="C173" s="23" t="str">
        <f ca="1">IF(PORTADA!$E$39="A",CONCATENATE(K173,".- ",G173),"")</f>
        <v xml:space="preserve">29.- DERECHOS Y DEBERES DE LOS MIEMBROS DE LAS FAS. </v>
      </c>
      <c r="D173" s="24"/>
      <c r="E173" s="11"/>
      <c r="F173" s="11"/>
      <c r="G173" s="40" t="str">
        <f>IF(J174="FIN","",LOOKUP(I173,DATOS!A:A,DATOS!F:F))</f>
        <v xml:space="preserve">DERECHOS Y DEBERES DE LOS MIEMBROS DE LAS FAS. </v>
      </c>
      <c r="H173" s="40">
        <f>IF(J174="FIN",0,LOOKUP(I173,DATOS!A:A,DATOS!P:P))</f>
        <v>0</v>
      </c>
      <c r="I173" s="35">
        <f>+I167+1</f>
        <v>458</v>
      </c>
      <c r="J173" s="61">
        <f>IF(LOOKUP(I173,DATOS!A:A,DATOS!C:C)=0,J167,(LOOKUP(I173,DATOS!A:A,DATOS!C:C)))</f>
        <v>8</v>
      </c>
      <c r="K173" s="22">
        <f>+K167+1</f>
        <v>29</v>
      </c>
      <c r="L173" s="20" t="s">
        <v>33</v>
      </c>
      <c r="M173" s="20" t="s">
        <v>34</v>
      </c>
      <c r="N173" s="20" t="s">
        <v>39</v>
      </c>
      <c r="O173" s="20" t="s">
        <v>35</v>
      </c>
      <c r="P173" s="20" t="s">
        <v>36</v>
      </c>
      <c r="Q173" s="20" t="s">
        <v>37</v>
      </c>
      <c r="R173" s="20" t="str">
        <f>CONCATENATE("X",H173)</f>
        <v>X0</v>
      </c>
      <c r="S173" s="20" t="s">
        <v>38</v>
      </c>
    </row>
    <row r="174" spans="1:19" x14ac:dyDescent="0.25">
      <c r="A174" s="139">
        <f ca="1">IF($E$2="X",0,IF(K175&gt;2,H173,K175))</f>
        <v>0</v>
      </c>
      <c r="B174" s="29"/>
      <c r="C174" s="25" t="str">
        <f ca="1">IF(PORTADA!$E$39="A",CONCATENATE(I174," ",G174),"")</f>
        <v>a) 0</v>
      </c>
      <c r="D174" s="26"/>
      <c r="G174" s="38">
        <f>IF(J174="FIN","",LOOKUP(I173,DATOS!A:A,DATOS!L:L))</f>
        <v>0</v>
      </c>
      <c r="I174" s="35" t="s">
        <v>127</v>
      </c>
      <c r="J174" s="41" t="str">
        <f>IF(J168="FIN","FIN",IF(J173=J167,"","FIN"))</f>
        <v/>
      </c>
      <c r="K174" s="20" t="s">
        <v>5</v>
      </c>
      <c r="L174" s="20">
        <f>IF(M174&gt;0,0,P174)</f>
        <v>0</v>
      </c>
      <c r="M174" s="20">
        <f>IF(P175&gt;0,1,0)</f>
        <v>0</v>
      </c>
      <c r="N174" s="20">
        <f>IF(M174=1,-1/COUNTA(Q174:Q177),0)</f>
        <v>0</v>
      </c>
      <c r="O174" s="20">
        <f>COUNTA(B174:B177)</f>
        <v>0</v>
      </c>
      <c r="P174" s="20">
        <f>COUNTIF(R174:R177,R173)</f>
        <v>0</v>
      </c>
      <c r="Q174" s="21" t="s">
        <v>0</v>
      </c>
      <c r="R174" s="20" t="str">
        <f>CONCATENATE(B174,Q174)</f>
        <v>A</v>
      </c>
      <c r="S174" s="20">
        <f>IF(P174&gt;0,P174+O174,O174*3)</f>
        <v>0</v>
      </c>
    </row>
    <row r="175" spans="1:19" x14ac:dyDescent="0.25">
      <c r="A175" s="139"/>
      <c r="B175" s="29"/>
      <c r="C175" s="25" t="str">
        <f ca="1">IF(PORTADA!$E$39="A",CONCATENATE(I175," ",G175),"")</f>
        <v>b) 0</v>
      </c>
      <c r="D175" s="26"/>
      <c r="G175" s="38">
        <f>IF(J174="FIN","",LOOKUP(I173,DATOS!A:A,DATOS!M:M))</f>
        <v>0</v>
      </c>
      <c r="I175" s="35" t="s">
        <v>126</v>
      </c>
      <c r="K175" s="20">
        <f ca="1">IF(PORTADA!$E$39="A",S174,0)</f>
        <v>0</v>
      </c>
      <c r="L175" s="20"/>
      <c r="M175" s="20"/>
      <c r="N175" s="20"/>
      <c r="O175" s="20"/>
      <c r="P175" s="20">
        <f>O174-P174</f>
        <v>0</v>
      </c>
      <c r="Q175" s="21" t="s">
        <v>1</v>
      </c>
      <c r="R175" s="20" t="str">
        <f>CONCATENATE(B175,Q175)</f>
        <v>B</v>
      </c>
      <c r="S175" s="20"/>
    </row>
    <row r="176" spans="1:19" x14ac:dyDescent="0.25">
      <c r="A176" s="139"/>
      <c r="B176" s="29"/>
      <c r="C176" s="25" t="str">
        <f ca="1">IF(PORTADA!$E$39="A",CONCATENATE(I176," ",G176),"")</f>
        <v>c) 0</v>
      </c>
      <c r="D176" s="26"/>
      <c r="G176" s="38">
        <f>IF(J174="FIN","",LOOKUP(I173,DATOS!A:A,DATOS!N:N))</f>
        <v>0</v>
      </c>
      <c r="I176" s="35" t="s">
        <v>125</v>
      </c>
      <c r="K176" s="20"/>
      <c r="L176" s="20"/>
      <c r="M176" s="20"/>
      <c r="N176" s="20"/>
      <c r="O176" s="20"/>
      <c r="P176" s="20"/>
      <c r="Q176" s="21" t="s">
        <v>2</v>
      </c>
      <c r="R176" s="20" t="str">
        <f>CONCATENATE(B176,Q176)</f>
        <v>C</v>
      </c>
      <c r="S176" s="20"/>
    </row>
    <row r="177" spans="1:19" x14ac:dyDescent="0.25">
      <c r="A177" s="139"/>
      <c r="B177" s="29"/>
      <c r="C177" s="25" t="str">
        <f ca="1">IF(PORTADA!$E$39="A",CONCATENATE(I177," ",G177),"")</f>
        <v>d) 0</v>
      </c>
      <c r="D177" s="26"/>
      <c r="G177" s="38">
        <f>IF(J174="FIN","",LOOKUP(I173,DATOS!A:A,DATOS!O:O))</f>
        <v>0</v>
      </c>
      <c r="I177" s="35" t="s">
        <v>46</v>
      </c>
      <c r="K177" s="20"/>
      <c r="L177" s="20"/>
      <c r="M177" s="20"/>
      <c r="N177" s="20"/>
      <c r="O177" s="20"/>
      <c r="P177" s="20"/>
      <c r="Q177" s="21" t="s">
        <v>3</v>
      </c>
      <c r="R177" s="20" t="str">
        <f>CONCATENATE(B177,Q177)</f>
        <v>D</v>
      </c>
      <c r="S177" s="20"/>
    </row>
    <row r="178" spans="1:19" x14ac:dyDescent="0.25">
      <c r="A178" s="11"/>
      <c r="B178" s="30"/>
      <c r="C178" s="27"/>
      <c r="D178" s="28"/>
      <c r="J178" s="19"/>
    </row>
    <row r="179" spans="1:19" x14ac:dyDescent="0.25">
      <c r="A179" s="11"/>
      <c r="B179" s="31"/>
      <c r="C179" s="23" t="str">
        <f ca="1">IF(PORTADA!$E$39="A",CONCATENATE(K179,".- ",G179),"")</f>
        <v xml:space="preserve">30.- DERECHOS Y DEBERES DE LOS MIEMBROS DE LAS FAS. </v>
      </c>
      <c r="D179" s="24"/>
      <c r="E179" s="11"/>
      <c r="F179" s="11"/>
      <c r="G179" s="40" t="str">
        <f>IF(J180="FIN","",LOOKUP(I179,DATOS!A:A,DATOS!F:F))</f>
        <v xml:space="preserve">DERECHOS Y DEBERES DE LOS MIEMBROS DE LAS FAS. </v>
      </c>
      <c r="H179" s="40">
        <f>IF(J180="FIN",0,LOOKUP(I179,DATOS!A:A,DATOS!P:P))</f>
        <v>0</v>
      </c>
      <c r="I179" s="35">
        <f>+I173+1</f>
        <v>459</v>
      </c>
      <c r="J179" s="61">
        <f>IF(LOOKUP(I179,DATOS!A:A,DATOS!C:C)=0,J173,(LOOKUP(I179,DATOS!A:A,DATOS!C:C)))</f>
        <v>8</v>
      </c>
      <c r="K179" s="22">
        <f>+K173+1</f>
        <v>30</v>
      </c>
      <c r="L179" s="20" t="s">
        <v>33</v>
      </c>
      <c r="M179" s="20" t="s">
        <v>34</v>
      </c>
      <c r="N179" s="20" t="s">
        <v>39</v>
      </c>
      <c r="O179" s="20" t="s">
        <v>35</v>
      </c>
      <c r="P179" s="20" t="s">
        <v>36</v>
      </c>
      <c r="Q179" s="20" t="s">
        <v>37</v>
      </c>
      <c r="R179" s="20" t="str">
        <f>CONCATENATE("X",H179)</f>
        <v>X0</v>
      </c>
      <c r="S179" s="20" t="s">
        <v>38</v>
      </c>
    </row>
    <row r="180" spans="1:19" x14ac:dyDescent="0.25">
      <c r="A180" s="139">
        <f ca="1">IF($E$2="X",0,IF(K181&gt;2,H179,K181))</f>
        <v>0</v>
      </c>
      <c r="B180" s="29"/>
      <c r="C180" s="25" t="str">
        <f ca="1">IF(PORTADA!$E$39="A",CONCATENATE(I180," ",G180),"")</f>
        <v>a) 0</v>
      </c>
      <c r="D180" s="26"/>
      <c r="G180" s="38">
        <f>IF(J180="FIN","",LOOKUP(I179,DATOS!A:A,DATOS!L:L))</f>
        <v>0</v>
      </c>
      <c r="I180" s="35" t="s">
        <v>127</v>
      </c>
      <c r="J180" s="41" t="str">
        <f>IF(J174="FIN","FIN",IF(J179=J173,"","FIN"))</f>
        <v/>
      </c>
      <c r="K180" s="20" t="s">
        <v>5</v>
      </c>
      <c r="L180" s="20">
        <f>IF(M180&gt;0,0,P180)</f>
        <v>0</v>
      </c>
      <c r="M180" s="20">
        <f>IF(P181&gt;0,1,0)</f>
        <v>0</v>
      </c>
      <c r="N180" s="20">
        <f>IF(M180=1,-1/COUNTA(Q180:Q183),0)</f>
        <v>0</v>
      </c>
      <c r="O180" s="20">
        <f>COUNTA(B180:B183)</f>
        <v>0</v>
      </c>
      <c r="P180" s="20">
        <f>COUNTIF(R180:R183,R179)</f>
        <v>0</v>
      </c>
      <c r="Q180" s="21" t="s">
        <v>0</v>
      </c>
      <c r="R180" s="20" t="str">
        <f>CONCATENATE(B180,Q180)</f>
        <v>A</v>
      </c>
      <c r="S180" s="20">
        <f>IF(P180&gt;0,P180+O180,O180*3)</f>
        <v>0</v>
      </c>
    </row>
    <row r="181" spans="1:19" x14ac:dyDescent="0.25">
      <c r="A181" s="139"/>
      <c r="B181" s="29"/>
      <c r="C181" s="25" t="str">
        <f ca="1">IF(PORTADA!$E$39="A",CONCATENATE(I181," ",G181),"")</f>
        <v>b) 0</v>
      </c>
      <c r="D181" s="26"/>
      <c r="G181" s="38">
        <f>IF(J180="FIN","",LOOKUP(I179,DATOS!A:A,DATOS!M:M))</f>
        <v>0</v>
      </c>
      <c r="I181" s="35" t="s">
        <v>126</v>
      </c>
      <c r="K181" s="20">
        <f ca="1">IF(PORTADA!$E$39="A",S180,0)</f>
        <v>0</v>
      </c>
      <c r="L181" s="20"/>
      <c r="M181" s="20"/>
      <c r="N181" s="20"/>
      <c r="O181" s="20"/>
      <c r="P181" s="20">
        <f>O180-P180</f>
        <v>0</v>
      </c>
      <c r="Q181" s="21" t="s">
        <v>1</v>
      </c>
      <c r="R181" s="20" t="str">
        <f>CONCATENATE(B181,Q181)</f>
        <v>B</v>
      </c>
      <c r="S181" s="20"/>
    </row>
    <row r="182" spans="1:19" x14ac:dyDescent="0.25">
      <c r="A182" s="139"/>
      <c r="B182" s="29"/>
      <c r="C182" s="25" t="str">
        <f ca="1">IF(PORTADA!$E$39="A",CONCATENATE(I182," ",G182),"")</f>
        <v>c) 0</v>
      </c>
      <c r="D182" s="26"/>
      <c r="G182" s="38">
        <f>IF(J180="FIN","",LOOKUP(I179,DATOS!A:A,DATOS!N:N))</f>
        <v>0</v>
      </c>
      <c r="I182" s="35" t="s">
        <v>125</v>
      </c>
      <c r="K182" s="20"/>
      <c r="L182" s="20"/>
      <c r="M182" s="20"/>
      <c r="N182" s="20"/>
      <c r="O182" s="20"/>
      <c r="P182" s="20"/>
      <c r="Q182" s="21" t="s">
        <v>2</v>
      </c>
      <c r="R182" s="20" t="str">
        <f>CONCATENATE(B182,Q182)</f>
        <v>C</v>
      </c>
      <c r="S182" s="20"/>
    </row>
    <row r="183" spans="1:19" x14ac:dyDescent="0.25">
      <c r="A183" s="139"/>
      <c r="B183" s="29"/>
      <c r="C183" s="25" t="str">
        <f ca="1">IF(PORTADA!$E$39="A",CONCATENATE(I183," ",G183),"")</f>
        <v>d) 0</v>
      </c>
      <c r="D183" s="26"/>
      <c r="G183" s="38">
        <f>IF(J180="FIN","",LOOKUP(I179,DATOS!A:A,DATOS!O:O))</f>
        <v>0</v>
      </c>
      <c r="I183" s="35" t="s">
        <v>46</v>
      </c>
      <c r="K183" s="20"/>
      <c r="L183" s="20"/>
      <c r="M183" s="20"/>
      <c r="N183" s="20"/>
      <c r="O183" s="20"/>
      <c r="P183" s="20"/>
      <c r="Q183" s="21" t="s">
        <v>3</v>
      </c>
      <c r="R183" s="20" t="str">
        <f>CONCATENATE(B183,Q183)</f>
        <v>D</v>
      </c>
      <c r="S183" s="20"/>
    </row>
    <row r="184" spans="1:19" x14ac:dyDescent="0.25">
      <c r="A184" s="11"/>
      <c r="B184" s="30"/>
      <c r="C184" s="27"/>
      <c r="D184" s="28"/>
      <c r="J184" s="19"/>
    </row>
    <row r="185" spans="1:19" x14ac:dyDescent="0.25">
      <c r="A185" s="11"/>
      <c r="B185" s="31"/>
      <c r="C185" s="23" t="str">
        <f ca="1">IF(PORTADA!$E$39="A",CONCATENATE(K185,".- ",G185),"")</f>
        <v xml:space="preserve">31.- DERECHOS Y DEBERES DE LOS MIEMBROS DE LAS FAS. </v>
      </c>
      <c r="D185" s="24"/>
      <c r="E185" s="11"/>
      <c r="F185" s="11"/>
      <c r="G185" s="40" t="str">
        <f>IF(J186="FIN","",LOOKUP(I185,DATOS!A:A,DATOS!F:F))</f>
        <v xml:space="preserve">DERECHOS Y DEBERES DE LOS MIEMBROS DE LAS FAS. </v>
      </c>
      <c r="H185" s="40">
        <f>IF(J186="FIN",0,LOOKUP(I185,DATOS!A:A,DATOS!P:P))</f>
        <v>0</v>
      </c>
      <c r="I185" s="35">
        <f>+I179+1</f>
        <v>460</v>
      </c>
      <c r="J185" s="61">
        <f>IF(LOOKUP(I185,DATOS!A:A,DATOS!C:C)=0,J179,(LOOKUP(I185,DATOS!A:A,DATOS!C:C)))</f>
        <v>8</v>
      </c>
      <c r="K185" s="22">
        <f>+K179+1</f>
        <v>31</v>
      </c>
      <c r="L185" s="20" t="s">
        <v>33</v>
      </c>
      <c r="M185" s="20" t="s">
        <v>34</v>
      </c>
      <c r="N185" s="20" t="s">
        <v>39</v>
      </c>
      <c r="O185" s="20" t="s">
        <v>35</v>
      </c>
      <c r="P185" s="20" t="s">
        <v>36</v>
      </c>
      <c r="Q185" s="20" t="s">
        <v>37</v>
      </c>
      <c r="R185" s="20" t="str">
        <f>CONCATENATE("X",H185)</f>
        <v>X0</v>
      </c>
      <c r="S185" s="20" t="s">
        <v>38</v>
      </c>
    </row>
    <row r="186" spans="1:19" x14ac:dyDescent="0.25">
      <c r="A186" s="139">
        <f ca="1">IF($E$2="X",0,IF(K187&gt;2,H185,K187))</f>
        <v>0</v>
      </c>
      <c r="B186" s="29"/>
      <c r="C186" s="25" t="str">
        <f ca="1">IF(PORTADA!$E$39="A",CONCATENATE(I186," ",G186),"")</f>
        <v>a) 0</v>
      </c>
      <c r="D186" s="26"/>
      <c r="G186" s="38">
        <f>IF(J186="FIN","",LOOKUP(I185,DATOS!A:A,DATOS!L:L))</f>
        <v>0</v>
      </c>
      <c r="I186" s="35" t="s">
        <v>127</v>
      </c>
      <c r="J186" s="41" t="str">
        <f>IF(J180="FIN","FIN",IF(J185=J179,"","FIN"))</f>
        <v/>
      </c>
      <c r="K186" s="20" t="s">
        <v>5</v>
      </c>
      <c r="L186" s="20">
        <f>IF(M186&gt;0,0,P186)</f>
        <v>0</v>
      </c>
      <c r="M186" s="20">
        <f>IF(P187&gt;0,1,0)</f>
        <v>0</v>
      </c>
      <c r="N186" s="20">
        <f>IF(M186=1,-1/COUNTA(Q186:Q189),0)</f>
        <v>0</v>
      </c>
      <c r="O186" s="20">
        <f>COUNTA(B186:B189)</f>
        <v>0</v>
      </c>
      <c r="P186" s="20">
        <f>COUNTIF(R186:R189,R185)</f>
        <v>0</v>
      </c>
      <c r="Q186" s="21" t="s">
        <v>0</v>
      </c>
      <c r="R186" s="20" t="str">
        <f>CONCATENATE(B186,Q186)</f>
        <v>A</v>
      </c>
      <c r="S186" s="20">
        <f>IF(P186&gt;0,P186+O186,O186*3)</f>
        <v>0</v>
      </c>
    </row>
    <row r="187" spans="1:19" x14ac:dyDescent="0.25">
      <c r="A187" s="139"/>
      <c r="B187" s="29"/>
      <c r="C187" s="25" t="str">
        <f ca="1">IF(PORTADA!$E$39="A",CONCATENATE(I187," ",G187),"")</f>
        <v>b) 0</v>
      </c>
      <c r="D187" s="26"/>
      <c r="G187" s="38">
        <f>IF(J186="FIN","",LOOKUP(I185,DATOS!A:A,DATOS!M:M))</f>
        <v>0</v>
      </c>
      <c r="I187" s="35" t="s">
        <v>126</v>
      </c>
      <c r="K187" s="20">
        <f ca="1">IF(PORTADA!$E$39="A",S186,0)</f>
        <v>0</v>
      </c>
      <c r="L187" s="20"/>
      <c r="M187" s="20"/>
      <c r="N187" s="20"/>
      <c r="O187" s="20"/>
      <c r="P187" s="20">
        <f>O186-P186</f>
        <v>0</v>
      </c>
      <c r="Q187" s="21" t="s">
        <v>1</v>
      </c>
      <c r="R187" s="20" t="str">
        <f>CONCATENATE(B187,Q187)</f>
        <v>B</v>
      </c>
      <c r="S187" s="20"/>
    </row>
    <row r="188" spans="1:19" x14ac:dyDescent="0.25">
      <c r="A188" s="139"/>
      <c r="B188" s="29"/>
      <c r="C188" s="25" t="str">
        <f ca="1">IF(PORTADA!$E$39="A",CONCATENATE(I188," ",G188),"")</f>
        <v>c) 0</v>
      </c>
      <c r="D188" s="26"/>
      <c r="G188" s="38">
        <f>IF(J186="FIN","",LOOKUP(I185,DATOS!A:A,DATOS!N:N))</f>
        <v>0</v>
      </c>
      <c r="I188" s="35" t="s">
        <v>125</v>
      </c>
      <c r="K188" s="20"/>
      <c r="L188" s="20"/>
      <c r="M188" s="20"/>
      <c r="N188" s="20"/>
      <c r="O188" s="20"/>
      <c r="P188" s="20"/>
      <c r="Q188" s="21" t="s">
        <v>2</v>
      </c>
      <c r="R188" s="20" t="str">
        <f>CONCATENATE(B188,Q188)</f>
        <v>C</v>
      </c>
      <c r="S188" s="20"/>
    </row>
    <row r="189" spans="1:19" x14ac:dyDescent="0.25">
      <c r="A189" s="139"/>
      <c r="B189" s="29"/>
      <c r="C189" s="25" t="str">
        <f ca="1">IF(PORTADA!$E$39="A",CONCATENATE(I189," ",G189),"")</f>
        <v>d) 0</v>
      </c>
      <c r="D189" s="26"/>
      <c r="G189" s="38">
        <f>IF(J186="FIN","",LOOKUP(I185,DATOS!A:A,DATOS!O:O))</f>
        <v>0</v>
      </c>
      <c r="I189" s="35" t="s">
        <v>46</v>
      </c>
      <c r="K189" s="20"/>
      <c r="L189" s="20"/>
      <c r="M189" s="20"/>
      <c r="N189" s="20"/>
      <c r="O189" s="20"/>
      <c r="P189" s="20"/>
      <c r="Q189" s="21" t="s">
        <v>3</v>
      </c>
      <c r="R189" s="20" t="str">
        <f>CONCATENATE(B189,Q189)</f>
        <v>D</v>
      </c>
      <c r="S189" s="20"/>
    </row>
    <row r="190" spans="1:19" x14ac:dyDescent="0.25">
      <c r="A190" s="11"/>
      <c r="B190" s="30"/>
      <c r="C190" s="27"/>
      <c r="D190" s="28"/>
      <c r="J190" s="19"/>
    </row>
    <row r="191" spans="1:19" x14ac:dyDescent="0.25">
      <c r="A191" s="11"/>
      <c r="B191" s="31"/>
      <c r="C191" s="23" t="str">
        <f ca="1">IF(PORTADA!$E$39="A",CONCATENATE(K191,".- ",G191),"")</f>
        <v xml:space="preserve">32.- DERECHOS Y DEBERES DE LOS MIEMBROS DE LAS FAS. </v>
      </c>
      <c r="D191" s="24"/>
      <c r="E191" s="11"/>
      <c r="F191" s="11"/>
      <c r="G191" s="40" t="str">
        <f>IF(J192="FIN","",LOOKUP(I191,DATOS!A:A,DATOS!F:F))</f>
        <v xml:space="preserve">DERECHOS Y DEBERES DE LOS MIEMBROS DE LAS FAS. </v>
      </c>
      <c r="H191" s="40">
        <f>IF(J192="FIN",0,LOOKUP(I191,DATOS!A:A,DATOS!P:P))</f>
        <v>0</v>
      </c>
      <c r="I191" s="35">
        <f>+I185+1</f>
        <v>461</v>
      </c>
      <c r="J191" s="61">
        <f>IF(LOOKUP(I191,DATOS!A:A,DATOS!C:C)=0,J185,(LOOKUP(I191,DATOS!A:A,DATOS!C:C)))</f>
        <v>8</v>
      </c>
      <c r="K191" s="22">
        <f>+K185+1</f>
        <v>32</v>
      </c>
      <c r="L191" s="20" t="s">
        <v>33</v>
      </c>
      <c r="M191" s="20" t="s">
        <v>34</v>
      </c>
      <c r="N191" s="20" t="s">
        <v>39</v>
      </c>
      <c r="O191" s="20" t="s">
        <v>35</v>
      </c>
      <c r="P191" s="20" t="s">
        <v>36</v>
      </c>
      <c r="Q191" s="20" t="s">
        <v>37</v>
      </c>
      <c r="R191" s="20" t="str">
        <f>CONCATENATE("X",H191)</f>
        <v>X0</v>
      </c>
      <c r="S191" s="20" t="s">
        <v>38</v>
      </c>
    </row>
    <row r="192" spans="1:19" x14ac:dyDescent="0.25">
      <c r="A192" s="139">
        <f ca="1">IF($E$2="X",0,IF(K193&gt;2,H191,K193))</f>
        <v>0</v>
      </c>
      <c r="B192" s="29"/>
      <c r="C192" s="25" t="str">
        <f ca="1">IF(PORTADA!$E$39="A",CONCATENATE(I192," ",G192),"")</f>
        <v>a) 0</v>
      </c>
      <c r="D192" s="26"/>
      <c r="G192" s="38">
        <f>IF(J192="FIN","",LOOKUP(I191,DATOS!A:A,DATOS!L:L))</f>
        <v>0</v>
      </c>
      <c r="I192" s="35" t="s">
        <v>127</v>
      </c>
      <c r="J192" s="41" t="str">
        <f>IF(J186="FIN","FIN",IF(J191=J185,"","FIN"))</f>
        <v/>
      </c>
      <c r="K192" s="20" t="s">
        <v>5</v>
      </c>
      <c r="L192" s="20">
        <f>IF(M192&gt;0,0,P192)</f>
        <v>0</v>
      </c>
      <c r="M192" s="20">
        <f>IF(P193&gt;0,1,0)</f>
        <v>0</v>
      </c>
      <c r="N192" s="20">
        <f>IF(M192=1,-1/COUNTA(Q192:Q195),0)</f>
        <v>0</v>
      </c>
      <c r="O192" s="20">
        <f>COUNTA(B192:B195)</f>
        <v>0</v>
      </c>
      <c r="P192" s="20">
        <f>COUNTIF(R192:R195,R191)</f>
        <v>0</v>
      </c>
      <c r="Q192" s="21" t="s">
        <v>0</v>
      </c>
      <c r="R192" s="20" t="str">
        <f>CONCATENATE(B192,Q192)</f>
        <v>A</v>
      </c>
      <c r="S192" s="20">
        <f>IF(P192&gt;0,P192+O192,O192*3)</f>
        <v>0</v>
      </c>
    </row>
    <row r="193" spans="1:19" x14ac:dyDescent="0.25">
      <c r="A193" s="139"/>
      <c r="B193" s="29"/>
      <c r="C193" s="25" t="str">
        <f ca="1">IF(PORTADA!$E$39="A",CONCATENATE(I193," ",G193),"")</f>
        <v>b) 0</v>
      </c>
      <c r="D193" s="26"/>
      <c r="G193" s="38">
        <f>IF(J192="FIN","",LOOKUP(I191,DATOS!A:A,DATOS!M:M))</f>
        <v>0</v>
      </c>
      <c r="I193" s="35" t="s">
        <v>126</v>
      </c>
      <c r="K193" s="20">
        <f ca="1">IF(PORTADA!$E$39="A",S192,0)</f>
        <v>0</v>
      </c>
      <c r="L193" s="20"/>
      <c r="M193" s="20"/>
      <c r="N193" s="20"/>
      <c r="O193" s="20"/>
      <c r="P193" s="20">
        <f>O192-P192</f>
        <v>0</v>
      </c>
      <c r="Q193" s="21" t="s">
        <v>1</v>
      </c>
      <c r="R193" s="20" t="str">
        <f>CONCATENATE(B193,Q193)</f>
        <v>B</v>
      </c>
      <c r="S193" s="20"/>
    </row>
    <row r="194" spans="1:19" x14ac:dyDescent="0.25">
      <c r="A194" s="139"/>
      <c r="B194" s="29"/>
      <c r="C194" s="25" t="str">
        <f ca="1">IF(PORTADA!$E$39="A",CONCATENATE(I194," ",G194),"")</f>
        <v>c) 0</v>
      </c>
      <c r="D194" s="26"/>
      <c r="G194" s="38">
        <f>IF(J192="FIN","",LOOKUP(I191,DATOS!A:A,DATOS!N:N))</f>
        <v>0</v>
      </c>
      <c r="I194" s="35" t="s">
        <v>125</v>
      </c>
      <c r="K194" s="20"/>
      <c r="L194" s="20"/>
      <c r="M194" s="20"/>
      <c r="N194" s="20"/>
      <c r="O194" s="20"/>
      <c r="P194" s="20"/>
      <c r="Q194" s="21" t="s">
        <v>2</v>
      </c>
      <c r="R194" s="20" t="str">
        <f>CONCATENATE(B194,Q194)</f>
        <v>C</v>
      </c>
      <c r="S194" s="20"/>
    </row>
    <row r="195" spans="1:19" x14ac:dyDescent="0.25">
      <c r="A195" s="139"/>
      <c r="B195" s="29"/>
      <c r="C195" s="25" t="str">
        <f ca="1">IF(PORTADA!$E$39="A",CONCATENATE(I195," ",G195),"")</f>
        <v>d) 0</v>
      </c>
      <c r="D195" s="26"/>
      <c r="G195" s="38">
        <f>IF(J192="FIN","",LOOKUP(I191,DATOS!A:A,DATOS!O:O))</f>
        <v>0</v>
      </c>
      <c r="I195" s="35" t="s">
        <v>46</v>
      </c>
      <c r="K195" s="20"/>
      <c r="L195" s="20"/>
      <c r="M195" s="20"/>
      <c r="N195" s="20"/>
      <c r="O195" s="20"/>
      <c r="P195" s="20"/>
      <c r="Q195" s="21" t="s">
        <v>3</v>
      </c>
      <c r="R195" s="20" t="str">
        <f>CONCATENATE(B195,Q195)</f>
        <v>D</v>
      </c>
      <c r="S195" s="20"/>
    </row>
    <row r="196" spans="1:19" x14ac:dyDescent="0.25">
      <c r="A196" s="11"/>
      <c r="B196" s="30"/>
      <c r="C196" s="27"/>
      <c r="D196" s="28"/>
      <c r="J196" s="19"/>
    </row>
    <row r="197" spans="1:19" x14ac:dyDescent="0.25">
      <c r="A197" s="11"/>
      <c r="B197" s="31"/>
      <c r="C197" s="23" t="str">
        <f ca="1">IF(PORTADA!$E$39="A",CONCATENATE(K197,".- ",G197),"")</f>
        <v xml:space="preserve">33.- DERECHOS Y DEBERES DE LOS MIEMBROS DE LAS FAS. </v>
      </c>
      <c r="D197" s="24"/>
      <c r="E197" s="11"/>
      <c r="F197" s="11"/>
      <c r="G197" s="40" t="str">
        <f>IF(J198="FIN","",LOOKUP(I197,DATOS!A:A,DATOS!F:F))</f>
        <v xml:space="preserve">DERECHOS Y DEBERES DE LOS MIEMBROS DE LAS FAS. </v>
      </c>
      <c r="H197" s="40">
        <f>IF(J198="FIN",0,LOOKUP(I197,DATOS!A:A,DATOS!P:P))</f>
        <v>0</v>
      </c>
      <c r="I197" s="35">
        <f>+I191+1</f>
        <v>462</v>
      </c>
      <c r="J197" s="61">
        <f>IF(LOOKUP(I197,DATOS!A:A,DATOS!C:C)=0,J191,(LOOKUP(I197,DATOS!A:A,DATOS!C:C)))</f>
        <v>8</v>
      </c>
      <c r="K197" s="22">
        <f>+K191+1</f>
        <v>33</v>
      </c>
      <c r="L197" s="20" t="s">
        <v>33</v>
      </c>
      <c r="M197" s="20" t="s">
        <v>34</v>
      </c>
      <c r="N197" s="20" t="s">
        <v>39</v>
      </c>
      <c r="O197" s="20" t="s">
        <v>35</v>
      </c>
      <c r="P197" s="20" t="s">
        <v>36</v>
      </c>
      <c r="Q197" s="20" t="s">
        <v>37</v>
      </c>
      <c r="R197" s="20" t="str">
        <f>CONCATENATE("X",H197)</f>
        <v>X0</v>
      </c>
      <c r="S197" s="20" t="s">
        <v>38</v>
      </c>
    </row>
    <row r="198" spans="1:19" x14ac:dyDescent="0.25">
      <c r="A198" s="139">
        <f ca="1">IF($E$2="X",0,IF(K199&gt;2,H197,K199))</f>
        <v>0</v>
      </c>
      <c r="B198" s="29"/>
      <c r="C198" s="25" t="str">
        <f ca="1">IF(PORTADA!$E$39="A",CONCATENATE(I198," ",G198),"")</f>
        <v>a) 0</v>
      </c>
      <c r="D198" s="26"/>
      <c r="G198" s="38">
        <f>IF(J198="FIN","",LOOKUP(I197,DATOS!A:A,DATOS!L:L))</f>
        <v>0</v>
      </c>
      <c r="I198" s="35" t="s">
        <v>127</v>
      </c>
      <c r="J198" s="41" t="str">
        <f>IF(J192="FIN","FIN",IF(J197=J191,"","FIN"))</f>
        <v/>
      </c>
      <c r="K198" s="20" t="s">
        <v>5</v>
      </c>
      <c r="L198" s="20">
        <f>IF(M198&gt;0,0,P198)</f>
        <v>0</v>
      </c>
      <c r="M198" s="20">
        <f>IF(P199&gt;0,1,0)</f>
        <v>0</v>
      </c>
      <c r="N198" s="20">
        <f>IF(M198=1,-1/COUNTA(Q198:Q201),0)</f>
        <v>0</v>
      </c>
      <c r="O198" s="20">
        <f>COUNTA(B198:B201)</f>
        <v>0</v>
      </c>
      <c r="P198" s="20">
        <f>COUNTIF(R198:R201,R197)</f>
        <v>0</v>
      </c>
      <c r="Q198" s="21" t="s">
        <v>0</v>
      </c>
      <c r="R198" s="20" t="str">
        <f>CONCATENATE(B198,Q198)</f>
        <v>A</v>
      </c>
      <c r="S198" s="20">
        <f>IF(P198&gt;0,P198+O198,O198*3)</f>
        <v>0</v>
      </c>
    </row>
    <row r="199" spans="1:19" x14ac:dyDescent="0.25">
      <c r="A199" s="139"/>
      <c r="B199" s="29"/>
      <c r="C199" s="25" t="str">
        <f ca="1">IF(PORTADA!$E$39="A",CONCATENATE(I199," ",G199),"")</f>
        <v>b) 0</v>
      </c>
      <c r="D199" s="26"/>
      <c r="G199" s="38">
        <f>IF(J198="FIN","",LOOKUP(I197,DATOS!A:A,DATOS!M:M))</f>
        <v>0</v>
      </c>
      <c r="I199" s="35" t="s">
        <v>126</v>
      </c>
      <c r="K199" s="20">
        <f ca="1">IF(PORTADA!$E$39="A",S198,0)</f>
        <v>0</v>
      </c>
      <c r="L199" s="20"/>
      <c r="M199" s="20"/>
      <c r="N199" s="20"/>
      <c r="O199" s="20"/>
      <c r="P199" s="20">
        <f>O198-P198</f>
        <v>0</v>
      </c>
      <c r="Q199" s="21" t="s">
        <v>1</v>
      </c>
      <c r="R199" s="20" t="str">
        <f>CONCATENATE(B199,Q199)</f>
        <v>B</v>
      </c>
      <c r="S199" s="20"/>
    </row>
    <row r="200" spans="1:19" x14ac:dyDescent="0.25">
      <c r="A200" s="139"/>
      <c r="B200" s="29"/>
      <c r="C200" s="25" t="str">
        <f ca="1">IF(PORTADA!$E$39="A",CONCATENATE(I200," ",G200),"")</f>
        <v>c) 0</v>
      </c>
      <c r="D200" s="26"/>
      <c r="G200" s="38">
        <f>IF(J198="FIN","",LOOKUP(I197,DATOS!A:A,DATOS!N:N))</f>
        <v>0</v>
      </c>
      <c r="I200" s="35" t="s">
        <v>125</v>
      </c>
      <c r="K200" s="20"/>
      <c r="L200" s="20"/>
      <c r="M200" s="20"/>
      <c r="N200" s="20"/>
      <c r="O200" s="20"/>
      <c r="P200" s="20"/>
      <c r="Q200" s="21" t="s">
        <v>2</v>
      </c>
      <c r="R200" s="20" t="str">
        <f>CONCATENATE(B200,Q200)</f>
        <v>C</v>
      </c>
      <c r="S200" s="20"/>
    </row>
    <row r="201" spans="1:19" x14ac:dyDescent="0.25">
      <c r="A201" s="139"/>
      <c r="B201" s="29"/>
      <c r="C201" s="25" t="str">
        <f ca="1">IF(PORTADA!$E$39="A",CONCATENATE(I201," ",G201),"")</f>
        <v>d) 0</v>
      </c>
      <c r="D201" s="26"/>
      <c r="G201" s="38">
        <f>IF(J198="FIN","",LOOKUP(I197,DATOS!A:A,DATOS!O:O))</f>
        <v>0</v>
      </c>
      <c r="I201" s="35" t="s">
        <v>46</v>
      </c>
      <c r="K201" s="20"/>
      <c r="L201" s="20"/>
      <c r="M201" s="20"/>
      <c r="N201" s="20"/>
      <c r="O201" s="20"/>
      <c r="P201" s="20"/>
      <c r="Q201" s="21" t="s">
        <v>3</v>
      </c>
      <c r="R201" s="20" t="str">
        <f>CONCATENATE(B201,Q201)</f>
        <v>D</v>
      </c>
      <c r="S201" s="20"/>
    </row>
    <row r="202" spans="1:19" x14ac:dyDescent="0.25">
      <c r="A202" s="11"/>
      <c r="B202" s="30"/>
      <c r="C202" s="27"/>
      <c r="D202" s="28"/>
      <c r="J202" s="19"/>
    </row>
    <row r="203" spans="1:19" x14ac:dyDescent="0.25">
      <c r="A203" s="11"/>
      <c r="B203" s="31"/>
      <c r="C203" s="23" t="str">
        <f ca="1">IF(PORTADA!$E$39="A",CONCATENATE(K203,".- ",G203),"")</f>
        <v xml:space="preserve">34.- DERECHOS Y DEBERES DE LOS MIEMBROS DE LAS FAS. </v>
      </c>
      <c r="D203" s="24"/>
      <c r="E203" s="11"/>
      <c r="F203" s="11"/>
      <c r="G203" s="40" t="str">
        <f>IF(J204="FIN","",LOOKUP(I203,DATOS!A:A,DATOS!F:F))</f>
        <v xml:space="preserve">DERECHOS Y DEBERES DE LOS MIEMBROS DE LAS FAS. </v>
      </c>
      <c r="H203" s="40">
        <f>IF(J204="FIN",0,LOOKUP(I203,DATOS!A:A,DATOS!P:P))</f>
        <v>0</v>
      </c>
      <c r="I203" s="35">
        <f>+I197+1</f>
        <v>463</v>
      </c>
      <c r="J203" s="61">
        <f>IF(LOOKUP(I203,DATOS!A:A,DATOS!C:C)=0,J197,(LOOKUP(I203,DATOS!A:A,DATOS!C:C)))</f>
        <v>8</v>
      </c>
      <c r="K203" s="22">
        <f>+K197+1</f>
        <v>34</v>
      </c>
      <c r="L203" s="20" t="s">
        <v>33</v>
      </c>
      <c r="M203" s="20" t="s">
        <v>34</v>
      </c>
      <c r="N203" s="20" t="s">
        <v>39</v>
      </c>
      <c r="O203" s="20" t="s">
        <v>35</v>
      </c>
      <c r="P203" s="20" t="s">
        <v>36</v>
      </c>
      <c r="Q203" s="20" t="s">
        <v>37</v>
      </c>
      <c r="R203" s="20" t="str">
        <f>CONCATENATE("X",H203)</f>
        <v>X0</v>
      </c>
      <c r="S203" s="20" t="s">
        <v>38</v>
      </c>
    </row>
    <row r="204" spans="1:19" x14ac:dyDescent="0.25">
      <c r="A204" s="139">
        <f ca="1">IF($E$2="X",0,IF(K205&gt;2,H203,K205))</f>
        <v>0</v>
      </c>
      <c r="B204" s="29"/>
      <c r="C204" s="25" t="str">
        <f ca="1">IF(PORTADA!$E$39="A",CONCATENATE(I204," ",G204),"")</f>
        <v>a) 0</v>
      </c>
      <c r="D204" s="26"/>
      <c r="G204" s="38">
        <f>IF(J204="FIN","",LOOKUP(I203,DATOS!A:A,DATOS!L:L))</f>
        <v>0</v>
      </c>
      <c r="I204" s="35" t="s">
        <v>127</v>
      </c>
      <c r="J204" s="41" t="str">
        <f>IF(J198="FIN","FIN",IF(J203=J197,"","FIN"))</f>
        <v/>
      </c>
      <c r="K204" s="20" t="s">
        <v>5</v>
      </c>
      <c r="L204" s="20">
        <f>IF(M204&gt;0,0,P204)</f>
        <v>0</v>
      </c>
      <c r="M204" s="20">
        <f>IF(P205&gt;0,1,0)</f>
        <v>0</v>
      </c>
      <c r="N204" s="20">
        <f>IF(M204=1,-1/COUNTA(Q204:Q207),0)</f>
        <v>0</v>
      </c>
      <c r="O204" s="20">
        <f>COUNTA(B204:B207)</f>
        <v>0</v>
      </c>
      <c r="P204" s="20">
        <f>COUNTIF(R204:R207,R203)</f>
        <v>0</v>
      </c>
      <c r="Q204" s="21" t="s">
        <v>0</v>
      </c>
      <c r="R204" s="20" t="str">
        <f>CONCATENATE(B204,Q204)</f>
        <v>A</v>
      </c>
      <c r="S204" s="20">
        <f>IF(P204&gt;0,P204+O204,O204*3)</f>
        <v>0</v>
      </c>
    </row>
    <row r="205" spans="1:19" x14ac:dyDescent="0.25">
      <c r="A205" s="139"/>
      <c r="B205" s="29"/>
      <c r="C205" s="25" t="str">
        <f ca="1">IF(PORTADA!$E$39="A",CONCATENATE(I205," ",G205),"")</f>
        <v>b) 0</v>
      </c>
      <c r="D205" s="26"/>
      <c r="G205" s="38">
        <f>IF(J204="FIN","",LOOKUP(I203,DATOS!A:A,DATOS!M:M))</f>
        <v>0</v>
      </c>
      <c r="I205" s="35" t="s">
        <v>126</v>
      </c>
      <c r="K205" s="20">
        <f ca="1">IF(PORTADA!$E$39="A",S204,0)</f>
        <v>0</v>
      </c>
      <c r="L205" s="20"/>
      <c r="M205" s="20"/>
      <c r="N205" s="20"/>
      <c r="O205" s="20"/>
      <c r="P205" s="20">
        <f>O204-P204</f>
        <v>0</v>
      </c>
      <c r="Q205" s="21" t="s">
        <v>1</v>
      </c>
      <c r="R205" s="20" t="str">
        <f>CONCATENATE(B205,Q205)</f>
        <v>B</v>
      </c>
      <c r="S205" s="20"/>
    </row>
    <row r="206" spans="1:19" x14ac:dyDescent="0.25">
      <c r="A206" s="139"/>
      <c r="B206" s="29"/>
      <c r="C206" s="25" t="str">
        <f ca="1">IF(PORTADA!$E$39="A",CONCATENATE(I206," ",G206),"")</f>
        <v>c) 0</v>
      </c>
      <c r="D206" s="26"/>
      <c r="G206" s="38">
        <f>IF(J204="FIN","",LOOKUP(I203,DATOS!A:A,DATOS!N:N))</f>
        <v>0</v>
      </c>
      <c r="I206" s="35" t="s">
        <v>125</v>
      </c>
      <c r="K206" s="20"/>
      <c r="L206" s="20"/>
      <c r="M206" s="20"/>
      <c r="N206" s="20"/>
      <c r="O206" s="20"/>
      <c r="P206" s="20"/>
      <c r="Q206" s="21" t="s">
        <v>2</v>
      </c>
      <c r="R206" s="20" t="str">
        <f>CONCATENATE(B206,Q206)</f>
        <v>C</v>
      </c>
      <c r="S206" s="20"/>
    </row>
    <row r="207" spans="1:19" x14ac:dyDescent="0.25">
      <c r="A207" s="139"/>
      <c r="B207" s="29"/>
      <c r="C207" s="25" t="str">
        <f ca="1">IF(PORTADA!$E$39="A",CONCATENATE(I207," ",G207),"")</f>
        <v>d) 0</v>
      </c>
      <c r="D207" s="26"/>
      <c r="G207" s="38">
        <f>IF(J204="FIN","",LOOKUP(I203,DATOS!A:A,DATOS!O:O))</f>
        <v>0</v>
      </c>
      <c r="I207" s="35" t="s">
        <v>46</v>
      </c>
      <c r="K207" s="20"/>
      <c r="L207" s="20"/>
      <c r="M207" s="20"/>
      <c r="N207" s="20"/>
      <c r="O207" s="20"/>
      <c r="P207" s="20"/>
      <c r="Q207" s="21" t="s">
        <v>3</v>
      </c>
      <c r="R207" s="20" t="str">
        <f>CONCATENATE(B207,Q207)</f>
        <v>D</v>
      </c>
      <c r="S207" s="20"/>
    </row>
    <row r="208" spans="1:19" x14ac:dyDescent="0.25">
      <c r="A208" s="11"/>
      <c r="B208" s="30"/>
      <c r="C208" s="27"/>
      <c r="D208" s="28"/>
      <c r="J208" s="19"/>
    </row>
    <row r="209" spans="1:19" x14ac:dyDescent="0.25">
      <c r="A209" s="11"/>
      <c r="B209" s="31"/>
      <c r="C209" s="23" t="str">
        <f ca="1">IF(PORTADA!$E$39="A",CONCATENATE(K209,".- ",G209),"")</f>
        <v xml:space="preserve">35.- DERECHOS Y DEBERES DE LOS MIEMBROS DE LAS FAS. </v>
      </c>
      <c r="D209" s="24"/>
      <c r="E209" s="11"/>
      <c r="F209" s="11"/>
      <c r="G209" s="40" t="str">
        <f>IF(J210="FIN","",LOOKUP(I209,DATOS!A:A,DATOS!F:F))</f>
        <v xml:space="preserve">DERECHOS Y DEBERES DE LOS MIEMBROS DE LAS FAS. </v>
      </c>
      <c r="H209" s="40">
        <f>IF(J210="FIN",0,LOOKUP(I209,DATOS!A:A,DATOS!P:P))</f>
        <v>0</v>
      </c>
      <c r="I209" s="35">
        <f>+I203+1</f>
        <v>464</v>
      </c>
      <c r="J209" s="61">
        <f>IF(LOOKUP(I209,DATOS!A:A,DATOS!C:C)=0,J203,(LOOKUP(I209,DATOS!A:A,DATOS!C:C)))</f>
        <v>8</v>
      </c>
      <c r="K209" s="22">
        <f>+K203+1</f>
        <v>35</v>
      </c>
      <c r="L209" s="20" t="s">
        <v>33</v>
      </c>
      <c r="M209" s="20" t="s">
        <v>34</v>
      </c>
      <c r="N209" s="20" t="s">
        <v>39</v>
      </c>
      <c r="O209" s="20" t="s">
        <v>35</v>
      </c>
      <c r="P209" s="20" t="s">
        <v>36</v>
      </c>
      <c r="Q209" s="20" t="s">
        <v>37</v>
      </c>
      <c r="R209" s="20" t="str">
        <f>CONCATENATE("X",H209)</f>
        <v>X0</v>
      </c>
      <c r="S209" s="20" t="s">
        <v>38</v>
      </c>
    </row>
    <row r="210" spans="1:19" x14ac:dyDescent="0.25">
      <c r="A210" s="139">
        <f ca="1">IF($E$2="X",0,IF(K211&gt;2,H209,K211))</f>
        <v>0</v>
      </c>
      <c r="B210" s="29"/>
      <c r="C210" s="25" t="str">
        <f ca="1">IF(PORTADA!$E$39="A",CONCATENATE(I210," ",G210),"")</f>
        <v>a) 0</v>
      </c>
      <c r="D210" s="26"/>
      <c r="G210" s="38">
        <f>IF(J210="FIN","",LOOKUP(I209,DATOS!A:A,DATOS!L:L))</f>
        <v>0</v>
      </c>
      <c r="I210" s="35" t="s">
        <v>127</v>
      </c>
      <c r="J210" s="41" t="str">
        <f>IF(J204="FIN","FIN",IF(J209=J203,"","FIN"))</f>
        <v/>
      </c>
      <c r="K210" s="20" t="s">
        <v>5</v>
      </c>
      <c r="L210" s="20">
        <f>IF(M210&gt;0,0,P210)</f>
        <v>0</v>
      </c>
      <c r="M210" s="20">
        <f>IF(P211&gt;0,1,0)</f>
        <v>0</v>
      </c>
      <c r="N210" s="20">
        <f>IF(M210=1,-1/COUNTA(Q210:Q213),0)</f>
        <v>0</v>
      </c>
      <c r="O210" s="20">
        <f>COUNTA(B210:B213)</f>
        <v>0</v>
      </c>
      <c r="P210" s="20">
        <f>COUNTIF(R210:R213,R209)</f>
        <v>0</v>
      </c>
      <c r="Q210" s="21" t="s">
        <v>0</v>
      </c>
      <c r="R210" s="20" t="str">
        <f>CONCATENATE(B210,Q210)</f>
        <v>A</v>
      </c>
      <c r="S210" s="20">
        <f>IF(P210&gt;0,P210+O210,O210*3)</f>
        <v>0</v>
      </c>
    </row>
    <row r="211" spans="1:19" x14ac:dyDescent="0.25">
      <c r="A211" s="139"/>
      <c r="B211" s="29"/>
      <c r="C211" s="25" t="str">
        <f ca="1">IF(PORTADA!$E$39="A",CONCATENATE(I211," ",G211),"")</f>
        <v>b) 0</v>
      </c>
      <c r="D211" s="26"/>
      <c r="G211" s="38">
        <f>IF(J210="FIN","",LOOKUP(I209,DATOS!A:A,DATOS!M:M))</f>
        <v>0</v>
      </c>
      <c r="I211" s="35" t="s">
        <v>126</v>
      </c>
      <c r="K211" s="20">
        <f ca="1">IF(PORTADA!$E$39="A",S210,0)</f>
        <v>0</v>
      </c>
      <c r="L211" s="20"/>
      <c r="M211" s="20"/>
      <c r="N211" s="20"/>
      <c r="O211" s="20"/>
      <c r="P211" s="20">
        <f>O210-P210</f>
        <v>0</v>
      </c>
      <c r="Q211" s="21" t="s">
        <v>1</v>
      </c>
      <c r="R211" s="20" t="str">
        <f>CONCATENATE(B211,Q211)</f>
        <v>B</v>
      </c>
      <c r="S211" s="20"/>
    </row>
    <row r="212" spans="1:19" x14ac:dyDescent="0.25">
      <c r="A212" s="139"/>
      <c r="B212" s="29"/>
      <c r="C212" s="25" t="str">
        <f ca="1">IF(PORTADA!$E$39="A",CONCATENATE(I212," ",G212),"")</f>
        <v>c) 0</v>
      </c>
      <c r="D212" s="26"/>
      <c r="G212" s="38">
        <f>IF(J210="FIN","",LOOKUP(I209,DATOS!A:A,DATOS!N:N))</f>
        <v>0</v>
      </c>
      <c r="I212" s="35" t="s">
        <v>125</v>
      </c>
      <c r="K212" s="20"/>
      <c r="L212" s="20"/>
      <c r="M212" s="20"/>
      <c r="N212" s="20"/>
      <c r="O212" s="20"/>
      <c r="P212" s="20"/>
      <c r="Q212" s="21" t="s">
        <v>2</v>
      </c>
      <c r="R212" s="20" t="str">
        <f>CONCATENATE(B212,Q212)</f>
        <v>C</v>
      </c>
      <c r="S212" s="20"/>
    </row>
    <row r="213" spans="1:19" x14ac:dyDescent="0.25">
      <c r="A213" s="139"/>
      <c r="B213" s="29"/>
      <c r="C213" s="25" t="str">
        <f ca="1">IF(PORTADA!$E$39="A",CONCATENATE(I213," ",G213),"")</f>
        <v>d) 0</v>
      </c>
      <c r="D213" s="26"/>
      <c r="G213" s="38">
        <f>IF(J210="FIN","",LOOKUP(I209,DATOS!A:A,DATOS!O:O))</f>
        <v>0</v>
      </c>
      <c r="I213" s="35" t="s">
        <v>46</v>
      </c>
      <c r="K213" s="20"/>
      <c r="L213" s="20"/>
      <c r="M213" s="20"/>
      <c r="N213" s="20"/>
      <c r="O213" s="20"/>
      <c r="P213" s="20"/>
      <c r="Q213" s="21" t="s">
        <v>3</v>
      </c>
      <c r="R213" s="20" t="str">
        <f>CONCATENATE(B213,Q213)</f>
        <v>D</v>
      </c>
      <c r="S213" s="20"/>
    </row>
    <row r="214" spans="1:19" x14ac:dyDescent="0.25">
      <c r="A214" s="11"/>
      <c r="B214" s="30"/>
      <c r="C214" s="27"/>
      <c r="D214" s="28"/>
      <c r="J214" s="19"/>
    </row>
    <row r="215" spans="1:19" x14ac:dyDescent="0.25">
      <c r="A215" s="11"/>
      <c r="B215" s="31"/>
      <c r="C215" s="23" t="str">
        <f ca="1">IF(PORTADA!$E$39="A",CONCATENATE(K215,".- ",G215),"")</f>
        <v xml:space="preserve">36.- DERECHOS Y DEBERES DE LOS MIEMBROS DE LAS FAS. </v>
      </c>
      <c r="D215" s="24"/>
      <c r="E215" s="11"/>
      <c r="F215" s="11"/>
      <c r="G215" s="40" t="str">
        <f>IF(J216="FIN","",LOOKUP(I215,DATOS!A:A,DATOS!F:F))</f>
        <v xml:space="preserve">DERECHOS Y DEBERES DE LOS MIEMBROS DE LAS FAS. </v>
      </c>
      <c r="H215" s="40">
        <f>IF(J216="FIN",0,LOOKUP(I215,DATOS!A:A,DATOS!P:P))</f>
        <v>0</v>
      </c>
      <c r="I215" s="35">
        <f>+I209+1</f>
        <v>465</v>
      </c>
      <c r="J215" s="61">
        <f>IF(LOOKUP(I215,DATOS!A:A,DATOS!C:C)=0,J209,(LOOKUP(I215,DATOS!A:A,DATOS!C:C)))</f>
        <v>8</v>
      </c>
      <c r="K215" s="22">
        <f>+K209+1</f>
        <v>36</v>
      </c>
      <c r="L215" s="20" t="s">
        <v>33</v>
      </c>
      <c r="M215" s="20" t="s">
        <v>34</v>
      </c>
      <c r="N215" s="20" t="s">
        <v>39</v>
      </c>
      <c r="O215" s="20" t="s">
        <v>35</v>
      </c>
      <c r="P215" s="20" t="s">
        <v>36</v>
      </c>
      <c r="Q215" s="20" t="s">
        <v>37</v>
      </c>
      <c r="R215" s="20" t="str">
        <f>CONCATENATE("X",H215)</f>
        <v>X0</v>
      </c>
      <c r="S215" s="20" t="s">
        <v>38</v>
      </c>
    </row>
    <row r="216" spans="1:19" x14ac:dyDescent="0.25">
      <c r="A216" s="139">
        <f ca="1">IF($E$2="X",0,IF(K217&gt;2,H215,K217))</f>
        <v>0</v>
      </c>
      <c r="B216" s="29"/>
      <c r="C216" s="25" t="str">
        <f ca="1">IF(PORTADA!$E$39="A",CONCATENATE(I216," ",G216),"")</f>
        <v>a) 0</v>
      </c>
      <c r="D216" s="26"/>
      <c r="G216" s="38">
        <f>IF(J216="FIN","",LOOKUP(I215,DATOS!A:A,DATOS!L:L))</f>
        <v>0</v>
      </c>
      <c r="I216" s="35" t="s">
        <v>127</v>
      </c>
      <c r="J216" s="41" t="str">
        <f>IF(J210="FIN","FIN",IF(J215=J209,"","FIN"))</f>
        <v/>
      </c>
      <c r="K216" s="20" t="s">
        <v>5</v>
      </c>
      <c r="L216" s="20">
        <f>IF(M216&gt;0,0,P216)</f>
        <v>0</v>
      </c>
      <c r="M216" s="20">
        <f>IF(P217&gt;0,1,0)</f>
        <v>0</v>
      </c>
      <c r="N216" s="20">
        <f>IF(M216=1,-1/COUNTA(Q216:Q219),0)</f>
        <v>0</v>
      </c>
      <c r="O216" s="20">
        <f>COUNTA(B216:B219)</f>
        <v>0</v>
      </c>
      <c r="P216" s="20">
        <f>COUNTIF(R216:R219,R215)</f>
        <v>0</v>
      </c>
      <c r="Q216" s="21" t="s">
        <v>0</v>
      </c>
      <c r="R216" s="20" t="str">
        <f>CONCATENATE(B216,Q216)</f>
        <v>A</v>
      </c>
      <c r="S216" s="20">
        <f>IF(P216&gt;0,P216+O216,O216*3)</f>
        <v>0</v>
      </c>
    </row>
    <row r="217" spans="1:19" x14ac:dyDescent="0.25">
      <c r="A217" s="139"/>
      <c r="B217" s="29"/>
      <c r="C217" s="25" t="str">
        <f ca="1">IF(PORTADA!$E$39="A",CONCATENATE(I217," ",G217),"")</f>
        <v>b) 0</v>
      </c>
      <c r="D217" s="26"/>
      <c r="G217" s="38">
        <f>IF(J216="FIN","",LOOKUP(I215,DATOS!A:A,DATOS!M:M))</f>
        <v>0</v>
      </c>
      <c r="I217" s="35" t="s">
        <v>126</v>
      </c>
      <c r="K217" s="20">
        <f ca="1">IF(PORTADA!$E$39="A",S216,0)</f>
        <v>0</v>
      </c>
      <c r="L217" s="20"/>
      <c r="M217" s="20"/>
      <c r="N217" s="20"/>
      <c r="O217" s="20"/>
      <c r="P217" s="20">
        <f>O216-P216</f>
        <v>0</v>
      </c>
      <c r="Q217" s="21" t="s">
        <v>1</v>
      </c>
      <c r="R217" s="20" t="str">
        <f>CONCATENATE(B217,Q217)</f>
        <v>B</v>
      </c>
      <c r="S217" s="20"/>
    </row>
    <row r="218" spans="1:19" x14ac:dyDescent="0.25">
      <c r="A218" s="139"/>
      <c r="B218" s="29"/>
      <c r="C218" s="25" t="str">
        <f ca="1">IF(PORTADA!$E$39="A",CONCATENATE(I218," ",G218),"")</f>
        <v>c) 0</v>
      </c>
      <c r="D218" s="26"/>
      <c r="G218" s="38">
        <f>IF(J216="FIN","",LOOKUP(I215,DATOS!A:A,DATOS!N:N))</f>
        <v>0</v>
      </c>
      <c r="I218" s="35" t="s">
        <v>125</v>
      </c>
      <c r="K218" s="20"/>
      <c r="L218" s="20"/>
      <c r="M218" s="20"/>
      <c r="N218" s="20"/>
      <c r="O218" s="20"/>
      <c r="P218" s="20"/>
      <c r="Q218" s="21" t="s">
        <v>2</v>
      </c>
      <c r="R218" s="20" t="str">
        <f>CONCATENATE(B218,Q218)</f>
        <v>C</v>
      </c>
      <c r="S218" s="20"/>
    </row>
    <row r="219" spans="1:19" x14ac:dyDescent="0.25">
      <c r="A219" s="139"/>
      <c r="B219" s="29"/>
      <c r="C219" s="25" t="str">
        <f ca="1">IF(PORTADA!$E$39="A",CONCATENATE(I219," ",G219),"")</f>
        <v>d) 0</v>
      </c>
      <c r="D219" s="26"/>
      <c r="G219" s="38">
        <f>IF(J216="FIN","",LOOKUP(I215,DATOS!A:A,DATOS!O:O))</f>
        <v>0</v>
      </c>
      <c r="I219" s="35" t="s">
        <v>46</v>
      </c>
      <c r="K219" s="20"/>
      <c r="L219" s="20"/>
      <c r="M219" s="20"/>
      <c r="N219" s="20"/>
      <c r="O219" s="20"/>
      <c r="P219" s="20"/>
      <c r="Q219" s="21" t="s">
        <v>3</v>
      </c>
      <c r="R219" s="20" t="str">
        <f>CONCATENATE(B219,Q219)</f>
        <v>D</v>
      </c>
      <c r="S219" s="20"/>
    </row>
    <row r="220" spans="1:19" x14ac:dyDescent="0.25">
      <c r="A220" s="11"/>
      <c r="B220" s="30"/>
      <c r="C220" s="27"/>
      <c r="D220" s="28"/>
      <c r="J220" s="19"/>
    </row>
    <row r="221" spans="1:19" x14ac:dyDescent="0.25">
      <c r="A221" s="11"/>
      <c r="B221" s="31"/>
      <c r="C221" s="23" t="str">
        <f ca="1">IF(PORTADA!$E$39="A",CONCATENATE(K221,".- ",G221),"")</f>
        <v xml:space="preserve">37.- DERECHOS Y DEBERES DE LOS MIEMBROS DE LAS FAS. </v>
      </c>
      <c r="D221" s="24"/>
      <c r="E221" s="11"/>
      <c r="F221" s="11"/>
      <c r="G221" s="40" t="str">
        <f>IF(J222="FIN","",LOOKUP(I221,DATOS!A:A,DATOS!F:F))</f>
        <v xml:space="preserve">DERECHOS Y DEBERES DE LOS MIEMBROS DE LAS FAS. </v>
      </c>
      <c r="H221" s="40">
        <f>IF(J222="FIN",0,LOOKUP(I221,DATOS!A:A,DATOS!P:P))</f>
        <v>0</v>
      </c>
      <c r="I221" s="35">
        <f>+I215+1</f>
        <v>466</v>
      </c>
      <c r="J221" s="61">
        <f>IF(LOOKUP(I221,DATOS!A:A,DATOS!C:C)=0,J215,(LOOKUP(I221,DATOS!A:A,DATOS!C:C)))</f>
        <v>8</v>
      </c>
      <c r="K221" s="22">
        <f>+K215+1</f>
        <v>37</v>
      </c>
      <c r="L221" s="20" t="s">
        <v>33</v>
      </c>
      <c r="M221" s="20" t="s">
        <v>34</v>
      </c>
      <c r="N221" s="20" t="s">
        <v>39</v>
      </c>
      <c r="O221" s="20" t="s">
        <v>35</v>
      </c>
      <c r="P221" s="20" t="s">
        <v>36</v>
      </c>
      <c r="Q221" s="20" t="s">
        <v>37</v>
      </c>
      <c r="R221" s="20" t="str">
        <f>CONCATENATE("X",H221)</f>
        <v>X0</v>
      </c>
      <c r="S221" s="20" t="s">
        <v>38</v>
      </c>
    </row>
    <row r="222" spans="1:19" x14ac:dyDescent="0.25">
      <c r="A222" s="139">
        <f ca="1">IF($E$2="X",0,IF(K223&gt;2,H221,K223))</f>
        <v>0</v>
      </c>
      <c r="B222" s="29"/>
      <c r="C222" s="25" t="str">
        <f ca="1">IF(PORTADA!$E$39="A",CONCATENATE(I222," ",G222),"")</f>
        <v>a) 0</v>
      </c>
      <c r="D222" s="26"/>
      <c r="G222" s="38">
        <f>IF(J222="FIN","",LOOKUP(I221,DATOS!A:A,DATOS!L:L))</f>
        <v>0</v>
      </c>
      <c r="I222" s="35" t="s">
        <v>127</v>
      </c>
      <c r="J222" s="41" t="str">
        <f>IF(J216="FIN","FIN",IF(J221=J215,"","FIN"))</f>
        <v/>
      </c>
      <c r="K222" s="20" t="s">
        <v>5</v>
      </c>
      <c r="L222" s="20">
        <f>IF(M222&gt;0,0,P222)</f>
        <v>0</v>
      </c>
      <c r="M222" s="20">
        <f>IF(P223&gt;0,1,0)</f>
        <v>0</v>
      </c>
      <c r="N222" s="20">
        <f>IF(M222=1,-1/COUNTA(Q222:Q225),0)</f>
        <v>0</v>
      </c>
      <c r="O222" s="20">
        <f>COUNTA(B222:B225)</f>
        <v>0</v>
      </c>
      <c r="P222" s="20">
        <f>COUNTIF(R222:R225,R221)</f>
        <v>0</v>
      </c>
      <c r="Q222" s="21" t="s">
        <v>0</v>
      </c>
      <c r="R222" s="20" t="str">
        <f>CONCATENATE(B222,Q222)</f>
        <v>A</v>
      </c>
      <c r="S222" s="20">
        <f>IF(P222&gt;0,P222+O222,O222*3)</f>
        <v>0</v>
      </c>
    </row>
    <row r="223" spans="1:19" x14ac:dyDescent="0.25">
      <c r="A223" s="139"/>
      <c r="B223" s="29"/>
      <c r="C223" s="25" t="str">
        <f ca="1">IF(PORTADA!$E$39="A",CONCATENATE(I223," ",G223),"")</f>
        <v>b) 0</v>
      </c>
      <c r="D223" s="26"/>
      <c r="G223" s="38">
        <f>IF(J222="FIN","",LOOKUP(I221,DATOS!A:A,DATOS!M:M))</f>
        <v>0</v>
      </c>
      <c r="I223" s="35" t="s">
        <v>126</v>
      </c>
      <c r="K223" s="20">
        <f ca="1">IF(PORTADA!$E$39="A",S222,0)</f>
        <v>0</v>
      </c>
      <c r="L223" s="20"/>
      <c r="M223" s="20"/>
      <c r="N223" s="20"/>
      <c r="O223" s="20"/>
      <c r="P223" s="20">
        <f>O222-P222</f>
        <v>0</v>
      </c>
      <c r="Q223" s="21" t="s">
        <v>1</v>
      </c>
      <c r="R223" s="20" t="str">
        <f>CONCATENATE(B223,Q223)</f>
        <v>B</v>
      </c>
      <c r="S223" s="20"/>
    </row>
    <row r="224" spans="1:19" x14ac:dyDescent="0.25">
      <c r="A224" s="139"/>
      <c r="B224" s="29"/>
      <c r="C224" s="25" t="str">
        <f ca="1">IF(PORTADA!$E$39="A",CONCATENATE(I224," ",G224),"")</f>
        <v>c) 0</v>
      </c>
      <c r="D224" s="26"/>
      <c r="G224" s="38">
        <f>IF(J222="FIN","",LOOKUP(I221,DATOS!A:A,DATOS!N:N))</f>
        <v>0</v>
      </c>
      <c r="I224" s="35" t="s">
        <v>125</v>
      </c>
      <c r="K224" s="20"/>
      <c r="L224" s="20"/>
      <c r="M224" s="20"/>
      <c r="N224" s="20"/>
      <c r="O224" s="20"/>
      <c r="P224" s="20"/>
      <c r="Q224" s="21" t="s">
        <v>2</v>
      </c>
      <c r="R224" s="20" t="str">
        <f>CONCATENATE(B224,Q224)</f>
        <v>C</v>
      </c>
      <c r="S224" s="20"/>
    </row>
    <row r="225" spans="1:19" x14ac:dyDescent="0.25">
      <c r="A225" s="139"/>
      <c r="B225" s="29"/>
      <c r="C225" s="25" t="str">
        <f ca="1">IF(PORTADA!$E$39="A",CONCATENATE(I225," ",G225),"")</f>
        <v>d) 0</v>
      </c>
      <c r="D225" s="26"/>
      <c r="G225" s="38">
        <f>IF(J222="FIN","",LOOKUP(I221,DATOS!A:A,DATOS!O:O))</f>
        <v>0</v>
      </c>
      <c r="I225" s="35" t="s">
        <v>46</v>
      </c>
      <c r="K225" s="20"/>
      <c r="L225" s="20"/>
      <c r="M225" s="20"/>
      <c r="N225" s="20"/>
      <c r="O225" s="20"/>
      <c r="P225" s="20"/>
      <c r="Q225" s="21" t="s">
        <v>3</v>
      </c>
      <c r="R225" s="20" t="str">
        <f>CONCATENATE(B225,Q225)</f>
        <v>D</v>
      </c>
      <c r="S225" s="20"/>
    </row>
    <row r="226" spans="1:19" x14ac:dyDescent="0.25">
      <c r="A226" s="11"/>
      <c r="B226" s="30"/>
      <c r="C226" s="27"/>
      <c r="D226" s="28"/>
      <c r="J226" s="19"/>
    </row>
    <row r="227" spans="1:19" x14ac:dyDescent="0.25">
      <c r="A227" s="11"/>
      <c r="B227" s="31"/>
      <c r="C227" s="23" t="str">
        <f ca="1">IF(PORTADA!$E$39="A",CONCATENATE(K227,".- ",G227),"")</f>
        <v xml:space="preserve">38.- DERECHOS Y DEBERES DE LOS MIEMBROS DE LAS FAS. </v>
      </c>
      <c r="D227" s="24"/>
      <c r="E227" s="11"/>
      <c r="F227" s="11"/>
      <c r="G227" s="40" t="str">
        <f>IF(J228="FIN","",LOOKUP(I227,DATOS!A:A,DATOS!F:F))</f>
        <v xml:space="preserve">DERECHOS Y DEBERES DE LOS MIEMBROS DE LAS FAS. </v>
      </c>
      <c r="H227" s="40">
        <f>IF(J228="FIN",0,LOOKUP(I227,DATOS!A:A,DATOS!P:P))</f>
        <v>0</v>
      </c>
      <c r="I227" s="35">
        <f>+I221+1</f>
        <v>467</v>
      </c>
      <c r="J227" s="61">
        <f>IF(LOOKUP(I227,DATOS!A:A,DATOS!C:C)=0,J221,(LOOKUP(I227,DATOS!A:A,DATOS!C:C)))</f>
        <v>8</v>
      </c>
      <c r="K227" s="22">
        <f>+K221+1</f>
        <v>38</v>
      </c>
      <c r="L227" s="20" t="s">
        <v>33</v>
      </c>
      <c r="M227" s="20" t="s">
        <v>34</v>
      </c>
      <c r="N227" s="20" t="s">
        <v>39</v>
      </c>
      <c r="O227" s="20" t="s">
        <v>35</v>
      </c>
      <c r="P227" s="20" t="s">
        <v>36</v>
      </c>
      <c r="Q227" s="20" t="s">
        <v>37</v>
      </c>
      <c r="R227" s="20" t="str">
        <f>CONCATENATE("X",H227)</f>
        <v>X0</v>
      </c>
      <c r="S227" s="20" t="s">
        <v>38</v>
      </c>
    </row>
    <row r="228" spans="1:19" x14ac:dyDescent="0.25">
      <c r="A228" s="139">
        <f ca="1">IF($E$2="X",0,IF(K229&gt;2,H227,K229))</f>
        <v>0</v>
      </c>
      <c r="B228" s="29"/>
      <c r="C228" s="25" t="str">
        <f ca="1">IF(PORTADA!$E$39="A",CONCATENATE(I228," ",G228),"")</f>
        <v>a) 0</v>
      </c>
      <c r="D228" s="26"/>
      <c r="G228" s="38">
        <f>IF(J228="FIN","",LOOKUP(I227,DATOS!A:A,DATOS!L:L))</f>
        <v>0</v>
      </c>
      <c r="I228" s="35" t="s">
        <v>127</v>
      </c>
      <c r="J228" s="41" t="str">
        <f>IF(J222="FIN","FIN",IF(J227=J221,"","FIN"))</f>
        <v/>
      </c>
      <c r="K228" s="20" t="s">
        <v>5</v>
      </c>
      <c r="L228" s="20">
        <f>IF(M228&gt;0,0,P228)</f>
        <v>0</v>
      </c>
      <c r="M228" s="20">
        <f>IF(P229&gt;0,1,0)</f>
        <v>0</v>
      </c>
      <c r="N228" s="20">
        <f>IF(M228=1,-1/COUNTA(Q228:Q231),0)</f>
        <v>0</v>
      </c>
      <c r="O228" s="20">
        <f>COUNTA(B228:B231)</f>
        <v>0</v>
      </c>
      <c r="P228" s="20">
        <f>COUNTIF(R228:R231,R227)</f>
        <v>0</v>
      </c>
      <c r="Q228" s="21" t="s">
        <v>0</v>
      </c>
      <c r="R228" s="20" t="str">
        <f>CONCATENATE(B228,Q228)</f>
        <v>A</v>
      </c>
      <c r="S228" s="20">
        <f>IF(P228&gt;0,P228+O228,O228*3)</f>
        <v>0</v>
      </c>
    </row>
    <row r="229" spans="1:19" x14ac:dyDescent="0.25">
      <c r="A229" s="139"/>
      <c r="B229" s="29"/>
      <c r="C229" s="25" t="str">
        <f ca="1">IF(PORTADA!$E$39="A",CONCATENATE(I229," ",G229),"")</f>
        <v>b) 0</v>
      </c>
      <c r="D229" s="26"/>
      <c r="G229" s="38">
        <f>IF(J228="FIN","",LOOKUP(I227,DATOS!A:A,DATOS!M:M))</f>
        <v>0</v>
      </c>
      <c r="I229" s="35" t="s">
        <v>126</v>
      </c>
      <c r="K229" s="20">
        <f ca="1">IF(PORTADA!$E$39="A",S228,0)</f>
        <v>0</v>
      </c>
      <c r="L229" s="20"/>
      <c r="M229" s="20"/>
      <c r="N229" s="20"/>
      <c r="O229" s="20"/>
      <c r="P229" s="20">
        <f>O228-P228</f>
        <v>0</v>
      </c>
      <c r="Q229" s="21" t="s">
        <v>1</v>
      </c>
      <c r="R229" s="20" t="str">
        <f>CONCATENATE(B229,Q229)</f>
        <v>B</v>
      </c>
      <c r="S229" s="20"/>
    </row>
    <row r="230" spans="1:19" x14ac:dyDescent="0.25">
      <c r="A230" s="139"/>
      <c r="B230" s="29"/>
      <c r="C230" s="25" t="str">
        <f ca="1">IF(PORTADA!$E$39="A",CONCATENATE(I230," ",G230),"")</f>
        <v>c) 0</v>
      </c>
      <c r="D230" s="26"/>
      <c r="G230" s="38">
        <f>IF(J228="FIN","",LOOKUP(I227,DATOS!A:A,DATOS!N:N))</f>
        <v>0</v>
      </c>
      <c r="I230" s="35" t="s">
        <v>125</v>
      </c>
      <c r="K230" s="20"/>
      <c r="L230" s="20"/>
      <c r="M230" s="20"/>
      <c r="N230" s="20"/>
      <c r="O230" s="20"/>
      <c r="P230" s="20"/>
      <c r="Q230" s="21" t="s">
        <v>2</v>
      </c>
      <c r="R230" s="20" t="str">
        <f>CONCATENATE(B230,Q230)</f>
        <v>C</v>
      </c>
      <c r="S230" s="20"/>
    </row>
    <row r="231" spans="1:19" x14ac:dyDescent="0.25">
      <c r="A231" s="139"/>
      <c r="B231" s="29"/>
      <c r="C231" s="25" t="str">
        <f ca="1">IF(PORTADA!$E$39="A",CONCATENATE(I231," ",G231),"")</f>
        <v>d) 0</v>
      </c>
      <c r="D231" s="26"/>
      <c r="G231" s="38">
        <f>IF(J228="FIN","",LOOKUP(I227,DATOS!A:A,DATOS!O:O))</f>
        <v>0</v>
      </c>
      <c r="I231" s="35" t="s">
        <v>46</v>
      </c>
      <c r="K231" s="20"/>
      <c r="L231" s="20"/>
      <c r="M231" s="20"/>
      <c r="N231" s="20"/>
      <c r="O231" s="20"/>
      <c r="P231" s="20"/>
      <c r="Q231" s="21" t="s">
        <v>3</v>
      </c>
      <c r="R231" s="20" t="str">
        <f>CONCATENATE(B231,Q231)</f>
        <v>D</v>
      </c>
      <c r="S231" s="20"/>
    </row>
    <row r="232" spans="1:19" x14ac:dyDescent="0.25">
      <c r="A232" s="11"/>
      <c r="B232" s="30"/>
      <c r="C232" s="27"/>
      <c r="D232" s="28"/>
      <c r="J232" s="19"/>
    </row>
    <row r="233" spans="1:19" x14ac:dyDescent="0.25">
      <c r="A233" s="11"/>
      <c r="B233" s="31"/>
      <c r="C233" s="23" t="str">
        <f ca="1">IF(PORTADA!$E$39="A",CONCATENATE(K233,".- ",G233),"")</f>
        <v xml:space="preserve">39.- DERECHOS Y DEBERES DE LOS MIEMBROS DE LAS FAS. </v>
      </c>
      <c r="D233" s="24"/>
      <c r="E233" s="11"/>
      <c r="F233" s="11"/>
      <c r="G233" s="40" t="str">
        <f>IF(J234="FIN","",LOOKUP(I233,DATOS!A:A,DATOS!F:F))</f>
        <v xml:space="preserve">DERECHOS Y DEBERES DE LOS MIEMBROS DE LAS FAS. </v>
      </c>
      <c r="H233" s="40">
        <f>IF(J234="FIN",0,LOOKUP(I233,DATOS!A:A,DATOS!P:P))</f>
        <v>0</v>
      </c>
      <c r="I233" s="35">
        <f>+I227+1</f>
        <v>468</v>
      </c>
      <c r="J233" s="61">
        <f>IF(LOOKUP(I233,DATOS!A:A,DATOS!C:C)=0,J227,(LOOKUP(I233,DATOS!A:A,DATOS!C:C)))</f>
        <v>8</v>
      </c>
      <c r="K233" s="22">
        <f>+K227+1</f>
        <v>39</v>
      </c>
      <c r="L233" s="20" t="s">
        <v>33</v>
      </c>
      <c r="M233" s="20" t="s">
        <v>34</v>
      </c>
      <c r="N233" s="20" t="s">
        <v>39</v>
      </c>
      <c r="O233" s="20" t="s">
        <v>35</v>
      </c>
      <c r="P233" s="20" t="s">
        <v>36</v>
      </c>
      <c r="Q233" s="20" t="s">
        <v>37</v>
      </c>
      <c r="R233" s="20" t="str">
        <f>CONCATENATE("X",H233)</f>
        <v>X0</v>
      </c>
      <c r="S233" s="20" t="s">
        <v>38</v>
      </c>
    </row>
    <row r="234" spans="1:19" x14ac:dyDescent="0.25">
      <c r="A234" s="139">
        <f ca="1">IF($E$2="X",0,IF(K235&gt;2,H233,K235))</f>
        <v>0</v>
      </c>
      <c r="B234" s="29"/>
      <c r="C234" s="25" t="str">
        <f ca="1">IF(PORTADA!$E$39="A",CONCATENATE(I234," ",G234),"")</f>
        <v>a) 0</v>
      </c>
      <c r="D234" s="26"/>
      <c r="G234" s="38">
        <f>IF(J234="FIN","",LOOKUP(I233,DATOS!A:A,DATOS!L:L))</f>
        <v>0</v>
      </c>
      <c r="I234" s="35" t="s">
        <v>127</v>
      </c>
      <c r="J234" s="41" t="str">
        <f>IF(J228="FIN","FIN",IF(J233=J227,"","FIN"))</f>
        <v/>
      </c>
      <c r="K234" s="20" t="s">
        <v>5</v>
      </c>
      <c r="L234" s="20">
        <f>IF(M234&gt;0,0,P234)</f>
        <v>0</v>
      </c>
      <c r="M234" s="20">
        <f>IF(P235&gt;0,1,0)</f>
        <v>0</v>
      </c>
      <c r="N234" s="20">
        <f>IF(M234=1,-1/COUNTA(Q234:Q237),0)</f>
        <v>0</v>
      </c>
      <c r="O234" s="20">
        <f>COUNTA(B234:B237)</f>
        <v>0</v>
      </c>
      <c r="P234" s="20">
        <f>COUNTIF(R234:R237,R233)</f>
        <v>0</v>
      </c>
      <c r="Q234" s="21" t="s">
        <v>0</v>
      </c>
      <c r="R234" s="20" t="str">
        <f>CONCATENATE(B234,Q234)</f>
        <v>A</v>
      </c>
      <c r="S234" s="20">
        <f>IF(P234&gt;0,P234+O234,O234*3)</f>
        <v>0</v>
      </c>
    </row>
    <row r="235" spans="1:19" x14ac:dyDescent="0.25">
      <c r="A235" s="139"/>
      <c r="B235" s="29"/>
      <c r="C235" s="25" t="str">
        <f ca="1">IF(PORTADA!$E$39="A",CONCATENATE(I235," ",G235),"")</f>
        <v>b) 0</v>
      </c>
      <c r="D235" s="26"/>
      <c r="G235" s="38">
        <f>IF(J234="FIN","",LOOKUP(I233,DATOS!A:A,DATOS!M:M))</f>
        <v>0</v>
      </c>
      <c r="I235" s="35" t="s">
        <v>126</v>
      </c>
      <c r="K235" s="20">
        <f ca="1">IF(PORTADA!$E$39="A",S234,0)</f>
        <v>0</v>
      </c>
      <c r="L235" s="20"/>
      <c r="M235" s="20"/>
      <c r="N235" s="20"/>
      <c r="O235" s="20"/>
      <c r="P235" s="20">
        <f>O234-P234</f>
        <v>0</v>
      </c>
      <c r="Q235" s="21" t="s">
        <v>1</v>
      </c>
      <c r="R235" s="20" t="str">
        <f>CONCATENATE(B235,Q235)</f>
        <v>B</v>
      </c>
      <c r="S235" s="20"/>
    </row>
    <row r="236" spans="1:19" x14ac:dyDescent="0.25">
      <c r="A236" s="139"/>
      <c r="B236" s="29"/>
      <c r="C236" s="25" t="str">
        <f ca="1">IF(PORTADA!$E$39="A",CONCATENATE(I236," ",G236),"")</f>
        <v>c) 0</v>
      </c>
      <c r="D236" s="26"/>
      <c r="G236" s="38">
        <f>IF(J234="FIN","",LOOKUP(I233,DATOS!A:A,DATOS!N:N))</f>
        <v>0</v>
      </c>
      <c r="I236" s="35" t="s">
        <v>125</v>
      </c>
      <c r="K236" s="20"/>
      <c r="L236" s="20"/>
      <c r="M236" s="20"/>
      <c r="N236" s="20"/>
      <c r="O236" s="20"/>
      <c r="P236" s="20"/>
      <c r="Q236" s="21" t="s">
        <v>2</v>
      </c>
      <c r="R236" s="20" t="str">
        <f>CONCATENATE(B236,Q236)</f>
        <v>C</v>
      </c>
      <c r="S236" s="20"/>
    </row>
    <row r="237" spans="1:19" x14ac:dyDescent="0.25">
      <c r="A237" s="139"/>
      <c r="B237" s="29"/>
      <c r="C237" s="25" t="str">
        <f ca="1">IF(PORTADA!$E$39="A",CONCATENATE(I237," ",G237),"")</f>
        <v>d) 0</v>
      </c>
      <c r="D237" s="26"/>
      <c r="G237" s="38">
        <f>IF(J234="FIN","",LOOKUP(I233,DATOS!A:A,DATOS!O:O))</f>
        <v>0</v>
      </c>
      <c r="I237" s="35" t="s">
        <v>46</v>
      </c>
      <c r="K237" s="20"/>
      <c r="L237" s="20"/>
      <c r="M237" s="20"/>
      <c r="N237" s="20"/>
      <c r="O237" s="20"/>
      <c r="P237" s="20"/>
      <c r="Q237" s="21" t="s">
        <v>3</v>
      </c>
      <c r="R237" s="20" t="str">
        <f>CONCATENATE(B237,Q237)</f>
        <v>D</v>
      </c>
      <c r="S237" s="20"/>
    </row>
    <row r="238" spans="1:19" x14ac:dyDescent="0.25">
      <c r="A238" s="11"/>
      <c r="B238" s="30"/>
      <c r="C238" s="27"/>
      <c r="D238" s="28"/>
      <c r="J238" s="19"/>
    </row>
    <row r="239" spans="1:19" x14ac:dyDescent="0.25">
      <c r="A239" s="11"/>
      <c r="B239" s="31"/>
      <c r="C239" s="23" t="str">
        <f ca="1">IF(PORTADA!$E$39="A",CONCATENATE(K239,".- ",G239),"")</f>
        <v xml:space="preserve">40.- DERECHOS Y DEBERES DE LOS MIEMBROS DE LAS FAS. </v>
      </c>
      <c r="D239" s="24"/>
      <c r="E239" s="11"/>
      <c r="F239" s="11"/>
      <c r="G239" s="40" t="str">
        <f>IF(J240="FIN","",LOOKUP(I239,DATOS!A:A,DATOS!F:F))</f>
        <v xml:space="preserve">DERECHOS Y DEBERES DE LOS MIEMBROS DE LAS FAS. </v>
      </c>
      <c r="H239" s="40">
        <f>IF(J240="FIN",0,LOOKUP(I239,DATOS!A:A,DATOS!P:P))</f>
        <v>0</v>
      </c>
      <c r="I239" s="35">
        <f>+I233+1</f>
        <v>469</v>
      </c>
      <c r="J239" s="61">
        <f>IF(LOOKUP(I239,DATOS!A:A,DATOS!C:C)=0,J233,(LOOKUP(I239,DATOS!A:A,DATOS!C:C)))</f>
        <v>8</v>
      </c>
      <c r="K239" s="22">
        <f>+K233+1</f>
        <v>40</v>
      </c>
      <c r="L239" s="20" t="s">
        <v>33</v>
      </c>
      <c r="M239" s="20" t="s">
        <v>34</v>
      </c>
      <c r="N239" s="20" t="s">
        <v>39</v>
      </c>
      <c r="O239" s="20" t="s">
        <v>35</v>
      </c>
      <c r="P239" s="20" t="s">
        <v>36</v>
      </c>
      <c r="Q239" s="20" t="s">
        <v>37</v>
      </c>
      <c r="R239" s="20" t="str">
        <f>CONCATENATE("X",H239)</f>
        <v>X0</v>
      </c>
      <c r="S239" s="20" t="s">
        <v>38</v>
      </c>
    </row>
    <row r="240" spans="1:19" x14ac:dyDescent="0.25">
      <c r="A240" s="139">
        <f ca="1">IF($E$2="X",0,IF(K241&gt;2,H239,K241))</f>
        <v>0</v>
      </c>
      <c r="B240" s="29"/>
      <c r="C240" s="25" t="str">
        <f ca="1">IF(PORTADA!$E$39="A",CONCATENATE(I240," ",G240),"")</f>
        <v>a) 0</v>
      </c>
      <c r="D240" s="26"/>
      <c r="G240" s="38">
        <f>IF(J240="FIN","",LOOKUP(I239,DATOS!A:A,DATOS!L:L))</f>
        <v>0</v>
      </c>
      <c r="I240" s="35" t="s">
        <v>127</v>
      </c>
      <c r="J240" s="41" t="str">
        <f>IF(J234="FIN","FIN",IF(J239=J233,"","FIN"))</f>
        <v/>
      </c>
      <c r="K240" s="20" t="s">
        <v>5</v>
      </c>
      <c r="L240" s="20">
        <f>IF(M240&gt;0,0,P240)</f>
        <v>0</v>
      </c>
      <c r="M240" s="20">
        <f>IF(P241&gt;0,1,0)</f>
        <v>0</v>
      </c>
      <c r="N240" s="20">
        <f>IF(M240=1,-1/COUNTA(Q240:Q243),0)</f>
        <v>0</v>
      </c>
      <c r="O240" s="20">
        <f>COUNTA(B240:B243)</f>
        <v>0</v>
      </c>
      <c r="P240" s="20">
        <f>COUNTIF(R240:R243,R239)</f>
        <v>0</v>
      </c>
      <c r="Q240" s="21" t="s">
        <v>0</v>
      </c>
      <c r="R240" s="20" t="str">
        <f>CONCATENATE(B240,Q240)</f>
        <v>A</v>
      </c>
      <c r="S240" s="20">
        <f>IF(P240&gt;0,P240+O240,O240*3)</f>
        <v>0</v>
      </c>
    </row>
    <row r="241" spans="1:19" x14ac:dyDescent="0.25">
      <c r="A241" s="139"/>
      <c r="B241" s="29"/>
      <c r="C241" s="25" t="str">
        <f ca="1">IF(PORTADA!$E$39="A",CONCATENATE(I241," ",G241),"")</f>
        <v>b) 0</v>
      </c>
      <c r="D241" s="26"/>
      <c r="G241" s="38">
        <f>IF(J240="FIN","",LOOKUP(I239,DATOS!A:A,DATOS!M:M))</f>
        <v>0</v>
      </c>
      <c r="I241" s="35" t="s">
        <v>126</v>
      </c>
      <c r="K241" s="20">
        <f ca="1">IF(PORTADA!$E$39="A",S240,0)</f>
        <v>0</v>
      </c>
      <c r="L241" s="20"/>
      <c r="M241" s="20"/>
      <c r="N241" s="20"/>
      <c r="O241" s="20"/>
      <c r="P241" s="20">
        <f>O240-P240</f>
        <v>0</v>
      </c>
      <c r="Q241" s="21" t="s">
        <v>1</v>
      </c>
      <c r="R241" s="20" t="str">
        <f>CONCATENATE(B241,Q241)</f>
        <v>B</v>
      </c>
      <c r="S241" s="20"/>
    </row>
    <row r="242" spans="1:19" x14ac:dyDescent="0.25">
      <c r="A242" s="139"/>
      <c r="B242" s="29"/>
      <c r="C242" s="25" t="str">
        <f ca="1">IF(PORTADA!$E$39="A",CONCATENATE(I242," ",G242),"")</f>
        <v>c) 0</v>
      </c>
      <c r="D242" s="26"/>
      <c r="G242" s="38">
        <f>IF(J240="FIN","",LOOKUP(I239,DATOS!A:A,DATOS!N:N))</f>
        <v>0</v>
      </c>
      <c r="I242" s="35" t="s">
        <v>125</v>
      </c>
      <c r="K242" s="20"/>
      <c r="L242" s="20"/>
      <c r="M242" s="20"/>
      <c r="N242" s="20"/>
      <c r="O242" s="20"/>
      <c r="P242" s="20"/>
      <c r="Q242" s="21" t="s">
        <v>2</v>
      </c>
      <c r="R242" s="20" t="str">
        <f>CONCATENATE(B242,Q242)</f>
        <v>C</v>
      </c>
      <c r="S242" s="20"/>
    </row>
    <row r="243" spans="1:19" x14ac:dyDescent="0.25">
      <c r="A243" s="139"/>
      <c r="B243" s="29"/>
      <c r="C243" s="25" t="str">
        <f ca="1">IF(PORTADA!$E$39="A",CONCATENATE(I243," ",G243),"")</f>
        <v>d) 0</v>
      </c>
      <c r="D243" s="26"/>
      <c r="G243" s="38">
        <f>IF(J240="FIN","",LOOKUP(I239,DATOS!A:A,DATOS!O:O))</f>
        <v>0</v>
      </c>
      <c r="I243" s="35" t="s">
        <v>46</v>
      </c>
      <c r="K243" s="20"/>
      <c r="L243" s="20"/>
      <c r="M243" s="20"/>
      <c r="N243" s="20"/>
      <c r="O243" s="20"/>
      <c r="P243" s="20"/>
      <c r="Q243" s="21" t="s">
        <v>3</v>
      </c>
      <c r="R243" s="20" t="str">
        <f>CONCATENATE(B243,Q243)</f>
        <v>D</v>
      </c>
      <c r="S243" s="20"/>
    </row>
    <row r="244" spans="1:19" x14ac:dyDescent="0.25">
      <c r="A244" s="11"/>
      <c r="B244" s="30"/>
      <c r="C244" s="27"/>
      <c r="D244" s="28"/>
      <c r="J244" s="19"/>
    </row>
    <row r="245" spans="1:19" x14ac:dyDescent="0.25">
      <c r="A245" s="11"/>
      <c r="B245" s="31"/>
      <c r="C245" s="23" t="str">
        <f ca="1">IF(PORTADA!$E$39="A",CONCATENATE(K245,".- ",G245),"")</f>
        <v xml:space="preserve">41.- DERECHOS Y DEBERES DE LOS MIEMBROS DE LAS FAS. </v>
      </c>
      <c r="D245" s="24"/>
      <c r="E245" s="11"/>
      <c r="F245" s="11"/>
      <c r="G245" s="40" t="str">
        <f>IF(J246="FIN","",LOOKUP(I245,DATOS!A:A,DATOS!F:F))</f>
        <v xml:space="preserve">DERECHOS Y DEBERES DE LOS MIEMBROS DE LAS FAS. </v>
      </c>
      <c r="H245" s="40">
        <f>IF(J246="FIN",0,LOOKUP(I245,DATOS!A:A,DATOS!P:P))</f>
        <v>0</v>
      </c>
      <c r="I245" s="35">
        <f>+I239+1</f>
        <v>470</v>
      </c>
      <c r="J245" s="61">
        <f>IF(LOOKUP(I245,DATOS!A:A,DATOS!C:C)=0,J239,(LOOKUP(I245,DATOS!A:A,DATOS!C:C)))</f>
        <v>8</v>
      </c>
      <c r="K245" s="22">
        <f>+K239+1</f>
        <v>41</v>
      </c>
      <c r="L245" s="20" t="s">
        <v>33</v>
      </c>
      <c r="M245" s="20" t="s">
        <v>34</v>
      </c>
      <c r="N245" s="20" t="s">
        <v>39</v>
      </c>
      <c r="O245" s="20" t="s">
        <v>35</v>
      </c>
      <c r="P245" s="20" t="s">
        <v>36</v>
      </c>
      <c r="Q245" s="20" t="s">
        <v>37</v>
      </c>
      <c r="R245" s="20" t="str">
        <f>CONCATENATE("X",H245)</f>
        <v>X0</v>
      </c>
      <c r="S245" s="20" t="s">
        <v>38</v>
      </c>
    </row>
    <row r="246" spans="1:19" x14ac:dyDescent="0.25">
      <c r="A246" s="139">
        <f ca="1">IF($E$2="X",0,IF(K247&gt;2,H245,K247))</f>
        <v>0</v>
      </c>
      <c r="B246" s="29"/>
      <c r="C246" s="25" t="str">
        <f ca="1">IF(PORTADA!$E$39="A",CONCATENATE(I246," ",G246),"")</f>
        <v>a) 0</v>
      </c>
      <c r="D246" s="26"/>
      <c r="G246" s="38">
        <f>IF(J246="FIN","",LOOKUP(I245,DATOS!A:A,DATOS!L:L))</f>
        <v>0</v>
      </c>
      <c r="I246" s="35" t="s">
        <v>127</v>
      </c>
      <c r="J246" s="41" t="str">
        <f>IF(J240="FIN","FIN",IF(J245=J239,"","FIN"))</f>
        <v/>
      </c>
      <c r="K246" s="20" t="s">
        <v>5</v>
      </c>
      <c r="L246" s="20">
        <f>IF(M246&gt;0,0,P246)</f>
        <v>0</v>
      </c>
      <c r="M246" s="20">
        <f>IF(P247&gt;0,1,0)</f>
        <v>0</v>
      </c>
      <c r="N246" s="20">
        <f>IF(M246=1,-1/COUNTA(Q246:Q249),0)</f>
        <v>0</v>
      </c>
      <c r="O246" s="20">
        <f>COUNTA(B246:B249)</f>
        <v>0</v>
      </c>
      <c r="P246" s="20">
        <f>COUNTIF(R246:R249,R245)</f>
        <v>0</v>
      </c>
      <c r="Q246" s="21" t="s">
        <v>0</v>
      </c>
      <c r="R246" s="20" t="str">
        <f>CONCATENATE(B246,Q246)</f>
        <v>A</v>
      </c>
      <c r="S246" s="20">
        <f>IF(P246&gt;0,P246+O246,O246*3)</f>
        <v>0</v>
      </c>
    </row>
    <row r="247" spans="1:19" x14ac:dyDescent="0.25">
      <c r="A247" s="139"/>
      <c r="B247" s="29"/>
      <c r="C247" s="25" t="str">
        <f ca="1">IF(PORTADA!$E$39="A",CONCATENATE(I247," ",G247),"")</f>
        <v>b) 0</v>
      </c>
      <c r="D247" s="26"/>
      <c r="G247" s="38">
        <f>IF(J246="FIN","",LOOKUP(I245,DATOS!A:A,DATOS!M:M))</f>
        <v>0</v>
      </c>
      <c r="I247" s="35" t="s">
        <v>126</v>
      </c>
      <c r="K247" s="20">
        <f ca="1">IF(PORTADA!$E$39="A",S246,0)</f>
        <v>0</v>
      </c>
      <c r="L247" s="20"/>
      <c r="M247" s="20"/>
      <c r="N247" s="20"/>
      <c r="O247" s="20"/>
      <c r="P247" s="20">
        <f>O246-P246</f>
        <v>0</v>
      </c>
      <c r="Q247" s="21" t="s">
        <v>1</v>
      </c>
      <c r="R247" s="20" t="str">
        <f>CONCATENATE(B247,Q247)</f>
        <v>B</v>
      </c>
      <c r="S247" s="20"/>
    </row>
    <row r="248" spans="1:19" x14ac:dyDescent="0.25">
      <c r="A248" s="139"/>
      <c r="B248" s="29"/>
      <c r="C248" s="25" t="str">
        <f ca="1">IF(PORTADA!$E$39="A",CONCATENATE(I248," ",G248),"")</f>
        <v>c) 0</v>
      </c>
      <c r="D248" s="26"/>
      <c r="G248" s="38">
        <f>IF(J246="FIN","",LOOKUP(I245,DATOS!A:A,DATOS!N:N))</f>
        <v>0</v>
      </c>
      <c r="I248" s="35" t="s">
        <v>125</v>
      </c>
      <c r="K248" s="20"/>
      <c r="L248" s="20"/>
      <c r="M248" s="20"/>
      <c r="N248" s="20"/>
      <c r="O248" s="20"/>
      <c r="P248" s="20"/>
      <c r="Q248" s="21" t="s">
        <v>2</v>
      </c>
      <c r="R248" s="20" t="str">
        <f>CONCATENATE(B248,Q248)</f>
        <v>C</v>
      </c>
      <c r="S248" s="20"/>
    </row>
    <row r="249" spans="1:19" x14ac:dyDescent="0.25">
      <c r="A249" s="139"/>
      <c r="B249" s="29"/>
      <c r="C249" s="25" t="str">
        <f ca="1">IF(PORTADA!$E$39="A",CONCATENATE(I249," ",G249),"")</f>
        <v>d) 0</v>
      </c>
      <c r="D249" s="26"/>
      <c r="G249" s="38">
        <f>IF(J246="FIN","",LOOKUP(I245,DATOS!A:A,DATOS!O:O))</f>
        <v>0</v>
      </c>
      <c r="I249" s="35" t="s">
        <v>46</v>
      </c>
      <c r="K249" s="20"/>
      <c r="L249" s="20"/>
      <c r="M249" s="20"/>
      <c r="N249" s="20"/>
      <c r="O249" s="20"/>
      <c r="P249" s="20"/>
      <c r="Q249" s="21" t="s">
        <v>3</v>
      </c>
      <c r="R249" s="20" t="str">
        <f>CONCATENATE(B249,Q249)</f>
        <v>D</v>
      </c>
      <c r="S249" s="20"/>
    </row>
    <row r="250" spans="1:19" x14ac:dyDescent="0.25">
      <c r="A250" s="11"/>
      <c r="B250" s="30"/>
      <c r="C250" s="27"/>
      <c r="D250" s="28"/>
      <c r="J250" s="19"/>
    </row>
    <row r="251" spans="1:19" x14ac:dyDescent="0.25">
      <c r="A251" s="11"/>
      <c r="B251" s="31"/>
      <c r="C251" s="23" t="str">
        <f ca="1">IF(PORTADA!$E$39="A",CONCATENATE(K251,".- ",G251),"")</f>
        <v xml:space="preserve">42.- DERECHOS Y DEBERES DE LOS MIEMBROS DE LAS FAS. </v>
      </c>
      <c r="D251" s="24"/>
      <c r="E251" s="11"/>
      <c r="F251" s="11"/>
      <c r="G251" s="40" t="str">
        <f>IF(J252="FIN","",LOOKUP(I251,DATOS!A:A,DATOS!F:F))</f>
        <v xml:space="preserve">DERECHOS Y DEBERES DE LOS MIEMBROS DE LAS FAS. </v>
      </c>
      <c r="H251" s="40">
        <f>IF(J252="FIN",0,LOOKUP(I251,DATOS!A:A,DATOS!P:P))</f>
        <v>0</v>
      </c>
      <c r="I251" s="35">
        <f>+I245+1</f>
        <v>471</v>
      </c>
      <c r="J251" s="61">
        <f>IF(LOOKUP(I251,DATOS!A:A,DATOS!C:C)=0,J245,(LOOKUP(I251,DATOS!A:A,DATOS!C:C)))</f>
        <v>8</v>
      </c>
      <c r="K251" s="22">
        <f>+K245+1</f>
        <v>42</v>
      </c>
      <c r="L251" s="20" t="s">
        <v>33</v>
      </c>
      <c r="M251" s="20" t="s">
        <v>34</v>
      </c>
      <c r="N251" s="20" t="s">
        <v>39</v>
      </c>
      <c r="O251" s="20" t="s">
        <v>35</v>
      </c>
      <c r="P251" s="20" t="s">
        <v>36</v>
      </c>
      <c r="Q251" s="20" t="s">
        <v>37</v>
      </c>
      <c r="R251" s="20" t="str">
        <f>CONCATENATE("X",H251)</f>
        <v>X0</v>
      </c>
      <c r="S251" s="20" t="s">
        <v>38</v>
      </c>
    </row>
    <row r="252" spans="1:19" x14ac:dyDescent="0.25">
      <c r="A252" s="139">
        <f ca="1">IF($E$2="X",0,IF(K253&gt;2,H251,K253))</f>
        <v>0</v>
      </c>
      <c r="B252" s="29"/>
      <c r="C252" s="25" t="str">
        <f ca="1">IF(PORTADA!$E$39="A",CONCATENATE(I252," ",G252),"")</f>
        <v>a) 0</v>
      </c>
      <c r="D252" s="26"/>
      <c r="G252" s="38">
        <f>IF(J252="FIN","",LOOKUP(I251,DATOS!A:A,DATOS!L:L))</f>
        <v>0</v>
      </c>
      <c r="I252" s="35" t="s">
        <v>127</v>
      </c>
      <c r="J252" s="41" t="str">
        <f>IF(J246="FIN","FIN",IF(J251=J245,"","FIN"))</f>
        <v/>
      </c>
      <c r="K252" s="20" t="s">
        <v>5</v>
      </c>
      <c r="L252" s="20">
        <f>IF(M252&gt;0,0,P252)</f>
        <v>0</v>
      </c>
      <c r="M252" s="20">
        <f>IF(P253&gt;0,1,0)</f>
        <v>0</v>
      </c>
      <c r="N252" s="20">
        <f>IF(M252=1,-1/COUNTA(Q252:Q255),0)</f>
        <v>0</v>
      </c>
      <c r="O252" s="20">
        <f>COUNTA(B252:B255)</f>
        <v>0</v>
      </c>
      <c r="P252" s="20">
        <f>COUNTIF(R252:R255,R251)</f>
        <v>0</v>
      </c>
      <c r="Q252" s="21" t="s">
        <v>0</v>
      </c>
      <c r="R252" s="20" t="str">
        <f>CONCATENATE(B252,Q252)</f>
        <v>A</v>
      </c>
      <c r="S252" s="20">
        <f>IF(P252&gt;0,P252+O252,O252*3)</f>
        <v>0</v>
      </c>
    </row>
    <row r="253" spans="1:19" x14ac:dyDescent="0.25">
      <c r="A253" s="139"/>
      <c r="B253" s="29"/>
      <c r="C253" s="25" t="str">
        <f ca="1">IF(PORTADA!$E$39="A",CONCATENATE(I253," ",G253),"")</f>
        <v>b) 0</v>
      </c>
      <c r="D253" s="26"/>
      <c r="G253" s="38">
        <f>IF(J252="FIN","",LOOKUP(I251,DATOS!A:A,DATOS!M:M))</f>
        <v>0</v>
      </c>
      <c r="I253" s="35" t="s">
        <v>126</v>
      </c>
      <c r="K253" s="20">
        <f ca="1">IF(PORTADA!$E$39="A",S252,0)</f>
        <v>0</v>
      </c>
      <c r="L253" s="20"/>
      <c r="M253" s="20"/>
      <c r="N253" s="20"/>
      <c r="O253" s="20"/>
      <c r="P253" s="20">
        <f>O252-P252</f>
        <v>0</v>
      </c>
      <c r="Q253" s="21" t="s">
        <v>1</v>
      </c>
      <c r="R253" s="20" t="str">
        <f>CONCATENATE(B253,Q253)</f>
        <v>B</v>
      </c>
      <c r="S253" s="20"/>
    </row>
    <row r="254" spans="1:19" x14ac:dyDescent="0.25">
      <c r="A254" s="139"/>
      <c r="B254" s="29"/>
      <c r="C254" s="25" t="str">
        <f ca="1">IF(PORTADA!$E$39="A",CONCATENATE(I254," ",G254),"")</f>
        <v>c) 0</v>
      </c>
      <c r="D254" s="26"/>
      <c r="G254" s="38">
        <f>IF(J252="FIN","",LOOKUP(I251,DATOS!A:A,DATOS!N:N))</f>
        <v>0</v>
      </c>
      <c r="I254" s="35" t="s">
        <v>125</v>
      </c>
      <c r="K254" s="20"/>
      <c r="L254" s="20"/>
      <c r="M254" s="20"/>
      <c r="N254" s="20"/>
      <c r="O254" s="20"/>
      <c r="P254" s="20"/>
      <c r="Q254" s="21" t="s">
        <v>2</v>
      </c>
      <c r="R254" s="20" t="str">
        <f>CONCATENATE(B254,Q254)</f>
        <v>C</v>
      </c>
      <c r="S254" s="20"/>
    </row>
    <row r="255" spans="1:19" x14ac:dyDescent="0.25">
      <c r="A255" s="139"/>
      <c r="B255" s="29"/>
      <c r="C255" s="25" t="str">
        <f ca="1">IF(PORTADA!$E$39="A",CONCATENATE(I255," ",G255),"")</f>
        <v>d) 0</v>
      </c>
      <c r="D255" s="26"/>
      <c r="G255" s="38">
        <f>IF(J252="FIN","",LOOKUP(I251,DATOS!A:A,DATOS!O:O))</f>
        <v>0</v>
      </c>
      <c r="I255" s="35" t="s">
        <v>46</v>
      </c>
      <c r="K255" s="20"/>
      <c r="L255" s="20"/>
      <c r="M255" s="20"/>
      <c r="N255" s="20"/>
      <c r="O255" s="20"/>
      <c r="P255" s="20"/>
      <c r="Q255" s="21" t="s">
        <v>3</v>
      </c>
      <c r="R255" s="20" t="str">
        <f>CONCATENATE(B255,Q255)</f>
        <v>D</v>
      </c>
      <c r="S255" s="20"/>
    </row>
    <row r="256" spans="1:19" x14ac:dyDescent="0.25">
      <c r="A256" s="11"/>
      <c r="B256" s="30"/>
      <c r="C256" s="27"/>
      <c r="D256" s="28"/>
      <c r="J256" s="19"/>
    </row>
    <row r="257" spans="1:19" x14ac:dyDescent="0.25">
      <c r="A257" s="11"/>
      <c r="B257" s="31"/>
      <c r="C257" s="23" t="str">
        <f ca="1">IF(PORTADA!$E$39="A",CONCATENATE(K257,".- ",G257),"")</f>
        <v xml:space="preserve">43.- DERECHOS Y DEBERES DE LOS MIEMBROS DE LAS FAS. </v>
      </c>
      <c r="D257" s="24"/>
      <c r="E257" s="11"/>
      <c r="F257" s="11"/>
      <c r="G257" s="40" t="str">
        <f>IF(J258="FIN","",LOOKUP(I257,DATOS!A:A,DATOS!F:F))</f>
        <v xml:space="preserve">DERECHOS Y DEBERES DE LOS MIEMBROS DE LAS FAS. </v>
      </c>
      <c r="H257" s="40">
        <f>IF(J258="FIN",0,LOOKUP(I257,DATOS!A:A,DATOS!P:P))</f>
        <v>0</v>
      </c>
      <c r="I257" s="35">
        <f>+I251+1</f>
        <v>472</v>
      </c>
      <c r="J257" s="61">
        <f>IF(LOOKUP(I257,DATOS!A:A,DATOS!C:C)=0,J251,(LOOKUP(I257,DATOS!A:A,DATOS!C:C)))</f>
        <v>8</v>
      </c>
      <c r="K257" s="22">
        <f>+K251+1</f>
        <v>43</v>
      </c>
      <c r="L257" s="20" t="s">
        <v>33</v>
      </c>
      <c r="M257" s="20" t="s">
        <v>34</v>
      </c>
      <c r="N257" s="20" t="s">
        <v>39</v>
      </c>
      <c r="O257" s="20" t="s">
        <v>35</v>
      </c>
      <c r="P257" s="20" t="s">
        <v>36</v>
      </c>
      <c r="Q257" s="20" t="s">
        <v>37</v>
      </c>
      <c r="R257" s="20" t="str">
        <f>CONCATENATE("X",H257)</f>
        <v>X0</v>
      </c>
      <c r="S257" s="20" t="s">
        <v>38</v>
      </c>
    </row>
    <row r="258" spans="1:19" x14ac:dyDescent="0.25">
      <c r="A258" s="139">
        <f ca="1">IF($E$2="X",0,IF(K259&gt;2,H257,K259))</f>
        <v>0</v>
      </c>
      <c r="B258" s="29"/>
      <c r="C258" s="25" t="str">
        <f ca="1">IF(PORTADA!$E$39="A",CONCATENATE(I258," ",G258),"")</f>
        <v>a) 0</v>
      </c>
      <c r="D258" s="26"/>
      <c r="G258" s="38">
        <f>IF(J258="FIN","",LOOKUP(I257,DATOS!A:A,DATOS!L:L))</f>
        <v>0</v>
      </c>
      <c r="I258" s="35" t="s">
        <v>127</v>
      </c>
      <c r="J258" s="41" t="str">
        <f>IF(J252="FIN","FIN",IF(J257=J251,"","FIN"))</f>
        <v/>
      </c>
      <c r="K258" s="20" t="s">
        <v>5</v>
      </c>
      <c r="L258" s="20">
        <f>IF(M258&gt;0,0,P258)</f>
        <v>0</v>
      </c>
      <c r="M258" s="20">
        <f>IF(P259&gt;0,1,0)</f>
        <v>0</v>
      </c>
      <c r="N258" s="20">
        <f>IF(M258=1,-1/COUNTA(Q258:Q261),0)</f>
        <v>0</v>
      </c>
      <c r="O258" s="20">
        <f>COUNTA(B258:B261)</f>
        <v>0</v>
      </c>
      <c r="P258" s="20">
        <f>COUNTIF(R258:R261,R257)</f>
        <v>0</v>
      </c>
      <c r="Q258" s="21" t="s">
        <v>0</v>
      </c>
      <c r="R258" s="20" t="str">
        <f>CONCATENATE(B258,Q258)</f>
        <v>A</v>
      </c>
      <c r="S258" s="20">
        <f>IF(P258&gt;0,P258+O258,O258*3)</f>
        <v>0</v>
      </c>
    </row>
    <row r="259" spans="1:19" x14ac:dyDescent="0.25">
      <c r="A259" s="139"/>
      <c r="B259" s="29"/>
      <c r="C259" s="25" t="str">
        <f ca="1">IF(PORTADA!$E$39="A",CONCATENATE(I259," ",G259),"")</f>
        <v>b) 0</v>
      </c>
      <c r="D259" s="26"/>
      <c r="G259" s="38">
        <f>IF(J258="FIN","",LOOKUP(I257,DATOS!A:A,DATOS!M:M))</f>
        <v>0</v>
      </c>
      <c r="I259" s="35" t="s">
        <v>126</v>
      </c>
      <c r="K259" s="20">
        <f ca="1">IF(PORTADA!$E$39="A",S258,0)</f>
        <v>0</v>
      </c>
      <c r="L259" s="20"/>
      <c r="M259" s="20"/>
      <c r="N259" s="20"/>
      <c r="O259" s="20"/>
      <c r="P259" s="20">
        <f>O258-P258</f>
        <v>0</v>
      </c>
      <c r="Q259" s="21" t="s">
        <v>1</v>
      </c>
      <c r="R259" s="20" t="str">
        <f>CONCATENATE(B259,Q259)</f>
        <v>B</v>
      </c>
      <c r="S259" s="20"/>
    </row>
    <row r="260" spans="1:19" x14ac:dyDescent="0.25">
      <c r="A260" s="139"/>
      <c r="B260" s="29"/>
      <c r="C260" s="25" t="str">
        <f ca="1">IF(PORTADA!$E$39="A",CONCATENATE(I260," ",G260),"")</f>
        <v>c) 0</v>
      </c>
      <c r="D260" s="26"/>
      <c r="G260" s="38">
        <f>IF(J258="FIN","",LOOKUP(I257,DATOS!A:A,DATOS!N:N))</f>
        <v>0</v>
      </c>
      <c r="I260" s="35" t="s">
        <v>125</v>
      </c>
      <c r="K260" s="20"/>
      <c r="L260" s="20"/>
      <c r="M260" s="20"/>
      <c r="N260" s="20"/>
      <c r="O260" s="20"/>
      <c r="P260" s="20"/>
      <c r="Q260" s="21" t="s">
        <v>2</v>
      </c>
      <c r="R260" s="20" t="str">
        <f>CONCATENATE(B260,Q260)</f>
        <v>C</v>
      </c>
      <c r="S260" s="20"/>
    </row>
    <row r="261" spans="1:19" x14ac:dyDescent="0.25">
      <c r="A261" s="139"/>
      <c r="B261" s="29"/>
      <c r="C261" s="25" t="str">
        <f ca="1">IF(PORTADA!$E$39="A",CONCATENATE(I261," ",G261),"")</f>
        <v>d) 0</v>
      </c>
      <c r="D261" s="26"/>
      <c r="G261" s="38">
        <f>IF(J258="FIN","",LOOKUP(I257,DATOS!A:A,DATOS!O:O))</f>
        <v>0</v>
      </c>
      <c r="I261" s="35" t="s">
        <v>46</v>
      </c>
      <c r="K261" s="20"/>
      <c r="L261" s="20"/>
      <c r="M261" s="20"/>
      <c r="N261" s="20"/>
      <c r="O261" s="20"/>
      <c r="P261" s="20"/>
      <c r="Q261" s="21" t="s">
        <v>3</v>
      </c>
      <c r="R261" s="20" t="str">
        <f>CONCATENATE(B261,Q261)</f>
        <v>D</v>
      </c>
      <c r="S261" s="20"/>
    </row>
    <row r="262" spans="1:19" x14ac:dyDescent="0.25">
      <c r="A262" s="11"/>
      <c r="B262" s="30"/>
      <c r="C262" s="27"/>
      <c r="D262" s="28"/>
      <c r="J262" s="19"/>
    </row>
    <row r="263" spans="1:19" x14ac:dyDescent="0.25">
      <c r="A263" s="11"/>
      <c r="B263" s="31"/>
      <c r="C263" s="23" t="str">
        <f ca="1">IF(PORTADA!$E$39="A",CONCATENATE(K263,".- ",G263),"")</f>
        <v xml:space="preserve">44.- DERECHOS Y DEBERES DE LOS MIEMBROS DE LAS FAS. </v>
      </c>
      <c r="D263" s="24"/>
      <c r="E263" s="11"/>
      <c r="F263" s="11"/>
      <c r="G263" s="40" t="str">
        <f>IF(J264="FIN","",LOOKUP(I263,DATOS!A:A,DATOS!F:F))</f>
        <v xml:space="preserve">DERECHOS Y DEBERES DE LOS MIEMBROS DE LAS FAS. </v>
      </c>
      <c r="H263" s="40">
        <f>IF(J264="FIN",0,LOOKUP(I263,DATOS!A:A,DATOS!P:P))</f>
        <v>0</v>
      </c>
      <c r="I263" s="35">
        <f>+I257+1</f>
        <v>473</v>
      </c>
      <c r="J263" s="61">
        <f>IF(LOOKUP(I263,DATOS!A:A,DATOS!C:C)=0,J257,(LOOKUP(I263,DATOS!A:A,DATOS!C:C)))</f>
        <v>8</v>
      </c>
      <c r="K263" s="22">
        <f>+K257+1</f>
        <v>44</v>
      </c>
      <c r="L263" s="20" t="s">
        <v>33</v>
      </c>
      <c r="M263" s="20" t="s">
        <v>34</v>
      </c>
      <c r="N263" s="20" t="s">
        <v>39</v>
      </c>
      <c r="O263" s="20" t="s">
        <v>35</v>
      </c>
      <c r="P263" s="20" t="s">
        <v>36</v>
      </c>
      <c r="Q263" s="20" t="s">
        <v>37</v>
      </c>
      <c r="R263" s="20" t="str">
        <f>CONCATENATE("X",H263)</f>
        <v>X0</v>
      </c>
      <c r="S263" s="20" t="s">
        <v>38</v>
      </c>
    </row>
    <row r="264" spans="1:19" x14ac:dyDescent="0.25">
      <c r="A264" s="139">
        <f ca="1">IF($E$2="X",0,IF(K265&gt;2,H263,K265))</f>
        <v>0</v>
      </c>
      <c r="B264" s="29"/>
      <c r="C264" s="25" t="str">
        <f ca="1">IF(PORTADA!$E$39="A",CONCATENATE(I264," ",G264),"")</f>
        <v>a) 0</v>
      </c>
      <c r="D264" s="26"/>
      <c r="G264" s="38">
        <f>IF(J264="FIN","",LOOKUP(I263,DATOS!A:A,DATOS!L:L))</f>
        <v>0</v>
      </c>
      <c r="I264" s="35" t="s">
        <v>127</v>
      </c>
      <c r="J264" s="41" t="str">
        <f>IF(J258="FIN","FIN",IF(J263=J257,"","FIN"))</f>
        <v/>
      </c>
      <c r="K264" s="20" t="s">
        <v>5</v>
      </c>
      <c r="L264" s="20">
        <f>IF(M264&gt;0,0,P264)</f>
        <v>0</v>
      </c>
      <c r="M264" s="20">
        <f>IF(P265&gt;0,1,0)</f>
        <v>0</v>
      </c>
      <c r="N264" s="20">
        <f>IF(M264=1,-1/COUNTA(Q264:Q267),0)</f>
        <v>0</v>
      </c>
      <c r="O264" s="20">
        <f>COUNTA(B264:B267)</f>
        <v>0</v>
      </c>
      <c r="P264" s="20">
        <f>COUNTIF(R264:R267,R263)</f>
        <v>0</v>
      </c>
      <c r="Q264" s="21" t="s">
        <v>0</v>
      </c>
      <c r="R264" s="20" t="str">
        <f>CONCATENATE(B264,Q264)</f>
        <v>A</v>
      </c>
      <c r="S264" s="20">
        <f>IF(P264&gt;0,P264+O264,O264*3)</f>
        <v>0</v>
      </c>
    </row>
    <row r="265" spans="1:19" x14ac:dyDescent="0.25">
      <c r="A265" s="139"/>
      <c r="B265" s="29"/>
      <c r="C265" s="25" t="str">
        <f ca="1">IF(PORTADA!$E$39="A",CONCATENATE(I265," ",G265),"")</f>
        <v>b) 0</v>
      </c>
      <c r="D265" s="26"/>
      <c r="G265" s="38">
        <f>IF(J264="FIN","",LOOKUP(I263,DATOS!A:A,DATOS!M:M))</f>
        <v>0</v>
      </c>
      <c r="I265" s="35" t="s">
        <v>126</v>
      </c>
      <c r="K265" s="20">
        <f ca="1">IF(PORTADA!$E$39="A",S264,0)</f>
        <v>0</v>
      </c>
      <c r="L265" s="20"/>
      <c r="M265" s="20"/>
      <c r="N265" s="20"/>
      <c r="O265" s="20"/>
      <c r="P265" s="20">
        <f>O264-P264</f>
        <v>0</v>
      </c>
      <c r="Q265" s="21" t="s">
        <v>1</v>
      </c>
      <c r="R265" s="20" t="str">
        <f>CONCATENATE(B265,Q265)</f>
        <v>B</v>
      </c>
      <c r="S265" s="20"/>
    </row>
    <row r="266" spans="1:19" x14ac:dyDescent="0.25">
      <c r="A266" s="139"/>
      <c r="B266" s="29"/>
      <c r="C266" s="25" t="str">
        <f ca="1">IF(PORTADA!$E$39="A",CONCATENATE(I266," ",G266),"")</f>
        <v>c) 0</v>
      </c>
      <c r="D266" s="26"/>
      <c r="G266" s="38">
        <f>IF(J264="FIN","",LOOKUP(I263,DATOS!A:A,DATOS!N:N))</f>
        <v>0</v>
      </c>
      <c r="I266" s="35" t="s">
        <v>125</v>
      </c>
      <c r="K266" s="20"/>
      <c r="L266" s="20"/>
      <c r="M266" s="20"/>
      <c r="N266" s="20"/>
      <c r="O266" s="20"/>
      <c r="P266" s="20"/>
      <c r="Q266" s="21" t="s">
        <v>2</v>
      </c>
      <c r="R266" s="20" t="str">
        <f>CONCATENATE(B266,Q266)</f>
        <v>C</v>
      </c>
      <c r="S266" s="20"/>
    </row>
    <row r="267" spans="1:19" x14ac:dyDescent="0.25">
      <c r="A267" s="139"/>
      <c r="B267" s="29"/>
      <c r="C267" s="25" t="str">
        <f ca="1">IF(PORTADA!$E$39="A",CONCATENATE(I267," ",G267),"")</f>
        <v>d) 0</v>
      </c>
      <c r="D267" s="26"/>
      <c r="G267" s="38">
        <f>IF(J264="FIN","",LOOKUP(I263,DATOS!A:A,DATOS!O:O))</f>
        <v>0</v>
      </c>
      <c r="I267" s="35" t="s">
        <v>46</v>
      </c>
      <c r="K267" s="20"/>
      <c r="L267" s="20"/>
      <c r="M267" s="20"/>
      <c r="N267" s="20"/>
      <c r="O267" s="20"/>
      <c r="P267" s="20"/>
      <c r="Q267" s="21" t="s">
        <v>3</v>
      </c>
      <c r="R267" s="20" t="str">
        <f>CONCATENATE(B267,Q267)</f>
        <v>D</v>
      </c>
      <c r="S267" s="20"/>
    </row>
    <row r="268" spans="1:19" x14ac:dyDescent="0.25">
      <c r="A268" s="11"/>
      <c r="B268" s="30"/>
      <c r="C268" s="27"/>
      <c r="D268" s="28"/>
      <c r="J268" s="19"/>
    </row>
    <row r="269" spans="1:19" x14ac:dyDescent="0.25">
      <c r="A269" s="11"/>
      <c r="B269" s="31"/>
      <c r="C269" s="23" t="str">
        <f ca="1">IF(PORTADA!$E$39="A",CONCATENATE(K269,".- ",G269),"")</f>
        <v xml:space="preserve">45.- DERECHOS Y DEBERES DE LOS MIEMBROS DE LAS FAS. </v>
      </c>
      <c r="D269" s="24"/>
      <c r="E269" s="11"/>
      <c r="F269" s="11"/>
      <c r="G269" s="40" t="str">
        <f>IF(J270="FIN","",LOOKUP(I269,DATOS!A:A,DATOS!F:F))</f>
        <v xml:space="preserve">DERECHOS Y DEBERES DE LOS MIEMBROS DE LAS FAS. </v>
      </c>
      <c r="H269" s="40">
        <f>IF(J270="FIN",0,LOOKUP(I269,DATOS!A:A,DATOS!P:P))</f>
        <v>0</v>
      </c>
      <c r="I269" s="35">
        <f>+I263+1</f>
        <v>474</v>
      </c>
      <c r="J269" s="61">
        <f>IF(LOOKUP(I269,DATOS!A:A,DATOS!C:C)=0,J263,(LOOKUP(I269,DATOS!A:A,DATOS!C:C)))</f>
        <v>8</v>
      </c>
      <c r="K269" s="22">
        <f>+K263+1</f>
        <v>45</v>
      </c>
      <c r="L269" s="20" t="s">
        <v>33</v>
      </c>
      <c r="M269" s="20" t="s">
        <v>34</v>
      </c>
      <c r="N269" s="20" t="s">
        <v>39</v>
      </c>
      <c r="O269" s="20" t="s">
        <v>35</v>
      </c>
      <c r="P269" s="20" t="s">
        <v>36</v>
      </c>
      <c r="Q269" s="20" t="s">
        <v>37</v>
      </c>
      <c r="R269" s="20" t="str">
        <f>CONCATENATE("X",H269)</f>
        <v>X0</v>
      </c>
      <c r="S269" s="20" t="s">
        <v>38</v>
      </c>
    </row>
    <row r="270" spans="1:19" x14ac:dyDescent="0.25">
      <c r="A270" s="139">
        <f ca="1">IF($E$2="X",0,IF(K271&gt;2,H269,K271))</f>
        <v>0</v>
      </c>
      <c r="B270" s="29"/>
      <c r="C270" s="25" t="str">
        <f ca="1">IF(PORTADA!$E$39="A",CONCATENATE(I270," ",G270),"")</f>
        <v>a) 0</v>
      </c>
      <c r="D270" s="26"/>
      <c r="G270" s="38">
        <f>IF(J270="FIN","",LOOKUP(I269,DATOS!A:A,DATOS!L:L))</f>
        <v>0</v>
      </c>
      <c r="I270" s="35" t="s">
        <v>127</v>
      </c>
      <c r="J270" s="41" t="str">
        <f>IF(J264="FIN","FIN",IF(J269=J263,"","FIN"))</f>
        <v/>
      </c>
      <c r="K270" s="20" t="s">
        <v>5</v>
      </c>
      <c r="L270" s="20">
        <f>IF(M270&gt;0,0,P270)</f>
        <v>0</v>
      </c>
      <c r="M270" s="20">
        <f>IF(P271&gt;0,1,0)</f>
        <v>0</v>
      </c>
      <c r="N270" s="20">
        <f>IF(M270=1,-1/COUNTA(Q270:Q273),0)</f>
        <v>0</v>
      </c>
      <c r="O270" s="20">
        <f>COUNTA(B270:B273)</f>
        <v>0</v>
      </c>
      <c r="P270" s="20">
        <f>COUNTIF(R270:R273,R269)</f>
        <v>0</v>
      </c>
      <c r="Q270" s="21" t="s">
        <v>0</v>
      </c>
      <c r="R270" s="20" t="str">
        <f>CONCATENATE(B270,Q270)</f>
        <v>A</v>
      </c>
      <c r="S270" s="20">
        <f>IF(P270&gt;0,P270+O270,O270*3)</f>
        <v>0</v>
      </c>
    </row>
    <row r="271" spans="1:19" x14ac:dyDescent="0.25">
      <c r="A271" s="139"/>
      <c r="B271" s="29"/>
      <c r="C271" s="25" t="str">
        <f ca="1">IF(PORTADA!$E$39="A",CONCATENATE(I271," ",G271),"")</f>
        <v>b) 0</v>
      </c>
      <c r="D271" s="26"/>
      <c r="G271" s="38">
        <f>IF(J270="FIN","",LOOKUP(I269,DATOS!A:A,DATOS!M:M))</f>
        <v>0</v>
      </c>
      <c r="I271" s="35" t="s">
        <v>126</v>
      </c>
      <c r="K271" s="20">
        <f ca="1">IF(PORTADA!$E$39="A",S270,0)</f>
        <v>0</v>
      </c>
      <c r="L271" s="20"/>
      <c r="M271" s="20"/>
      <c r="N271" s="20"/>
      <c r="O271" s="20"/>
      <c r="P271" s="20">
        <f>O270-P270</f>
        <v>0</v>
      </c>
      <c r="Q271" s="21" t="s">
        <v>1</v>
      </c>
      <c r="R271" s="20" t="str">
        <f>CONCATENATE(B271,Q271)</f>
        <v>B</v>
      </c>
      <c r="S271" s="20"/>
    </row>
    <row r="272" spans="1:19" x14ac:dyDescent="0.25">
      <c r="A272" s="139"/>
      <c r="B272" s="29"/>
      <c r="C272" s="25" t="str">
        <f ca="1">IF(PORTADA!$E$39="A",CONCATENATE(I272," ",G272),"")</f>
        <v>c) 0</v>
      </c>
      <c r="D272" s="26"/>
      <c r="G272" s="38">
        <f>IF(J270="FIN","",LOOKUP(I269,DATOS!A:A,DATOS!N:N))</f>
        <v>0</v>
      </c>
      <c r="I272" s="35" t="s">
        <v>125</v>
      </c>
      <c r="K272" s="20"/>
      <c r="L272" s="20"/>
      <c r="M272" s="20"/>
      <c r="N272" s="20"/>
      <c r="O272" s="20"/>
      <c r="P272" s="20"/>
      <c r="Q272" s="21" t="s">
        <v>2</v>
      </c>
      <c r="R272" s="20" t="str">
        <f>CONCATENATE(B272,Q272)</f>
        <v>C</v>
      </c>
      <c r="S272" s="20"/>
    </row>
    <row r="273" spans="1:19" x14ac:dyDescent="0.25">
      <c r="A273" s="139"/>
      <c r="B273" s="29"/>
      <c r="C273" s="25" t="str">
        <f ca="1">IF(PORTADA!$E$39="A",CONCATENATE(I273," ",G273),"")</f>
        <v>d) 0</v>
      </c>
      <c r="D273" s="26"/>
      <c r="G273" s="38">
        <f>IF(J270="FIN","",LOOKUP(I269,DATOS!A:A,DATOS!O:O))</f>
        <v>0</v>
      </c>
      <c r="I273" s="35" t="s">
        <v>46</v>
      </c>
      <c r="K273" s="20"/>
      <c r="L273" s="20"/>
      <c r="M273" s="20"/>
      <c r="N273" s="20"/>
      <c r="O273" s="20"/>
      <c r="P273" s="20"/>
      <c r="Q273" s="21" t="s">
        <v>3</v>
      </c>
      <c r="R273" s="20" t="str">
        <f>CONCATENATE(B273,Q273)</f>
        <v>D</v>
      </c>
      <c r="S273" s="20"/>
    </row>
    <row r="274" spans="1:19" x14ac:dyDescent="0.25">
      <c r="A274" s="11"/>
      <c r="B274" s="30"/>
      <c r="C274" s="27"/>
      <c r="D274" s="28"/>
      <c r="J274" s="19"/>
    </row>
    <row r="275" spans="1:19" x14ac:dyDescent="0.25">
      <c r="A275" s="11"/>
      <c r="B275" s="31"/>
      <c r="C275" s="23" t="str">
        <f ca="1">IF(PORTADA!$E$39="A",CONCATENATE(K275,".- ",G275),"")</f>
        <v xml:space="preserve">46.- DERECHOS Y DEBERES DE LOS MIEMBROS DE LAS FAS. </v>
      </c>
      <c r="D275" s="24"/>
      <c r="E275" s="11"/>
      <c r="F275" s="11"/>
      <c r="G275" s="40" t="str">
        <f>IF(J276="FIN","",LOOKUP(I275,DATOS!A:A,DATOS!F:F))</f>
        <v xml:space="preserve">DERECHOS Y DEBERES DE LOS MIEMBROS DE LAS FAS. </v>
      </c>
      <c r="H275" s="40">
        <f>IF(J276="FIN",0,LOOKUP(I275,DATOS!A:A,DATOS!P:P))</f>
        <v>0</v>
      </c>
      <c r="I275" s="35">
        <f>+I269+1</f>
        <v>475</v>
      </c>
      <c r="J275" s="61">
        <f>IF(LOOKUP(I275,DATOS!A:A,DATOS!C:C)=0,J269,(LOOKUP(I275,DATOS!A:A,DATOS!C:C)))</f>
        <v>8</v>
      </c>
      <c r="K275" s="22">
        <f>+K269+1</f>
        <v>46</v>
      </c>
      <c r="L275" s="20" t="s">
        <v>33</v>
      </c>
      <c r="M275" s="20" t="s">
        <v>34</v>
      </c>
      <c r="N275" s="20" t="s">
        <v>39</v>
      </c>
      <c r="O275" s="20" t="s">
        <v>35</v>
      </c>
      <c r="P275" s="20" t="s">
        <v>36</v>
      </c>
      <c r="Q275" s="20" t="s">
        <v>37</v>
      </c>
      <c r="R275" s="20" t="str">
        <f>CONCATENATE("X",H275)</f>
        <v>X0</v>
      </c>
      <c r="S275" s="20" t="s">
        <v>38</v>
      </c>
    </row>
    <row r="276" spans="1:19" x14ac:dyDescent="0.25">
      <c r="A276" s="139">
        <f ca="1">IF($E$2="X",0,IF(K277&gt;2,H275,K277))</f>
        <v>0</v>
      </c>
      <c r="B276" s="29"/>
      <c r="C276" s="25" t="str">
        <f ca="1">IF(PORTADA!$E$39="A",CONCATENATE(I276," ",G276),"")</f>
        <v>a) 0</v>
      </c>
      <c r="D276" s="26"/>
      <c r="G276" s="38">
        <f>IF(J276="FIN","",LOOKUP(I275,DATOS!A:A,DATOS!L:L))</f>
        <v>0</v>
      </c>
      <c r="I276" s="35" t="s">
        <v>127</v>
      </c>
      <c r="J276" s="41" t="str">
        <f>IF(J270="FIN","FIN",IF(J275=J269,"","FIN"))</f>
        <v/>
      </c>
      <c r="K276" s="20" t="s">
        <v>5</v>
      </c>
      <c r="L276" s="20">
        <f>IF(M276&gt;0,0,P276)</f>
        <v>0</v>
      </c>
      <c r="M276" s="20">
        <f>IF(P277&gt;0,1,0)</f>
        <v>0</v>
      </c>
      <c r="N276" s="20">
        <f>IF(M276=1,-1/COUNTA(Q276:Q279),0)</f>
        <v>0</v>
      </c>
      <c r="O276" s="20">
        <f>COUNTA(B276:B279)</f>
        <v>0</v>
      </c>
      <c r="P276" s="20">
        <f>COUNTIF(R276:R279,R275)</f>
        <v>0</v>
      </c>
      <c r="Q276" s="21" t="s">
        <v>0</v>
      </c>
      <c r="R276" s="20" t="str">
        <f>CONCATENATE(B276,Q276)</f>
        <v>A</v>
      </c>
      <c r="S276" s="20">
        <f>IF(P276&gt;0,P276+O276,O276*3)</f>
        <v>0</v>
      </c>
    </row>
    <row r="277" spans="1:19" x14ac:dyDescent="0.25">
      <c r="A277" s="139"/>
      <c r="B277" s="29"/>
      <c r="C277" s="25" t="str">
        <f ca="1">IF(PORTADA!$E$39="A",CONCATENATE(I277," ",G277),"")</f>
        <v>b) 0</v>
      </c>
      <c r="D277" s="26"/>
      <c r="G277" s="38">
        <f>IF(J276="FIN","",LOOKUP(I275,DATOS!A:A,DATOS!M:M))</f>
        <v>0</v>
      </c>
      <c r="I277" s="35" t="s">
        <v>126</v>
      </c>
      <c r="K277" s="20">
        <f ca="1">IF(PORTADA!$E$39="A",S276,0)</f>
        <v>0</v>
      </c>
      <c r="L277" s="20"/>
      <c r="M277" s="20"/>
      <c r="N277" s="20"/>
      <c r="O277" s="20"/>
      <c r="P277" s="20">
        <f>O276-P276</f>
        <v>0</v>
      </c>
      <c r="Q277" s="21" t="s">
        <v>1</v>
      </c>
      <c r="R277" s="20" t="str">
        <f>CONCATENATE(B277,Q277)</f>
        <v>B</v>
      </c>
      <c r="S277" s="20"/>
    </row>
    <row r="278" spans="1:19" x14ac:dyDescent="0.25">
      <c r="A278" s="139"/>
      <c r="B278" s="29"/>
      <c r="C278" s="25" t="str">
        <f ca="1">IF(PORTADA!$E$39="A",CONCATENATE(I278," ",G278),"")</f>
        <v>c) 0</v>
      </c>
      <c r="D278" s="26"/>
      <c r="G278" s="38">
        <f>IF(J276="FIN","",LOOKUP(I275,DATOS!A:A,DATOS!N:N))</f>
        <v>0</v>
      </c>
      <c r="I278" s="35" t="s">
        <v>125</v>
      </c>
      <c r="K278" s="20"/>
      <c r="L278" s="20"/>
      <c r="M278" s="20"/>
      <c r="N278" s="20"/>
      <c r="O278" s="20"/>
      <c r="P278" s="20"/>
      <c r="Q278" s="21" t="s">
        <v>2</v>
      </c>
      <c r="R278" s="20" t="str">
        <f>CONCATENATE(B278,Q278)</f>
        <v>C</v>
      </c>
      <c r="S278" s="20"/>
    </row>
    <row r="279" spans="1:19" x14ac:dyDescent="0.25">
      <c r="A279" s="139"/>
      <c r="B279" s="29"/>
      <c r="C279" s="25" t="str">
        <f ca="1">IF(PORTADA!$E$39="A",CONCATENATE(I279," ",G279),"")</f>
        <v>d) 0</v>
      </c>
      <c r="D279" s="26"/>
      <c r="G279" s="38">
        <f>IF(J276="FIN","",LOOKUP(I275,DATOS!A:A,DATOS!O:O))</f>
        <v>0</v>
      </c>
      <c r="I279" s="35" t="s">
        <v>46</v>
      </c>
      <c r="K279" s="20"/>
      <c r="L279" s="20"/>
      <c r="M279" s="20"/>
      <c r="N279" s="20"/>
      <c r="O279" s="20"/>
      <c r="P279" s="20"/>
      <c r="Q279" s="21" t="s">
        <v>3</v>
      </c>
      <c r="R279" s="20" t="str">
        <f>CONCATENATE(B279,Q279)</f>
        <v>D</v>
      </c>
      <c r="S279" s="20"/>
    </row>
    <row r="280" spans="1:19" x14ac:dyDescent="0.25">
      <c r="A280" s="11"/>
      <c r="B280" s="30"/>
      <c r="C280" s="27"/>
      <c r="D280" s="28"/>
      <c r="J280" s="19"/>
    </row>
    <row r="281" spans="1:19" x14ac:dyDescent="0.25">
      <c r="A281" s="11"/>
      <c r="B281" s="31"/>
      <c r="C281" s="23" t="str">
        <f ca="1">IF(PORTADA!$E$39="A",CONCATENATE(K281,".- ",G281),"")</f>
        <v xml:space="preserve">47.- DERECHOS Y DEBERES DE LOS MIEMBROS DE LAS FAS. </v>
      </c>
      <c r="D281" s="24"/>
      <c r="E281" s="11"/>
      <c r="F281" s="11"/>
      <c r="G281" s="40" t="str">
        <f>IF(J282="FIN","",LOOKUP(I281,DATOS!A:A,DATOS!F:F))</f>
        <v xml:space="preserve">DERECHOS Y DEBERES DE LOS MIEMBROS DE LAS FAS. </v>
      </c>
      <c r="H281" s="40">
        <f>IF(J282="FIN",0,LOOKUP(I281,DATOS!A:A,DATOS!P:P))</f>
        <v>0</v>
      </c>
      <c r="I281" s="35">
        <f>+I275+1</f>
        <v>476</v>
      </c>
      <c r="J281" s="61">
        <f>IF(LOOKUP(I281,DATOS!A:A,DATOS!C:C)=0,J275,(LOOKUP(I281,DATOS!A:A,DATOS!C:C)))</f>
        <v>8</v>
      </c>
      <c r="K281" s="22">
        <f>+K275+1</f>
        <v>47</v>
      </c>
      <c r="L281" s="20" t="s">
        <v>33</v>
      </c>
      <c r="M281" s="20" t="s">
        <v>34</v>
      </c>
      <c r="N281" s="20" t="s">
        <v>39</v>
      </c>
      <c r="O281" s="20" t="s">
        <v>35</v>
      </c>
      <c r="P281" s="20" t="s">
        <v>36</v>
      </c>
      <c r="Q281" s="20" t="s">
        <v>37</v>
      </c>
      <c r="R281" s="20" t="str">
        <f>CONCATENATE("X",H281)</f>
        <v>X0</v>
      </c>
      <c r="S281" s="20" t="s">
        <v>38</v>
      </c>
    </row>
    <row r="282" spans="1:19" x14ac:dyDescent="0.25">
      <c r="A282" s="139">
        <f ca="1">IF($E$2="X",0,IF(K283&gt;2,H281,K283))</f>
        <v>0</v>
      </c>
      <c r="B282" s="29"/>
      <c r="C282" s="25" t="str">
        <f ca="1">IF(PORTADA!$E$39="A",CONCATENATE(I282," ",G282),"")</f>
        <v>a) 0</v>
      </c>
      <c r="D282" s="26"/>
      <c r="G282" s="38">
        <f>IF(J282="FIN","",LOOKUP(I281,DATOS!A:A,DATOS!L:L))</f>
        <v>0</v>
      </c>
      <c r="I282" s="35" t="s">
        <v>127</v>
      </c>
      <c r="J282" s="41" t="str">
        <f>IF(J276="FIN","FIN",IF(J281=J275,"","FIN"))</f>
        <v/>
      </c>
      <c r="K282" s="20" t="s">
        <v>5</v>
      </c>
      <c r="L282" s="20">
        <f>IF(M282&gt;0,0,P282)</f>
        <v>0</v>
      </c>
      <c r="M282" s="20">
        <f>IF(P283&gt;0,1,0)</f>
        <v>0</v>
      </c>
      <c r="N282" s="20">
        <f>IF(M282=1,-1/COUNTA(Q282:Q285),0)</f>
        <v>0</v>
      </c>
      <c r="O282" s="20">
        <f>COUNTA(B282:B285)</f>
        <v>0</v>
      </c>
      <c r="P282" s="20">
        <f>COUNTIF(R282:R285,R281)</f>
        <v>0</v>
      </c>
      <c r="Q282" s="21" t="s">
        <v>0</v>
      </c>
      <c r="R282" s="20" t="str">
        <f>CONCATENATE(B282,Q282)</f>
        <v>A</v>
      </c>
      <c r="S282" s="20">
        <f>IF(P282&gt;0,P282+O282,O282*3)</f>
        <v>0</v>
      </c>
    </row>
    <row r="283" spans="1:19" x14ac:dyDescent="0.25">
      <c r="A283" s="139"/>
      <c r="B283" s="29"/>
      <c r="C283" s="25" t="str">
        <f ca="1">IF(PORTADA!$E$39="A",CONCATENATE(I283," ",G283),"")</f>
        <v>b) 0</v>
      </c>
      <c r="D283" s="26"/>
      <c r="G283" s="38">
        <f>IF(J282="FIN","",LOOKUP(I281,DATOS!A:A,DATOS!M:M))</f>
        <v>0</v>
      </c>
      <c r="I283" s="35" t="s">
        <v>126</v>
      </c>
      <c r="K283" s="20">
        <f ca="1">IF(PORTADA!$E$39="A",S282,0)</f>
        <v>0</v>
      </c>
      <c r="L283" s="20"/>
      <c r="M283" s="20"/>
      <c r="N283" s="20"/>
      <c r="O283" s="20"/>
      <c r="P283" s="20">
        <f>O282-P282</f>
        <v>0</v>
      </c>
      <c r="Q283" s="21" t="s">
        <v>1</v>
      </c>
      <c r="R283" s="20" t="str">
        <f>CONCATENATE(B283,Q283)</f>
        <v>B</v>
      </c>
      <c r="S283" s="20"/>
    </row>
    <row r="284" spans="1:19" x14ac:dyDescent="0.25">
      <c r="A284" s="139"/>
      <c r="B284" s="29"/>
      <c r="C284" s="25" t="str">
        <f ca="1">IF(PORTADA!$E$39="A",CONCATENATE(I284," ",G284),"")</f>
        <v>c) 0</v>
      </c>
      <c r="D284" s="26"/>
      <c r="G284" s="38">
        <f>IF(J282="FIN","",LOOKUP(I281,DATOS!A:A,DATOS!N:N))</f>
        <v>0</v>
      </c>
      <c r="I284" s="35" t="s">
        <v>125</v>
      </c>
      <c r="K284" s="20"/>
      <c r="L284" s="20"/>
      <c r="M284" s="20"/>
      <c r="N284" s="20"/>
      <c r="O284" s="20"/>
      <c r="P284" s="20"/>
      <c r="Q284" s="21" t="s">
        <v>2</v>
      </c>
      <c r="R284" s="20" t="str">
        <f>CONCATENATE(B284,Q284)</f>
        <v>C</v>
      </c>
      <c r="S284" s="20"/>
    </row>
    <row r="285" spans="1:19" x14ac:dyDescent="0.25">
      <c r="A285" s="139"/>
      <c r="B285" s="29"/>
      <c r="C285" s="25" t="str">
        <f ca="1">IF(PORTADA!$E$39="A",CONCATENATE(I285," ",G285),"")</f>
        <v>d) 0</v>
      </c>
      <c r="D285" s="26"/>
      <c r="G285" s="38">
        <f>IF(J282="FIN","",LOOKUP(I281,DATOS!A:A,DATOS!O:O))</f>
        <v>0</v>
      </c>
      <c r="I285" s="35" t="s">
        <v>46</v>
      </c>
      <c r="K285" s="20"/>
      <c r="L285" s="20"/>
      <c r="M285" s="20"/>
      <c r="N285" s="20"/>
      <c r="O285" s="20"/>
      <c r="P285" s="20"/>
      <c r="Q285" s="21" t="s">
        <v>3</v>
      </c>
      <c r="R285" s="20" t="str">
        <f>CONCATENATE(B285,Q285)</f>
        <v>D</v>
      </c>
      <c r="S285" s="20"/>
    </row>
    <row r="286" spans="1:19" x14ac:dyDescent="0.25">
      <c r="A286" s="11"/>
      <c r="B286" s="30"/>
      <c r="C286" s="27"/>
      <c r="D286" s="28"/>
      <c r="J286" s="19"/>
    </row>
    <row r="287" spans="1:19" x14ac:dyDescent="0.25">
      <c r="A287" s="11"/>
      <c r="B287" s="31"/>
      <c r="C287" s="23" t="str">
        <f ca="1">IF(PORTADA!$E$39="A",CONCATENATE(K287,".- ",G287),"")</f>
        <v xml:space="preserve">48.- DERECHOS Y DEBERES DE LOS MIEMBROS DE LAS FAS. </v>
      </c>
      <c r="D287" s="24"/>
      <c r="E287" s="11"/>
      <c r="F287" s="11"/>
      <c r="G287" s="40" t="str">
        <f>IF(J288="FIN","",LOOKUP(I287,DATOS!A:A,DATOS!F:F))</f>
        <v xml:space="preserve">DERECHOS Y DEBERES DE LOS MIEMBROS DE LAS FAS. </v>
      </c>
      <c r="H287" s="40">
        <f>IF(J288="FIN",0,LOOKUP(I287,DATOS!A:A,DATOS!P:P))</f>
        <v>0</v>
      </c>
      <c r="I287" s="35">
        <f>+I281+1</f>
        <v>477</v>
      </c>
      <c r="J287" s="61">
        <f>IF(LOOKUP(I287,DATOS!A:A,DATOS!C:C)=0,J281,(LOOKUP(I287,DATOS!A:A,DATOS!C:C)))</f>
        <v>8</v>
      </c>
      <c r="K287" s="22">
        <f>+K281+1</f>
        <v>48</v>
      </c>
      <c r="L287" s="20" t="s">
        <v>33</v>
      </c>
      <c r="M287" s="20" t="s">
        <v>34</v>
      </c>
      <c r="N287" s="20" t="s">
        <v>39</v>
      </c>
      <c r="O287" s="20" t="s">
        <v>35</v>
      </c>
      <c r="P287" s="20" t="s">
        <v>36</v>
      </c>
      <c r="Q287" s="20" t="s">
        <v>37</v>
      </c>
      <c r="R287" s="20" t="str">
        <f>CONCATENATE("X",H287)</f>
        <v>X0</v>
      </c>
      <c r="S287" s="20" t="s">
        <v>38</v>
      </c>
    </row>
    <row r="288" spans="1:19" x14ac:dyDescent="0.25">
      <c r="A288" s="139">
        <f ca="1">IF($E$2="X",0,IF(K289&gt;2,H287,K289))</f>
        <v>0</v>
      </c>
      <c r="B288" s="29"/>
      <c r="C288" s="25" t="str">
        <f ca="1">IF(PORTADA!$E$39="A",CONCATENATE(I288," ",G288),"")</f>
        <v>a) 0</v>
      </c>
      <c r="D288" s="26"/>
      <c r="G288" s="38">
        <f>IF(J288="FIN","",LOOKUP(I287,DATOS!A:A,DATOS!L:L))</f>
        <v>0</v>
      </c>
      <c r="I288" s="35" t="s">
        <v>127</v>
      </c>
      <c r="J288" s="41" t="str">
        <f>IF(J282="FIN","FIN",IF(J287=J281,"","FIN"))</f>
        <v/>
      </c>
      <c r="K288" s="20" t="s">
        <v>5</v>
      </c>
      <c r="L288" s="20">
        <f>IF(M288&gt;0,0,P288)</f>
        <v>0</v>
      </c>
      <c r="M288" s="20">
        <f>IF(P289&gt;0,1,0)</f>
        <v>0</v>
      </c>
      <c r="N288" s="20">
        <f>IF(M288=1,-1/COUNTA(Q288:Q291),0)</f>
        <v>0</v>
      </c>
      <c r="O288" s="20">
        <f>COUNTA(B288:B291)</f>
        <v>0</v>
      </c>
      <c r="P288" s="20">
        <f>COUNTIF(R288:R291,R287)</f>
        <v>0</v>
      </c>
      <c r="Q288" s="21" t="s">
        <v>0</v>
      </c>
      <c r="R288" s="20" t="str">
        <f>CONCATENATE(B288,Q288)</f>
        <v>A</v>
      </c>
      <c r="S288" s="20">
        <f>IF(P288&gt;0,P288+O288,O288*3)</f>
        <v>0</v>
      </c>
    </row>
    <row r="289" spans="1:19" x14ac:dyDescent="0.25">
      <c r="A289" s="139"/>
      <c r="B289" s="29"/>
      <c r="C289" s="25" t="str">
        <f ca="1">IF(PORTADA!$E$39="A",CONCATENATE(I289," ",G289),"")</f>
        <v>b) 0</v>
      </c>
      <c r="D289" s="26"/>
      <c r="G289" s="38">
        <f>IF(J288="FIN","",LOOKUP(I287,DATOS!A:A,DATOS!M:M))</f>
        <v>0</v>
      </c>
      <c r="I289" s="35" t="s">
        <v>126</v>
      </c>
      <c r="K289" s="20">
        <f ca="1">IF(PORTADA!$E$39="A",S288,0)</f>
        <v>0</v>
      </c>
      <c r="L289" s="20"/>
      <c r="M289" s="20"/>
      <c r="N289" s="20"/>
      <c r="O289" s="20"/>
      <c r="P289" s="20">
        <f>O288-P288</f>
        <v>0</v>
      </c>
      <c r="Q289" s="21" t="s">
        <v>1</v>
      </c>
      <c r="R289" s="20" t="str">
        <f>CONCATENATE(B289,Q289)</f>
        <v>B</v>
      </c>
      <c r="S289" s="20"/>
    </row>
    <row r="290" spans="1:19" x14ac:dyDescent="0.25">
      <c r="A290" s="139"/>
      <c r="B290" s="29"/>
      <c r="C290" s="25" t="str">
        <f ca="1">IF(PORTADA!$E$39="A",CONCATENATE(I290," ",G290),"")</f>
        <v>c) 0</v>
      </c>
      <c r="D290" s="26"/>
      <c r="G290" s="38">
        <f>IF(J288="FIN","",LOOKUP(I287,DATOS!A:A,DATOS!N:N))</f>
        <v>0</v>
      </c>
      <c r="I290" s="35" t="s">
        <v>125</v>
      </c>
      <c r="K290" s="20"/>
      <c r="L290" s="20"/>
      <c r="M290" s="20"/>
      <c r="N290" s="20"/>
      <c r="O290" s="20"/>
      <c r="P290" s="20"/>
      <c r="Q290" s="21" t="s">
        <v>2</v>
      </c>
      <c r="R290" s="20" t="str">
        <f>CONCATENATE(B290,Q290)</f>
        <v>C</v>
      </c>
      <c r="S290" s="20"/>
    </row>
    <row r="291" spans="1:19" x14ac:dyDescent="0.25">
      <c r="A291" s="139"/>
      <c r="B291" s="29"/>
      <c r="C291" s="25" t="str">
        <f ca="1">IF(PORTADA!$E$39="A",CONCATENATE(I291," ",G291),"")</f>
        <v>d) 0</v>
      </c>
      <c r="D291" s="26"/>
      <c r="G291" s="38">
        <f>IF(J288="FIN","",LOOKUP(I287,DATOS!A:A,DATOS!O:O))</f>
        <v>0</v>
      </c>
      <c r="I291" s="35" t="s">
        <v>46</v>
      </c>
      <c r="K291" s="20"/>
      <c r="L291" s="20"/>
      <c r="M291" s="20"/>
      <c r="N291" s="20"/>
      <c r="O291" s="20"/>
      <c r="P291" s="20"/>
      <c r="Q291" s="21" t="s">
        <v>3</v>
      </c>
      <c r="R291" s="20" t="str">
        <f>CONCATENATE(B291,Q291)</f>
        <v>D</v>
      </c>
      <c r="S291" s="20"/>
    </row>
    <row r="292" spans="1:19" x14ac:dyDescent="0.25">
      <c r="A292" s="11"/>
      <c r="B292" s="30"/>
      <c r="C292" s="27"/>
      <c r="D292" s="28"/>
      <c r="J292" s="19"/>
    </row>
    <row r="293" spans="1:19" x14ac:dyDescent="0.25">
      <c r="A293" s="11"/>
      <c r="B293" s="31"/>
      <c r="C293" s="23" t="str">
        <f ca="1">IF(PORTADA!$E$39="A",CONCATENATE(K293,".- ",G293),"")</f>
        <v xml:space="preserve">49.- DERECHOS Y DEBERES DE LOS MIEMBROS DE LAS FAS. </v>
      </c>
      <c r="D293" s="24"/>
      <c r="E293" s="11"/>
      <c r="F293" s="11"/>
      <c r="G293" s="40" t="str">
        <f>IF(J294="FIN","",LOOKUP(I293,DATOS!A:A,DATOS!F:F))</f>
        <v xml:space="preserve">DERECHOS Y DEBERES DE LOS MIEMBROS DE LAS FAS. </v>
      </c>
      <c r="H293" s="40">
        <f>IF(J294="FIN",0,LOOKUP(I293,DATOS!A:A,DATOS!P:P))</f>
        <v>0</v>
      </c>
      <c r="I293" s="35">
        <f>+I287+1</f>
        <v>478</v>
      </c>
      <c r="J293" s="61">
        <f>IF(LOOKUP(I293,DATOS!A:A,DATOS!C:C)=0,J287,(LOOKUP(I293,DATOS!A:A,DATOS!C:C)))</f>
        <v>8</v>
      </c>
      <c r="K293" s="22">
        <f>+K287+1</f>
        <v>49</v>
      </c>
      <c r="L293" s="20" t="s">
        <v>33</v>
      </c>
      <c r="M293" s="20" t="s">
        <v>34</v>
      </c>
      <c r="N293" s="20" t="s">
        <v>39</v>
      </c>
      <c r="O293" s="20" t="s">
        <v>35</v>
      </c>
      <c r="P293" s="20" t="s">
        <v>36</v>
      </c>
      <c r="Q293" s="20" t="s">
        <v>37</v>
      </c>
      <c r="R293" s="20" t="str">
        <f>CONCATENATE("X",H293)</f>
        <v>X0</v>
      </c>
      <c r="S293" s="20" t="s">
        <v>38</v>
      </c>
    </row>
    <row r="294" spans="1:19" x14ac:dyDescent="0.25">
      <c r="A294" s="139">
        <f ca="1">IF($E$2="X",0,IF(K295&gt;2,H293,K295))</f>
        <v>0</v>
      </c>
      <c r="B294" s="29"/>
      <c r="C294" s="25" t="str">
        <f ca="1">IF(PORTADA!$E$39="A",CONCATENATE(I294," ",G294),"")</f>
        <v>a) 0</v>
      </c>
      <c r="D294" s="26"/>
      <c r="G294" s="38">
        <f>IF(J294="FIN","",LOOKUP(I293,DATOS!A:A,DATOS!L:L))</f>
        <v>0</v>
      </c>
      <c r="I294" s="35" t="s">
        <v>127</v>
      </c>
      <c r="J294" s="41" t="str">
        <f>IF(J288="FIN","FIN",IF(J293=J287,"","FIN"))</f>
        <v/>
      </c>
      <c r="K294" s="20" t="s">
        <v>5</v>
      </c>
      <c r="L294" s="20">
        <f>IF(M294&gt;0,0,P294)</f>
        <v>0</v>
      </c>
      <c r="M294" s="20">
        <f>IF(P295&gt;0,1,0)</f>
        <v>0</v>
      </c>
      <c r="N294" s="20">
        <f>IF(M294=1,-1/COUNTA(Q294:Q297),0)</f>
        <v>0</v>
      </c>
      <c r="O294" s="20">
        <f>COUNTA(B294:B297)</f>
        <v>0</v>
      </c>
      <c r="P294" s="20">
        <f>COUNTIF(R294:R297,R293)</f>
        <v>0</v>
      </c>
      <c r="Q294" s="21" t="s">
        <v>0</v>
      </c>
      <c r="R294" s="20" t="str">
        <f>CONCATENATE(B294,Q294)</f>
        <v>A</v>
      </c>
      <c r="S294" s="20">
        <f>IF(P294&gt;0,P294+O294,O294*3)</f>
        <v>0</v>
      </c>
    </row>
    <row r="295" spans="1:19" x14ac:dyDescent="0.25">
      <c r="A295" s="139"/>
      <c r="B295" s="29"/>
      <c r="C295" s="25" t="str">
        <f ca="1">IF(PORTADA!$E$39="A",CONCATENATE(I295," ",G295),"")</f>
        <v>b) 0</v>
      </c>
      <c r="D295" s="26"/>
      <c r="G295" s="38">
        <f>IF(J294="FIN","",LOOKUP(I293,DATOS!A:A,DATOS!M:M))</f>
        <v>0</v>
      </c>
      <c r="I295" s="35" t="s">
        <v>126</v>
      </c>
      <c r="K295" s="20">
        <f ca="1">IF(PORTADA!$E$39="A",S294,0)</f>
        <v>0</v>
      </c>
      <c r="L295" s="20"/>
      <c r="M295" s="20"/>
      <c r="N295" s="20"/>
      <c r="O295" s="20"/>
      <c r="P295" s="20">
        <f>O294-P294</f>
        <v>0</v>
      </c>
      <c r="Q295" s="21" t="s">
        <v>1</v>
      </c>
      <c r="R295" s="20" t="str">
        <f>CONCATENATE(B295,Q295)</f>
        <v>B</v>
      </c>
      <c r="S295" s="20"/>
    </row>
    <row r="296" spans="1:19" x14ac:dyDescent="0.25">
      <c r="A296" s="139"/>
      <c r="B296" s="29"/>
      <c r="C296" s="25" t="str">
        <f ca="1">IF(PORTADA!$E$39="A",CONCATENATE(I296," ",G296),"")</f>
        <v>c) 0</v>
      </c>
      <c r="D296" s="26"/>
      <c r="G296" s="38">
        <f>IF(J294="FIN","",LOOKUP(I293,DATOS!A:A,DATOS!N:N))</f>
        <v>0</v>
      </c>
      <c r="I296" s="35" t="s">
        <v>125</v>
      </c>
      <c r="K296" s="20"/>
      <c r="L296" s="20"/>
      <c r="M296" s="20"/>
      <c r="N296" s="20"/>
      <c r="O296" s="20"/>
      <c r="P296" s="20"/>
      <c r="Q296" s="21" t="s">
        <v>2</v>
      </c>
      <c r="R296" s="20" t="str">
        <f>CONCATENATE(B296,Q296)</f>
        <v>C</v>
      </c>
      <c r="S296" s="20"/>
    </row>
    <row r="297" spans="1:19" x14ac:dyDescent="0.25">
      <c r="A297" s="139"/>
      <c r="B297" s="29"/>
      <c r="C297" s="25" t="str">
        <f ca="1">IF(PORTADA!$E$39="A",CONCATENATE(I297," ",G297),"")</f>
        <v>d) 0</v>
      </c>
      <c r="D297" s="26"/>
      <c r="G297" s="38">
        <f>IF(J294="FIN","",LOOKUP(I293,DATOS!A:A,DATOS!O:O))</f>
        <v>0</v>
      </c>
      <c r="I297" s="35" t="s">
        <v>46</v>
      </c>
      <c r="K297" s="20"/>
      <c r="L297" s="20"/>
      <c r="M297" s="20"/>
      <c r="N297" s="20"/>
      <c r="O297" s="20"/>
      <c r="P297" s="20"/>
      <c r="Q297" s="21" t="s">
        <v>3</v>
      </c>
      <c r="R297" s="20" t="str">
        <f>CONCATENATE(B297,Q297)</f>
        <v>D</v>
      </c>
      <c r="S297" s="20"/>
    </row>
    <row r="298" spans="1:19" x14ac:dyDescent="0.25">
      <c r="A298" s="11"/>
      <c r="B298" s="30"/>
      <c r="C298" s="27"/>
      <c r="D298" s="28"/>
      <c r="J298" s="19"/>
    </row>
    <row r="299" spans="1:19" x14ac:dyDescent="0.25">
      <c r="A299" s="11"/>
      <c r="B299" s="31"/>
      <c r="C299" s="23" t="str">
        <f ca="1">IF(PORTADA!$E$39="A",CONCATENATE(K299,".- ",G299),"")</f>
        <v xml:space="preserve">50.- DERECHOS Y DEBERES DE LOS MIEMBROS DE LAS FAS. </v>
      </c>
      <c r="D299" s="24"/>
      <c r="E299" s="11"/>
      <c r="F299" s="11"/>
      <c r="G299" s="40" t="str">
        <f>IF(J300="FIN","",LOOKUP(I299,DATOS!A:A,DATOS!F:F))</f>
        <v xml:space="preserve">DERECHOS Y DEBERES DE LOS MIEMBROS DE LAS FAS. </v>
      </c>
      <c r="H299" s="40">
        <f>IF(J300="FIN",0,LOOKUP(I299,DATOS!A:A,DATOS!P:P))</f>
        <v>0</v>
      </c>
      <c r="I299" s="35">
        <f>+I293+1</f>
        <v>479</v>
      </c>
      <c r="J299" s="61">
        <f>IF(LOOKUP(I299,DATOS!A:A,DATOS!C:C)=0,J293,(LOOKUP(I299,DATOS!A:A,DATOS!C:C)))</f>
        <v>8</v>
      </c>
      <c r="K299" s="22">
        <f>+K293+1</f>
        <v>50</v>
      </c>
      <c r="L299" s="20" t="s">
        <v>33</v>
      </c>
      <c r="M299" s="20" t="s">
        <v>34</v>
      </c>
      <c r="N299" s="20" t="s">
        <v>39</v>
      </c>
      <c r="O299" s="20" t="s">
        <v>35</v>
      </c>
      <c r="P299" s="20" t="s">
        <v>36</v>
      </c>
      <c r="Q299" s="20" t="s">
        <v>37</v>
      </c>
      <c r="R299" s="20" t="str">
        <f>CONCATENATE("X",H299)</f>
        <v>X0</v>
      </c>
      <c r="S299" s="20" t="s">
        <v>38</v>
      </c>
    </row>
    <row r="300" spans="1:19" x14ac:dyDescent="0.25">
      <c r="A300" s="139">
        <f ca="1">IF($E$2="X",0,IF(K301&gt;2,H299,K301))</f>
        <v>0</v>
      </c>
      <c r="B300" s="29"/>
      <c r="C300" s="25" t="str">
        <f ca="1">IF(PORTADA!$E$39="A",CONCATENATE(I300," ",G300),"")</f>
        <v>a) 0</v>
      </c>
      <c r="D300" s="26"/>
      <c r="G300" s="38">
        <f>IF(J300="FIN","",LOOKUP(I299,DATOS!A:A,DATOS!L:L))</f>
        <v>0</v>
      </c>
      <c r="I300" s="35" t="s">
        <v>127</v>
      </c>
      <c r="J300" s="41" t="str">
        <f>IF(J294="FIN","FIN",IF(J299=J293,"","FIN"))</f>
        <v/>
      </c>
      <c r="K300" s="20" t="s">
        <v>5</v>
      </c>
      <c r="L300" s="20">
        <f>IF(M300&gt;0,0,P300)</f>
        <v>0</v>
      </c>
      <c r="M300" s="20">
        <f>IF(P301&gt;0,1,0)</f>
        <v>0</v>
      </c>
      <c r="N300" s="20">
        <f>IF(M300=1,-1/COUNTA(Q300:Q303),0)</f>
        <v>0</v>
      </c>
      <c r="O300" s="20">
        <f>COUNTA(B300:B303)</f>
        <v>0</v>
      </c>
      <c r="P300" s="20">
        <f>COUNTIF(R300:R303,R299)</f>
        <v>0</v>
      </c>
      <c r="Q300" s="21" t="s">
        <v>0</v>
      </c>
      <c r="R300" s="20" t="str">
        <f>CONCATENATE(B300,Q300)</f>
        <v>A</v>
      </c>
      <c r="S300" s="20">
        <f>IF(P300&gt;0,P300+O300,O300*3)</f>
        <v>0</v>
      </c>
    </row>
    <row r="301" spans="1:19" x14ac:dyDescent="0.25">
      <c r="A301" s="139"/>
      <c r="B301" s="29"/>
      <c r="C301" s="25" t="str">
        <f ca="1">IF(PORTADA!$E$39="A",CONCATENATE(I301," ",G301),"")</f>
        <v>b) 0</v>
      </c>
      <c r="D301" s="26"/>
      <c r="G301" s="38">
        <f>IF(J300="FIN","",LOOKUP(I299,DATOS!A:A,DATOS!M:M))</f>
        <v>0</v>
      </c>
      <c r="I301" s="35" t="s">
        <v>126</v>
      </c>
      <c r="K301" s="20">
        <f ca="1">IF(PORTADA!$E$39="A",S300,0)</f>
        <v>0</v>
      </c>
      <c r="L301" s="20"/>
      <c r="M301" s="20"/>
      <c r="N301" s="20"/>
      <c r="O301" s="20"/>
      <c r="P301" s="20">
        <f>O300-P300</f>
        <v>0</v>
      </c>
      <c r="Q301" s="21" t="s">
        <v>1</v>
      </c>
      <c r="R301" s="20" t="str">
        <f>CONCATENATE(B301,Q301)</f>
        <v>B</v>
      </c>
      <c r="S301" s="20"/>
    </row>
    <row r="302" spans="1:19" x14ac:dyDescent="0.25">
      <c r="A302" s="139"/>
      <c r="B302" s="29"/>
      <c r="C302" s="25" t="str">
        <f ca="1">IF(PORTADA!$E$39="A",CONCATENATE(I302," ",G302),"")</f>
        <v>c) 0</v>
      </c>
      <c r="D302" s="26"/>
      <c r="G302" s="38">
        <f>IF(J300="FIN","",LOOKUP(I299,DATOS!A:A,DATOS!N:N))</f>
        <v>0</v>
      </c>
      <c r="I302" s="35" t="s">
        <v>125</v>
      </c>
      <c r="K302" s="20"/>
      <c r="L302" s="20"/>
      <c r="M302" s="20"/>
      <c r="N302" s="20"/>
      <c r="O302" s="20"/>
      <c r="P302" s="20"/>
      <c r="Q302" s="21" t="s">
        <v>2</v>
      </c>
      <c r="R302" s="20" t="str">
        <f>CONCATENATE(B302,Q302)</f>
        <v>C</v>
      </c>
      <c r="S302" s="20"/>
    </row>
    <row r="303" spans="1:19" x14ac:dyDescent="0.25">
      <c r="A303" s="139"/>
      <c r="B303" s="29"/>
      <c r="C303" s="25" t="str">
        <f ca="1">IF(PORTADA!$E$39="A",CONCATENATE(I303," ",G303),"")</f>
        <v>d) 0</v>
      </c>
      <c r="D303" s="26"/>
      <c r="G303" s="38">
        <f>IF(J300="FIN","",LOOKUP(I299,DATOS!A:A,DATOS!O:O))</f>
        <v>0</v>
      </c>
      <c r="I303" s="35" t="s">
        <v>46</v>
      </c>
      <c r="K303" s="20"/>
      <c r="L303" s="20"/>
      <c r="M303" s="20"/>
      <c r="N303" s="20"/>
      <c r="O303" s="20"/>
      <c r="P303" s="20"/>
      <c r="Q303" s="21" t="s">
        <v>3</v>
      </c>
      <c r="R303" s="20" t="str">
        <f>CONCATENATE(B303,Q303)</f>
        <v>D</v>
      </c>
      <c r="S303" s="20"/>
    </row>
    <row r="304" spans="1:19" x14ac:dyDescent="0.25">
      <c r="A304" s="11"/>
      <c r="B304" s="30"/>
      <c r="C304" s="27"/>
      <c r="D304" s="28"/>
      <c r="J304" s="19"/>
    </row>
    <row r="305" spans="1:19" x14ac:dyDescent="0.25">
      <c r="A305" s="11"/>
      <c r="B305" s="31"/>
      <c r="C305" s="23" t="str">
        <f ca="1">IF(PORTADA!$E$39="A",CONCATENATE(K305,".- ",G305),"")</f>
        <v xml:space="preserve">51.- DERECHOS Y DEBERES DE LOS MIEMBROS DE LAS FAS. </v>
      </c>
      <c r="D305" s="24"/>
      <c r="E305" s="11"/>
      <c r="F305" s="11"/>
      <c r="G305" s="40" t="str">
        <f>IF(J306="FIN","",LOOKUP(I305,DATOS!A:A,DATOS!F:F))</f>
        <v xml:space="preserve">DERECHOS Y DEBERES DE LOS MIEMBROS DE LAS FAS. </v>
      </c>
      <c r="H305" s="40">
        <f>IF(J306="FIN",0,LOOKUP(I305,DATOS!A:A,DATOS!P:P))</f>
        <v>0</v>
      </c>
      <c r="I305" s="35">
        <f>+I299+1</f>
        <v>480</v>
      </c>
      <c r="J305" s="61">
        <f>IF(LOOKUP(I305,DATOS!A:A,DATOS!C:C)=0,J299,(LOOKUP(I305,DATOS!A:A,DATOS!C:C)))</f>
        <v>8</v>
      </c>
      <c r="K305" s="22">
        <f>+K299+1</f>
        <v>51</v>
      </c>
      <c r="L305" s="20" t="s">
        <v>33</v>
      </c>
      <c r="M305" s="20" t="s">
        <v>34</v>
      </c>
      <c r="N305" s="20" t="s">
        <v>39</v>
      </c>
      <c r="O305" s="20" t="s">
        <v>35</v>
      </c>
      <c r="P305" s="20" t="s">
        <v>36</v>
      </c>
      <c r="Q305" s="20" t="s">
        <v>37</v>
      </c>
      <c r="R305" s="20" t="str">
        <f>CONCATENATE("X",H305)</f>
        <v>X0</v>
      </c>
      <c r="S305" s="20" t="s">
        <v>38</v>
      </c>
    </row>
    <row r="306" spans="1:19" x14ac:dyDescent="0.25">
      <c r="A306" s="139">
        <f ca="1">IF($E$2="X",0,IF(K307&gt;2,H305,K307))</f>
        <v>0</v>
      </c>
      <c r="B306" s="29"/>
      <c r="C306" s="25" t="str">
        <f ca="1">IF(PORTADA!$E$39="A",CONCATENATE(I306," ",G306),"")</f>
        <v>a) 0</v>
      </c>
      <c r="D306" s="26"/>
      <c r="G306" s="38">
        <f>IF(J306="FIN","",LOOKUP(I305,DATOS!A:A,DATOS!L:L))</f>
        <v>0</v>
      </c>
      <c r="I306" s="35" t="s">
        <v>127</v>
      </c>
      <c r="J306" s="41" t="str">
        <f>IF(J300="FIN","FIN",IF(J305=J299,"","FIN"))</f>
        <v/>
      </c>
      <c r="K306" s="20" t="s">
        <v>5</v>
      </c>
      <c r="L306" s="20">
        <f>IF(M306&gt;0,0,P306)</f>
        <v>0</v>
      </c>
      <c r="M306" s="20">
        <f>IF(P307&gt;0,1,0)</f>
        <v>0</v>
      </c>
      <c r="N306" s="20">
        <f>IF(M306=1,-1/COUNTA(Q306:Q309),0)</f>
        <v>0</v>
      </c>
      <c r="O306" s="20">
        <f>COUNTA(B306:B309)</f>
        <v>0</v>
      </c>
      <c r="P306" s="20">
        <f>COUNTIF(R306:R309,R305)</f>
        <v>0</v>
      </c>
      <c r="Q306" s="21" t="s">
        <v>0</v>
      </c>
      <c r="R306" s="20" t="str">
        <f>CONCATENATE(B306,Q306)</f>
        <v>A</v>
      </c>
      <c r="S306" s="20">
        <f>IF(P306&gt;0,P306+O306,O306*3)</f>
        <v>0</v>
      </c>
    </row>
    <row r="307" spans="1:19" x14ac:dyDescent="0.25">
      <c r="A307" s="139"/>
      <c r="B307" s="29"/>
      <c r="C307" s="25" t="str">
        <f ca="1">IF(PORTADA!$E$39="A",CONCATENATE(I307," ",G307),"")</f>
        <v>b) 0</v>
      </c>
      <c r="D307" s="26"/>
      <c r="G307" s="38">
        <f>IF(J306="FIN","",LOOKUP(I305,DATOS!A:A,DATOS!M:M))</f>
        <v>0</v>
      </c>
      <c r="I307" s="35" t="s">
        <v>126</v>
      </c>
      <c r="K307" s="20">
        <f ca="1">IF(PORTADA!$E$39="A",S306,0)</f>
        <v>0</v>
      </c>
      <c r="L307" s="20"/>
      <c r="M307" s="20"/>
      <c r="N307" s="20"/>
      <c r="O307" s="20"/>
      <c r="P307" s="20">
        <f>O306-P306</f>
        <v>0</v>
      </c>
      <c r="Q307" s="21" t="s">
        <v>1</v>
      </c>
      <c r="R307" s="20" t="str">
        <f>CONCATENATE(B307,Q307)</f>
        <v>B</v>
      </c>
      <c r="S307" s="20"/>
    </row>
    <row r="308" spans="1:19" x14ac:dyDescent="0.25">
      <c r="A308" s="139"/>
      <c r="B308" s="29"/>
      <c r="C308" s="25" t="str">
        <f ca="1">IF(PORTADA!$E$39="A",CONCATENATE(I308," ",G308),"")</f>
        <v>c) 0</v>
      </c>
      <c r="D308" s="26"/>
      <c r="G308" s="38">
        <f>IF(J306="FIN","",LOOKUP(I305,DATOS!A:A,DATOS!N:N))</f>
        <v>0</v>
      </c>
      <c r="I308" s="35" t="s">
        <v>125</v>
      </c>
      <c r="K308" s="20"/>
      <c r="L308" s="20"/>
      <c r="M308" s="20"/>
      <c r="N308" s="20"/>
      <c r="O308" s="20"/>
      <c r="P308" s="20"/>
      <c r="Q308" s="21" t="s">
        <v>2</v>
      </c>
      <c r="R308" s="20" t="str">
        <f>CONCATENATE(B308,Q308)</f>
        <v>C</v>
      </c>
      <c r="S308" s="20"/>
    </row>
    <row r="309" spans="1:19" x14ac:dyDescent="0.25">
      <c r="A309" s="139"/>
      <c r="B309" s="29"/>
      <c r="C309" s="25" t="str">
        <f ca="1">IF(PORTADA!$E$39="A",CONCATENATE(I309," ",G309),"")</f>
        <v>d) 0</v>
      </c>
      <c r="D309" s="26"/>
      <c r="G309" s="38">
        <f>IF(J306="FIN","",LOOKUP(I305,DATOS!A:A,DATOS!O:O))</f>
        <v>0</v>
      </c>
      <c r="I309" s="35" t="s">
        <v>46</v>
      </c>
      <c r="K309" s="20"/>
      <c r="L309" s="20"/>
      <c r="M309" s="20"/>
      <c r="N309" s="20"/>
      <c r="O309" s="20"/>
      <c r="P309" s="20"/>
      <c r="Q309" s="21" t="s">
        <v>3</v>
      </c>
      <c r="R309" s="20" t="str">
        <f>CONCATENATE(B309,Q309)</f>
        <v>D</v>
      </c>
      <c r="S309" s="20"/>
    </row>
    <row r="310" spans="1:19" x14ac:dyDescent="0.25">
      <c r="A310" s="11"/>
      <c r="B310" s="30"/>
      <c r="C310" s="27"/>
      <c r="D310" s="28"/>
      <c r="J310" s="19"/>
    </row>
    <row r="311" spans="1:19" x14ac:dyDescent="0.25">
      <c r="A311" s="11"/>
      <c r="B311" s="31"/>
      <c r="C311" s="23" t="str">
        <f ca="1">IF(PORTADA!$E$39="A",CONCATENATE(K311,".- ",G311),"")</f>
        <v xml:space="preserve">52.- </v>
      </c>
      <c r="D311" s="24"/>
      <c r="E311" s="11"/>
      <c r="F311" s="11"/>
      <c r="G311" s="40" t="str">
        <f>IF(J312="FIN","",LOOKUP(I311,DATOS!A:A,DATOS!F:F))</f>
        <v/>
      </c>
      <c r="H311" s="40">
        <f>IF(J312="FIN",0,LOOKUP(I311,DATOS!A:A,DATOS!P:P))</f>
        <v>0</v>
      </c>
      <c r="I311" s="35">
        <f>+I305+1</f>
        <v>481</v>
      </c>
      <c r="J311" s="61">
        <f>IF(LOOKUP(I311,DATOS!A:A,DATOS!C:C)=0,J305,(LOOKUP(I311,DATOS!A:A,DATOS!C:C)))</f>
        <v>9</v>
      </c>
      <c r="K311" s="22">
        <f>+K305+1</f>
        <v>52</v>
      </c>
      <c r="L311" s="20" t="s">
        <v>33</v>
      </c>
      <c r="M311" s="20" t="s">
        <v>34</v>
      </c>
      <c r="N311" s="20" t="s">
        <v>39</v>
      </c>
      <c r="O311" s="20" t="s">
        <v>35</v>
      </c>
      <c r="P311" s="20" t="s">
        <v>36</v>
      </c>
      <c r="Q311" s="20" t="s">
        <v>37</v>
      </c>
      <c r="R311" s="20" t="str">
        <f>CONCATENATE("X",H311)</f>
        <v>X0</v>
      </c>
      <c r="S311" s="20" t="s">
        <v>38</v>
      </c>
    </row>
    <row r="312" spans="1:19" x14ac:dyDescent="0.25">
      <c r="A312" s="139">
        <f ca="1">IF($E$2="X",0,IF(K313&gt;2,H311,K313))</f>
        <v>0</v>
      </c>
      <c r="B312" s="29"/>
      <c r="C312" s="25" t="str">
        <f ca="1">IF(PORTADA!$E$39="A",CONCATENATE(I312," ",G312),"")</f>
        <v xml:space="preserve">a) </v>
      </c>
      <c r="D312" s="26"/>
      <c r="G312" s="38" t="str">
        <f>IF(J312="FIN","",LOOKUP(I311,DATOS!A:A,DATOS!L:L))</f>
        <v/>
      </c>
      <c r="I312" s="35" t="s">
        <v>127</v>
      </c>
      <c r="J312" s="41" t="str">
        <f>IF(J306="FIN","FIN",IF(J311=J305,"","FIN"))</f>
        <v>FIN</v>
      </c>
      <c r="K312" s="20" t="s">
        <v>5</v>
      </c>
      <c r="L312" s="20">
        <f>IF(M312&gt;0,0,P312)</f>
        <v>0</v>
      </c>
      <c r="M312" s="20">
        <f>IF(P313&gt;0,1,0)</f>
        <v>0</v>
      </c>
      <c r="N312" s="20">
        <f>IF(M312=1,-1/COUNTA(Q312:Q315),0)</f>
        <v>0</v>
      </c>
      <c r="O312" s="20">
        <f>COUNTA(B312:B315)</f>
        <v>0</v>
      </c>
      <c r="P312" s="20">
        <f>COUNTIF(R312:R315,R311)</f>
        <v>0</v>
      </c>
      <c r="Q312" s="21" t="s">
        <v>0</v>
      </c>
      <c r="R312" s="20" t="str">
        <f>CONCATENATE(B312,Q312)</f>
        <v>A</v>
      </c>
      <c r="S312" s="20">
        <f>IF(P312&gt;0,P312+O312,O312*3)</f>
        <v>0</v>
      </c>
    </row>
    <row r="313" spans="1:19" x14ac:dyDescent="0.25">
      <c r="A313" s="139"/>
      <c r="B313" s="29"/>
      <c r="C313" s="25" t="str">
        <f ca="1">IF(PORTADA!$E$39="A",CONCATENATE(I313," ",G313),"")</f>
        <v xml:space="preserve">b) </v>
      </c>
      <c r="D313" s="26"/>
      <c r="G313" s="38" t="str">
        <f>IF(J312="FIN","",LOOKUP(I311,DATOS!A:A,DATOS!M:M))</f>
        <v/>
      </c>
      <c r="I313" s="35" t="s">
        <v>126</v>
      </c>
      <c r="K313" s="20">
        <f ca="1">IF(PORTADA!$E$39="A",S312,0)</f>
        <v>0</v>
      </c>
      <c r="L313" s="20"/>
      <c r="M313" s="20"/>
      <c r="N313" s="20"/>
      <c r="O313" s="20"/>
      <c r="P313" s="20">
        <f>O312-P312</f>
        <v>0</v>
      </c>
      <c r="Q313" s="21" t="s">
        <v>1</v>
      </c>
      <c r="R313" s="20" t="str">
        <f>CONCATENATE(B313,Q313)</f>
        <v>B</v>
      </c>
      <c r="S313" s="20"/>
    </row>
    <row r="314" spans="1:19" x14ac:dyDescent="0.25">
      <c r="A314" s="139"/>
      <c r="B314" s="29"/>
      <c r="C314" s="25" t="str">
        <f ca="1">IF(PORTADA!$E$39="A",CONCATENATE(I314," ",G314),"")</f>
        <v xml:space="preserve">c) </v>
      </c>
      <c r="D314" s="26"/>
      <c r="G314" s="38" t="str">
        <f>IF(J312="FIN","",LOOKUP(I311,DATOS!A:A,DATOS!N:N))</f>
        <v/>
      </c>
      <c r="I314" s="35" t="s">
        <v>125</v>
      </c>
      <c r="K314" s="20"/>
      <c r="L314" s="20"/>
      <c r="M314" s="20"/>
      <c r="N314" s="20"/>
      <c r="O314" s="20"/>
      <c r="P314" s="20"/>
      <c r="Q314" s="21" t="s">
        <v>2</v>
      </c>
      <c r="R314" s="20" t="str">
        <f>CONCATENATE(B314,Q314)</f>
        <v>C</v>
      </c>
      <c r="S314" s="20"/>
    </row>
    <row r="315" spans="1:19" x14ac:dyDescent="0.25">
      <c r="A315" s="139"/>
      <c r="B315" s="29"/>
      <c r="C315" s="25" t="str">
        <f ca="1">IF(PORTADA!$E$39="A",CONCATENATE(I315," ",G315),"")</f>
        <v xml:space="preserve">d) </v>
      </c>
      <c r="D315" s="26"/>
      <c r="G315" s="38" t="str">
        <f>IF(J312="FIN","",LOOKUP(I311,DATOS!A:A,DATOS!O:O))</f>
        <v/>
      </c>
      <c r="I315" s="35" t="s">
        <v>46</v>
      </c>
      <c r="K315" s="20"/>
      <c r="L315" s="20"/>
      <c r="M315" s="20"/>
      <c r="N315" s="20"/>
      <c r="O315" s="20"/>
      <c r="P315" s="20"/>
      <c r="Q315" s="21" t="s">
        <v>3</v>
      </c>
      <c r="R315" s="20" t="str">
        <f>CONCATENATE(B315,Q315)</f>
        <v>D</v>
      </c>
      <c r="S315" s="20"/>
    </row>
    <row r="316" spans="1:19" x14ac:dyDescent="0.25">
      <c r="A316" s="11"/>
      <c r="B316" s="30"/>
      <c r="C316" s="27"/>
      <c r="D316" s="28"/>
      <c r="J316" s="19"/>
    </row>
    <row r="317" spans="1:19" x14ac:dyDescent="0.25">
      <c r="A317" s="11"/>
      <c r="B317" s="31"/>
      <c r="C317" s="23" t="str">
        <f ca="1">IF(PORTADA!$E$39="A",CONCATENATE(K317,".- ",G317),"")</f>
        <v xml:space="preserve">53.- </v>
      </c>
      <c r="D317" s="24"/>
      <c r="E317" s="11"/>
      <c r="F317" s="11"/>
      <c r="G317" s="40" t="str">
        <f>IF(J318="FIN","",LOOKUP(I317,DATOS!A:A,DATOS!F:F))</f>
        <v/>
      </c>
      <c r="H317" s="40">
        <f>IF(J318="FIN",0,LOOKUP(I317,DATOS!A:A,DATOS!P:P))</f>
        <v>0</v>
      </c>
      <c r="I317" s="35">
        <f>+I311+1</f>
        <v>482</v>
      </c>
      <c r="J317" s="61">
        <f>IF(LOOKUP(I317,DATOS!A:A,DATOS!C:C)=0,J311,(LOOKUP(I317,DATOS!A:A,DATOS!C:C)))</f>
        <v>9</v>
      </c>
      <c r="K317" s="22">
        <f>+K311+1</f>
        <v>53</v>
      </c>
      <c r="L317" s="20" t="s">
        <v>33</v>
      </c>
      <c r="M317" s="20" t="s">
        <v>34</v>
      </c>
      <c r="N317" s="20" t="s">
        <v>39</v>
      </c>
      <c r="O317" s="20" t="s">
        <v>35</v>
      </c>
      <c r="P317" s="20" t="s">
        <v>36</v>
      </c>
      <c r="Q317" s="20" t="s">
        <v>37</v>
      </c>
      <c r="R317" s="20" t="str">
        <f>CONCATENATE("X",H317)</f>
        <v>X0</v>
      </c>
      <c r="S317" s="20" t="s">
        <v>38</v>
      </c>
    </row>
    <row r="318" spans="1:19" x14ac:dyDescent="0.25">
      <c r="A318" s="139">
        <f ca="1">IF($E$2="X",0,IF(K319&gt;2,H317,K319))</f>
        <v>0</v>
      </c>
      <c r="B318" s="29"/>
      <c r="C318" s="25" t="str">
        <f ca="1">IF(PORTADA!$E$39="A",CONCATENATE(I318," ",G318),"")</f>
        <v xml:space="preserve">a) </v>
      </c>
      <c r="D318" s="26"/>
      <c r="G318" s="38" t="str">
        <f>IF(J318="FIN","",LOOKUP(I317,DATOS!A:A,DATOS!L:L))</f>
        <v/>
      </c>
      <c r="I318" s="35" t="s">
        <v>127</v>
      </c>
      <c r="J318" s="41" t="str">
        <f>IF(J312="FIN","FIN",IF(J317=J311,"","FIN"))</f>
        <v>FIN</v>
      </c>
      <c r="K318" s="20" t="s">
        <v>5</v>
      </c>
      <c r="L318" s="20">
        <f>IF(M318&gt;0,0,P318)</f>
        <v>0</v>
      </c>
      <c r="M318" s="20">
        <f>IF(P319&gt;0,1,0)</f>
        <v>0</v>
      </c>
      <c r="N318" s="20">
        <f>IF(M318=1,-1/COUNTA(Q318:Q321),0)</f>
        <v>0</v>
      </c>
      <c r="O318" s="20">
        <f>COUNTA(B318:B321)</f>
        <v>0</v>
      </c>
      <c r="P318" s="20">
        <f>COUNTIF(R318:R321,R317)</f>
        <v>0</v>
      </c>
      <c r="Q318" s="21" t="s">
        <v>0</v>
      </c>
      <c r="R318" s="20" t="str">
        <f>CONCATENATE(B318,Q318)</f>
        <v>A</v>
      </c>
      <c r="S318" s="20">
        <f>IF(P318&gt;0,P318+O318,O318*3)</f>
        <v>0</v>
      </c>
    </row>
    <row r="319" spans="1:19" x14ac:dyDescent="0.25">
      <c r="A319" s="139"/>
      <c r="B319" s="29"/>
      <c r="C319" s="25" t="str">
        <f ca="1">IF(PORTADA!$E$39="A",CONCATENATE(I319," ",G319),"")</f>
        <v xml:space="preserve">b) </v>
      </c>
      <c r="D319" s="26"/>
      <c r="G319" s="38" t="str">
        <f>IF(J318="FIN","",LOOKUP(I317,DATOS!A:A,DATOS!M:M))</f>
        <v/>
      </c>
      <c r="I319" s="35" t="s">
        <v>126</v>
      </c>
      <c r="K319" s="20">
        <f ca="1">IF(PORTADA!$E$39="A",S318,0)</f>
        <v>0</v>
      </c>
      <c r="L319" s="20"/>
      <c r="M319" s="20"/>
      <c r="N319" s="20"/>
      <c r="O319" s="20"/>
      <c r="P319" s="20">
        <f>O318-P318</f>
        <v>0</v>
      </c>
      <c r="Q319" s="21" t="s">
        <v>1</v>
      </c>
      <c r="R319" s="20" t="str">
        <f>CONCATENATE(B319,Q319)</f>
        <v>B</v>
      </c>
      <c r="S319" s="20"/>
    </row>
    <row r="320" spans="1:19" x14ac:dyDescent="0.25">
      <c r="A320" s="139"/>
      <c r="B320" s="29"/>
      <c r="C320" s="25" t="str">
        <f ca="1">IF(PORTADA!$E$39="A",CONCATENATE(I320," ",G320),"")</f>
        <v xml:space="preserve">c) </v>
      </c>
      <c r="D320" s="26"/>
      <c r="G320" s="38" t="str">
        <f>IF(J318="FIN","",LOOKUP(I317,DATOS!A:A,DATOS!N:N))</f>
        <v/>
      </c>
      <c r="I320" s="35" t="s">
        <v>125</v>
      </c>
      <c r="K320" s="20"/>
      <c r="L320" s="20"/>
      <c r="M320" s="20"/>
      <c r="N320" s="20"/>
      <c r="O320" s="20"/>
      <c r="P320" s="20"/>
      <c r="Q320" s="21" t="s">
        <v>2</v>
      </c>
      <c r="R320" s="20" t="str">
        <f>CONCATENATE(B320,Q320)</f>
        <v>C</v>
      </c>
      <c r="S320" s="20"/>
    </row>
    <row r="321" spans="1:19" x14ac:dyDescent="0.25">
      <c r="A321" s="139"/>
      <c r="B321" s="29"/>
      <c r="C321" s="25" t="str">
        <f ca="1">IF(PORTADA!$E$39="A",CONCATENATE(I321," ",G321),"")</f>
        <v xml:space="preserve">d) </v>
      </c>
      <c r="D321" s="26"/>
      <c r="G321" s="38" t="str">
        <f>IF(J318="FIN","",LOOKUP(I317,DATOS!A:A,DATOS!O:O))</f>
        <v/>
      </c>
      <c r="I321" s="35" t="s">
        <v>46</v>
      </c>
      <c r="K321" s="20"/>
      <c r="L321" s="20"/>
      <c r="M321" s="20"/>
      <c r="N321" s="20"/>
      <c r="O321" s="20"/>
      <c r="P321" s="20"/>
      <c r="Q321" s="21" t="s">
        <v>3</v>
      </c>
      <c r="R321" s="20" t="str">
        <f>CONCATENATE(B321,Q321)</f>
        <v>D</v>
      </c>
      <c r="S321" s="20"/>
    </row>
    <row r="322" spans="1:19" x14ac:dyDescent="0.25">
      <c r="A322" s="11"/>
      <c r="B322" s="30"/>
      <c r="C322" s="27"/>
      <c r="D322" s="28"/>
      <c r="J322" s="19"/>
    </row>
    <row r="323" spans="1:19" x14ac:dyDescent="0.25">
      <c r="A323" s="11"/>
      <c r="B323" s="31"/>
      <c r="C323" s="23" t="str">
        <f ca="1">IF(PORTADA!$E$39="A",CONCATENATE(K323,".- ",G323),"")</f>
        <v xml:space="preserve">54.- </v>
      </c>
      <c r="D323" s="24"/>
      <c r="E323" s="11"/>
      <c r="F323" s="11"/>
      <c r="G323" s="40" t="str">
        <f>IF(J324="FIN","",LOOKUP(I323,DATOS!A:A,DATOS!F:F))</f>
        <v/>
      </c>
      <c r="H323" s="40">
        <f>IF(J324="FIN",0,LOOKUP(I323,DATOS!A:A,DATOS!P:P))</f>
        <v>0</v>
      </c>
      <c r="I323" s="35">
        <f>+I317+1</f>
        <v>483</v>
      </c>
      <c r="J323" s="61">
        <f>IF(LOOKUP(I323,DATOS!A:A,DATOS!C:C)=0,J317,(LOOKUP(I323,DATOS!A:A,DATOS!C:C)))</f>
        <v>9</v>
      </c>
      <c r="K323" s="22">
        <f>+K317+1</f>
        <v>54</v>
      </c>
      <c r="L323" s="20" t="s">
        <v>33</v>
      </c>
      <c r="M323" s="20" t="s">
        <v>34</v>
      </c>
      <c r="N323" s="20" t="s">
        <v>39</v>
      </c>
      <c r="O323" s="20" t="s">
        <v>35</v>
      </c>
      <c r="P323" s="20" t="s">
        <v>36</v>
      </c>
      <c r="Q323" s="20" t="s">
        <v>37</v>
      </c>
      <c r="R323" s="20" t="str">
        <f>CONCATENATE("X",H323)</f>
        <v>X0</v>
      </c>
      <c r="S323" s="20" t="s">
        <v>38</v>
      </c>
    </row>
    <row r="324" spans="1:19" x14ac:dyDescent="0.25">
      <c r="A324" s="139">
        <f ca="1">IF($E$2="X",0,IF(K325&gt;2,H323,K325))</f>
        <v>0</v>
      </c>
      <c r="B324" s="29"/>
      <c r="C324" s="25" t="str">
        <f ca="1">IF(PORTADA!$E$39="A",CONCATENATE(I324," ",G324),"")</f>
        <v xml:space="preserve">a) </v>
      </c>
      <c r="D324" s="26"/>
      <c r="G324" s="38" t="str">
        <f>IF(J324="FIN","",LOOKUP(I323,DATOS!A:A,DATOS!L:L))</f>
        <v/>
      </c>
      <c r="I324" s="35" t="s">
        <v>127</v>
      </c>
      <c r="J324" s="41" t="str">
        <f>IF(J318="FIN","FIN",IF(J323=J317,"","FIN"))</f>
        <v>FIN</v>
      </c>
      <c r="K324" s="20" t="s">
        <v>5</v>
      </c>
      <c r="L324" s="20">
        <f>IF(M324&gt;0,0,P324)</f>
        <v>0</v>
      </c>
      <c r="M324" s="20">
        <f>IF(P325&gt;0,1,0)</f>
        <v>0</v>
      </c>
      <c r="N324" s="20">
        <f>IF(M324=1,-1/COUNTA(Q324:Q327),0)</f>
        <v>0</v>
      </c>
      <c r="O324" s="20">
        <f>COUNTA(B324:B327)</f>
        <v>0</v>
      </c>
      <c r="P324" s="20">
        <f>COUNTIF(R324:R327,R323)</f>
        <v>0</v>
      </c>
      <c r="Q324" s="21" t="s">
        <v>0</v>
      </c>
      <c r="R324" s="20" t="str">
        <f>CONCATENATE(B324,Q324)</f>
        <v>A</v>
      </c>
      <c r="S324" s="20">
        <f>IF(P324&gt;0,P324+O324,O324*3)</f>
        <v>0</v>
      </c>
    </row>
    <row r="325" spans="1:19" x14ac:dyDescent="0.25">
      <c r="A325" s="139"/>
      <c r="B325" s="29"/>
      <c r="C325" s="25" t="str">
        <f ca="1">IF(PORTADA!$E$39="A",CONCATENATE(I325," ",G325),"")</f>
        <v xml:space="preserve">b) </v>
      </c>
      <c r="D325" s="26"/>
      <c r="G325" s="38" t="str">
        <f>IF(J324="FIN","",LOOKUP(I323,DATOS!A:A,DATOS!M:M))</f>
        <v/>
      </c>
      <c r="I325" s="35" t="s">
        <v>126</v>
      </c>
      <c r="K325" s="20">
        <f ca="1">IF(PORTADA!$E$39="A",S324,0)</f>
        <v>0</v>
      </c>
      <c r="L325" s="20"/>
      <c r="M325" s="20"/>
      <c r="N325" s="20"/>
      <c r="O325" s="20"/>
      <c r="P325" s="20">
        <f>O324-P324</f>
        <v>0</v>
      </c>
      <c r="Q325" s="21" t="s">
        <v>1</v>
      </c>
      <c r="R325" s="20" t="str">
        <f>CONCATENATE(B325,Q325)</f>
        <v>B</v>
      </c>
      <c r="S325" s="20"/>
    </row>
    <row r="326" spans="1:19" x14ac:dyDescent="0.25">
      <c r="A326" s="139"/>
      <c r="B326" s="29"/>
      <c r="C326" s="25" t="str">
        <f ca="1">IF(PORTADA!$E$39="A",CONCATENATE(I326," ",G326),"")</f>
        <v xml:space="preserve">c) </v>
      </c>
      <c r="D326" s="26"/>
      <c r="G326" s="38" t="str">
        <f>IF(J324="FIN","",LOOKUP(I323,DATOS!A:A,DATOS!N:N))</f>
        <v/>
      </c>
      <c r="I326" s="35" t="s">
        <v>125</v>
      </c>
      <c r="K326" s="20"/>
      <c r="L326" s="20"/>
      <c r="M326" s="20"/>
      <c r="N326" s="20"/>
      <c r="O326" s="20"/>
      <c r="P326" s="20"/>
      <c r="Q326" s="21" t="s">
        <v>2</v>
      </c>
      <c r="R326" s="20" t="str">
        <f>CONCATENATE(B326,Q326)</f>
        <v>C</v>
      </c>
      <c r="S326" s="20"/>
    </row>
    <row r="327" spans="1:19" x14ac:dyDescent="0.25">
      <c r="A327" s="139"/>
      <c r="B327" s="29"/>
      <c r="C327" s="25" t="str">
        <f ca="1">IF(PORTADA!$E$39="A",CONCATENATE(I327," ",G327),"")</f>
        <v xml:space="preserve">d) </v>
      </c>
      <c r="D327" s="26"/>
      <c r="G327" s="38" t="str">
        <f>IF(J324="FIN","",LOOKUP(I323,DATOS!A:A,DATOS!O:O))</f>
        <v/>
      </c>
      <c r="I327" s="35" t="s">
        <v>46</v>
      </c>
      <c r="K327" s="20"/>
      <c r="L327" s="20"/>
      <c r="M327" s="20"/>
      <c r="N327" s="20"/>
      <c r="O327" s="20"/>
      <c r="P327" s="20"/>
      <c r="Q327" s="21" t="s">
        <v>3</v>
      </c>
      <c r="R327" s="20" t="str">
        <f>CONCATENATE(B327,Q327)</f>
        <v>D</v>
      </c>
      <c r="S327" s="20"/>
    </row>
    <row r="328" spans="1:19" x14ac:dyDescent="0.25">
      <c r="A328" s="11"/>
      <c r="B328" s="30"/>
      <c r="C328" s="27"/>
      <c r="D328" s="28"/>
      <c r="J328" s="19"/>
    </row>
    <row r="329" spans="1:19" x14ac:dyDescent="0.25">
      <c r="A329" s="11"/>
      <c r="B329" s="31"/>
      <c r="C329" s="23" t="str">
        <f ca="1">IF(PORTADA!$E$39="A",CONCATENATE(K329,".- ",G329),"")</f>
        <v xml:space="preserve">55.- </v>
      </c>
      <c r="D329" s="24"/>
      <c r="E329" s="11"/>
      <c r="F329" s="11"/>
      <c r="G329" s="40" t="str">
        <f>IF(J330="FIN","",LOOKUP(I329,DATOS!A:A,DATOS!F:F))</f>
        <v/>
      </c>
      <c r="H329" s="40">
        <f>IF(J330="FIN",0,LOOKUP(I329,DATOS!A:A,DATOS!P:P))</f>
        <v>0</v>
      </c>
      <c r="I329" s="35">
        <f>+I323+1</f>
        <v>484</v>
      </c>
      <c r="J329" s="61">
        <f>IF(LOOKUP(I329,DATOS!A:A,DATOS!C:C)=0,J323,(LOOKUP(I329,DATOS!A:A,DATOS!C:C)))</f>
        <v>9</v>
      </c>
      <c r="K329" s="22">
        <f>+K323+1</f>
        <v>55</v>
      </c>
      <c r="L329" s="20" t="s">
        <v>33</v>
      </c>
      <c r="M329" s="20" t="s">
        <v>34</v>
      </c>
      <c r="N329" s="20" t="s">
        <v>39</v>
      </c>
      <c r="O329" s="20" t="s">
        <v>35</v>
      </c>
      <c r="P329" s="20" t="s">
        <v>36</v>
      </c>
      <c r="Q329" s="20" t="s">
        <v>37</v>
      </c>
      <c r="R329" s="20" t="str">
        <f>CONCATENATE("X",H329)</f>
        <v>X0</v>
      </c>
      <c r="S329" s="20" t="s">
        <v>38</v>
      </c>
    </row>
    <row r="330" spans="1:19" x14ac:dyDescent="0.25">
      <c r="A330" s="139">
        <f ca="1">IF($E$2="X",0,IF(K331&gt;2,H329,K331))</f>
        <v>0</v>
      </c>
      <c r="B330" s="29"/>
      <c r="C330" s="25" t="str">
        <f ca="1">IF(PORTADA!$E$39="A",CONCATENATE(I330," ",G330),"")</f>
        <v xml:space="preserve">a) </v>
      </c>
      <c r="D330" s="26"/>
      <c r="G330" s="38" t="str">
        <f>IF(J330="FIN","",LOOKUP(I329,DATOS!A:A,DATOS!L:L))</f>
        <v/>
      </c>
      <c r="I330" s="35" t="s">
        <v>127</v>
      </c>
      <c r="J330" s="41" t="str">
        <f>IF(J324="FIN","FIN",IF(J329=J323,"","FIN"))</f>
        <v>FIN</v>
      </c>
      <c r="K330" s="20" t="s">
        <v>5</v>
      </c>
      <c r="L330" s="20">
        <f>IF(M330&gt;0,0,P330)</f>
        <v>0</v>
      </c>
      <c r="M330" s="20">
        <f>IF(P331&gt;0,1,0)</f>
        <v>0</v>
      </c>
      <c r="N330" s="20">
        <f>IF(M330=1,-1/COUNTA(Q330:Q333),0)</f>
        <v>0</v>
      </c>
      <c r="O330" s="20">
        <f>COUNTA(B330:B333)</f>
        <v>0</v>
      </c>
      <c r="P330" s="20">
        <f>COUNTIF(R330:R333,R329)</f>
        <v>0</v>
      </c>
      <c r="Q330" s="21" t="s">
        <v>0</v>
      </c>
      <c r="R330" s="20" t="str">
        <f>CONCATENATE(B330,Q330)</f>
        <v>A</v>
      </c>
      <c r="S330" s="20">
        <f>IF(P330&gt;0,P330+O330,O330*3)</f>
        <v>0</v>
      </c>
    </row>
    <row r="331" spans="1:19" x14ac:dyDescent="0.25">
      <c r="A331" s="139"/>
      <c r="B331" s="29"/>
      <c r="C331" s="25" t="str">
        <f ca="1">IF(PORTADA!$E$39="A",CONCATENATE(I331," ",G331),"")</f>
        <v xml:space="preserve">b) </v>
      </c>
      <c r="D331" s="26"/>
      <c r="G331" s="38" t="str">
        <f>IF(J330="FIN","",LOOKUP(I329,DATOS!A:A,DATOS!M:M))</f>
        <v/>
      </c>
      <c r="I331" s="35" t="s">
        <v>126</v>
      </c>
      <c r="K331" s="20">
        <f ca="1">IF(PORTADA!$E$39="A",S330,0)</f>
        <v>0</v>
      </c>
      <c r="L331" s="20"/>
      <c r="M331" s="20"/>
      <c r="N331" s="20"/>
      <c r="O331" s="20"/>
      <c r="P331" s="20">
        <f>O330-P330</f>
        <v>0</v>
      </c>
      <c r="Q331" s="21" t="s">
        <v>1</v>
      </c>
      <c r="R331" s="20" t="str">
        <f>CONCATENATE(B331,Q331)</f>
        <v>B</v>
      </c>
      <c r="S331" s="20"/>
    </row>
    <row r="332" spans="1:19" x14ac:dyDescent="0.25">
      <c r="A332" s="139"/>
      <c r="B332" s="29"/>
      <c r="C332" s="25" t="str">
        <f ca="1">IF(PORTADA!$E$39="A",CONCATENATE(I332," ",G332),"")</f>
        <v xml:space="preserve">c) </v>
      </c>
      <c r="D332" s="26"/>
      <c r="G332" s="38" t="str">
        <f>IF(J330="FIN","",LOOKUP(I329,DATOS!A:A,DATOS!N:N))</f>
        <v/>
      </c>
      <c r="I332" s="35" t="s">
        <v>125</v>
      </c>
      <c r="K332" s="20"/>
      <c r="L332" s="20"/>
      <c r="M332" s="20"/>
      <c r="N332" s="20"/>
      <c r="O332" s="20"/>
      <c r="P332" s="20"/>
      <c r="Q332" s="21" t="s">
        <v>2</v>
      </c>
      <c r="R332" s="20" t="str">
        <f>CONCATENATE(B332,Q332)</f>
        <v>C</v>
      </c>
      <c r="S332" s="20"/>
    </row>
    <row r="333" spans="1:19" x14ac:dyDescent="0.25">
      <c r="A333" s="139"/>
      <c r="B333" s="29"/>
      <c r="C333" s="25" t="str">
        <f ca="1">IF(PORTADA!$E$39="A",CONCATENATE(I333," ",G333),"")</f>
        <v xml:space="preserve">d) </v>
      </c>
      <c r="D333" s="26"/>
      <c r="G333" s="38" t="str">
        <f>IF(J330="FIN","",LOOKUP(I329,DATOS!A:A,DATOS!O:O))</f>
        <v/>
      </c>
      <c r="I333" s="35" t="s">
        <v>46</v>
      </c>
      <c r="K333" s="20"/>
      <c r="L333" s="20"/>
      <c r="M333" s="20"/>
      <c r="N333" s="20"/>
      <c r="O333" s="20"/>
      <c r="P333" s="20"/>
      <c r="Q333" s="21" t="s">
        <v>3</v>
      </c>
      <c r="R333" s="20" t="str">
        <f>CONCATENATE(B333,Q333)</f>
        <v>D</v>
      </c>
      <c r="S333" s="20"/>
    </row>
    <row r="334" spans="1:19" x14ac:dyDescent="0.25">
      <c r="A334" s="11"/>
      <c r="B334" s="30"/>
      <c r="C334" s="27"/>
      <c r="D334" s="28"/>
      <c r="J334" s="19"/>
    </row>
    <row r="335" spans="1:19" x14ac:dyDescent="0.25">
      <c r="A335" s="11"/>
      <c r="B335" s="31"/>
      <c r="C335" s="23" t="str">
        <f ca="1">IF(PORTADA!$E$39="A",CONCATENATE(K335,".- ",G335),"")</f>
        <v xml:space="preserve">56.- </v>
      </c>
      <c r="D335" s="24"/>
      <c r="E335" s="11"/>
      <c r="F335" s="11"/>
      <c r="G335" s="40" t="str">
        <f>IF(J336="FIN","",LOOKUP(I335,DATOS!A:A,DATOS!F:F))</f>
        <v/>
      </c>
      <c r="H335" s="40">
        <f>IF(J336="FIN",0,LOOKUP(I335,DATOS!A:A,DATOS!P:P))</f>
        <v>0</v>
      </c>
      <c r="I335" s="35">
        <f>+I329+1</f>
        <v>485</v>
      </c>
      <c r="J335" s="61">
        <f>IF(LOOKUP(I335,DATOS!A:A,DATOS!C:C)=0,J329,(LOOKUP(I335,DATOS!A:A,DATOS!C:C)))</f>
        <v>9</v>
      </c>
      <c r="K335" s="22">
        <f>+K329+1</f>
        <v>56</v>
      </c>
      <c r="L335" s="20" t="s">
        <v>33</v>
      </c>
      <c r="M335" s="20" t="s">
        <v>34</v>
      </c>
      <c r="N335" s="20" t="s">
        <v>39</v>
      </c>
      <c r="O335" s="20" t="s">
        <v>35</v>
      </c>
      <c r="P335" s="20" t="s">
        <v>36</v>
      </c>
      <c r="Q335" s="20" t="s">
        <v>37</v>
      </c>
      <c r="R335" s="20" t="str">
        <f>CONCATENATE("X",H335)</f>
        <v>X0</v>
      </c>
      <c r="S335" s="20" t="s">
        <v>38</v>
      </c>
    </row>
    <row r="336" spans="1:19" x14ac:dyDescent="0.25">
      <c r="A336" s="139">
        <f ca="1">IF($E$2="X",0,IF(K337&gt;2,H335,K337))</f>
        <v>0</v>
      </c>
      <c r="B336" s="29"/>
      <c r="C336" s="25" t="str">
        <f ca="1">IF(PORTADA!$E$39="A",CONCATENATE(I336," ",G336),"")</f>
        <v xml:space="preserve">a) </v>
      </c>
      <c r="D336" s="26"/>
      <c r="G336" s="38" t="str">
        <f>IF(J336="FIN","",LOOKUP(I335,DATOS!A:A,DATOS!L:L))</f>
        <v/>
      </c>
      <c r="I336" s="35" t="s">
        <v>127</v>
      </c>
      <c r="J336" s="41" t="str">
        <f>IF(J330="FIN","FIN",IF(J335=J329,"","FIN"))</f>
        <v>FIN</v>
      </c>
      <c r="K336" s="20" t="s">
        <v>5</v>
      </c>
      <c r="L336" s="20">
        <f>IF(M336&gt;0,0,P336)</f>
        <v>0</v>
      </c>
      <c r="M336" s="20">
        <f>IF(P337&gt;0,1,0)</f>
        <v>0</v>
      </c>
      <c r="N336" s="20">
        <f>IF(M336=1,-1/COUNTA(Q336:Q339),0)</f>
        <v>0</v>
      </c>
      <c r="O336" s="20">
        <f>COUNTA(B336:B339)</f>
        <v>0</v>
      </c>
      <c r="P336" s="20">
        <f>COUNTIF(R336:R339,R335)</f>
        <v>0</v>
      </c>
      <c r="Q336" s="21" t="s">
        <v>0</v>
      </c>
      <c r="R336" s="20" t="str">
        <f>CONCATENATE(B336,Q336)</f>
        <v>A</v>
      </c>
      <c r="S336" s="20">
        <f>IF(P336&gt;0,P336+O336,O336*3)</f>
        <v>0</v>
      </c>
    </row>
    <row r="337" spans="1:19" x14ac:dyDescent="0.25">
      <c r="A337" s="139"/>
      <c r="B337" s="29"/>
      <c r="C337" s="25" t="str">
        <f ca="1">IF(PORTADA!$E$39="A",CONCATENATE(I337," ",G337),"")</f>
        <v xml:space="preserve">b) </v>
      </c>
      <c r="D337" s="26"/>
      <c r="G337" s="38" t="str">
        <f>IF(J336="FIN","",LOOKUP(I335,DATOS!A:A,DATOS!M:M))</f>
        <v/>
      </c>
      <c r="I337" s="35" t="s">
        <v>126</v>
      </c>
      <c r="K337" s="20">
        <f ca="1">IF(PORTADA!$E$39="A",S336,0)</f>
        <v>0</v>
      </c>
      <c r="L337" s="20"/>
      <c r="M337" s="20"/>
      <c r="N337" s="20"/>
      <c r="O337" s="20"/>
      <c r="P337" s="20">
        <f>O336-P336</f>
        <v>0</v>
      </c>
      <c r="Q337" s="21" t="s">
        <v>1</v>
      </c>
      <c r="R337" s="20" t="str">
        <f>CONCATENATE(B337,Q337)</f>
        <v>B</v>
      </c>
      <c r="S337" s="20"/>
    </row>
    <row r="338" spans="1:19" x14ac:dyDescent="0.25">
      <c r="A338" s="139"/>
      <c r="B338" s="29"/>
      <c r="C338" s="25" t="str">
        <f ca="1">IF(PORTADA!$E$39="A",CONCATENATE(I338," ",G338),"")</f>
        <v xml:space="preserve">c) </v>
      </c>
      <c r="D338" s="26"/>
      <c r="G338" s="38" t="str">
        <f>IF(J336="FIN","",LOOKUP(I335,DATOS!A:A,DATOS!N:N))</f>
        <v/>
      </c>
      <c r="I338" s="35" t="s">
        <v>125</v>
      </c>
      <c r="K338" s="20"/>
      <c r="L338" s="20"/>
      <c r="M338" s="20"/>
      <c r="N338" s="20"/>
      <c r="O338" s="20"/>
      <c r="P338" s="20"/>
      <c r="Q338" s="21" t="s">
        <v>2</v>
      </c>
      <c r="R338" s="20" t="str">
        <f>CONCATENATE(B338,Q338)</f>
        <v>C</v>
      </c>
      <c r="S338" s="20"/>
    </row>
    <row r="339" spans="1:19" x14ac:dyDescent="0.25">
      <c r="A339" s="139"/>
      <c r="B339" s="29"/>
      <c r="C339" s="25" t="str">
        <f ca="1">IF(PORTADA!$E$39="A",CONCATENATE(I339," ",G339),"")</f>
        <v xml:space="preserve">d) </v>
      </c>
      <c r="D339" s="26"/>
      <c r="G339" s="38" t="str">
        <f>IF(J336="FIN","",LOOKUP(I335,DATOS!A:A,DATOS!O:O))</f>
        <v/>
      </c>
      <c r="I339" s="35" t="s">
        <v>46</v>
      </c>
      <c r="K339" s="20"/>
      <c r="L339" s="20"/>
      <c r="M339" s="20"/>
      <c r="N339" s="20"/>
      <c r="O339" s="20"/>
      <c r="P339" s="20"/>
      <c r="Q339" s="21" t="s">
        <v>3</v>
      </c>
      <c r="R339" s="20" t="str">
        <f>CONCATENATE(B339,Q339)</f>
        <v>D</v>
      </c>
      <c r="S339" s="20"/>
    </row>
    <row r="340" spans="1:19" x14ac:dyDescent="0.25">
      <c r="A340" s="11"/>
      <c r="B340" s="30"/>
      <c r="C340" s="27"/>
      <c r="D340" s="28"/>
      <c r="J340" s="19"/>
    </row>
    <row r="341" spans="1:19" x14ac:dyDescent="0.25">
      <c r="A341" s="11"/>
      <c r="B341" s="31"/>
      <c r="C341" s="23" t="str">
        <f ca="1">IF(PORTADA!$E$39="A",CONCATENATE(K341,".- ",G341),"")</f>
        <v xml:space="preserve">57.- </v>
      </c>
      <c r="D341" s="24"/>
      <c r="E341" s="11"/>
      <c r="F341" s="11"/>
      <c r="G341" s="40" t="str">
        <f>IF(J342="FIN","",LOOKUP(I341,DATOS!A:A,DATOS!F:F))</f>
        <v/>
      </c>
      <c r="H341" s="40">
        <f>IF(J342="FIN",0,LOOKUP(I341,DATOS!A:A,DATOS!P:P))</f>
        <v>0</v>
      </c>
      <c r="I341" s="35">
        <f>+I335+1</f>
        <v>486</v>
      </c>
      <c r="J341" s="61">
        <f>IF(LOOKUP(I341,DATOS!A:A,DATOS!C:C)=0,J335,(LOOKUP(I341,DATOS!A:A,DATOS!C:C)))</f>
        <v>9</v>
      </c>
      <c r="K341" s="22">
        <f>+K335+1</f>
        <v>57</v>
      </c>
      <c r="L341" s="20" t="s">
        <v>33</v>
      </c>
      <c r="M341" s="20" t="s">
        <v>34</v>
      </c>
      <c r="N341" s="20" t="s">
        <v>39</v>
      </c>
      <c r="O341" s="20" t="s">
        <v>35</v>
      </c>
      <c r="P341" s="20" t="s">
        <v>36</v>
      </c>
      <c r="Q341" s="20" t="s">
        <v>37</v>
      </c>
      <c r="R341" s="20" t="str">
        <f>CONCATENATE("X",H341)</f>
        <v>X0</v>
      </c>
      <c r="S341" s="20" t="s">
        <v>38</v>
      </c>
    </row>
    <row r="342" spans="1:19" x14ac:dyDescent="0.25">
      <c r="A342" s="139">
        <f ca="1">IF($E$2="X",0,IF(K343&gt;2,H341,K343))</f>
        <v>0</v>
      </c>
      <c r="B342" s="29"/>
      <c r="C342" s="25" t="str">
        <f ca="1">IF(PORTADA!$E$39="A",CONCATENATE(I342," ",G342),"")</f>
        <v xml:space="preserve">a) </v>
      </c>
      <c r="D342" s="26"/>
      <c r="G342" s="38" t="str">
        <f>IF(J342="FIN","",LOOKUP(I341,DATOS!A:A,DATOS!L:L))</f>
        <v/>
      </c>
      <c r="I342" s="35" t="s">
        <v>127</v>
      </c>
      <c r="J342" s="41" t="str">
        <f>IF(J336="FIN","FIN",IF(J341=J335,"","FIN"))</f>
        <v>FIN</v>
      </c>
      <c r="K342" s="20" t="s">
        <v>5</v>
      </c>
      <c r="L342" s="20">
        <f>IF(M342&gt;0,0,P342)</f>
        <v>0</v>
      </c>
      <c r="M342" s="20">
        <f>IF(P343&gt;0,1,0)</f>
        <v>0</v>
      </c>
      <c r="N342" s="20">
        <f>IF(M342=1,-1/COUNTA(Q342:Q345),0)</f>
        <v>0</v>
      </c>
      <c r="O342" s="20">
        <f>COUNTA(B342:B345)</f>
        <v>0</v>
      </c>
      <c r="P342" s="20">
        <f>COUNTIF(R342:R345,R341)</f>
        <v>0</v>
      </c>
      <c r="Q342" s="21" t="s">
        <v>0</v>
      </c>
      <c r="R342" s="20" t="str">
        <f>CONCATENATE(B342,Q342)</f>
        <v>A</v>
      </c>
      <c r="S342" s="20">
        <f>IF(P342&gt;0,P342+O342,O342*3)</f>
        <v>0</v>
      </c>
    </row>
    <row r="343" spans="1:19" x14ac:dyDescent="0.25">
      <c r="A343" s="139"/>
      <c r="B343" s="29"/>
      <c r="C343" s="25" t="str">
        <f ca="1">IF(PORTADA!$E$39="A",CONCATENATE(I343," ",G343),"")</f>
        <v xml:space="preserve">b) </v>
      </c>
      <c r="D343" s="26"/>
      <c r="G343" s="38" t="str">
        <f>IF(J342="FIN","",LOOKUP(I341,DATOS!A:A,DATOS!M:M))</f>
        <v/>
      </c>
      <c r="I343" s="35" t="s">
        <v>126</v>
      </c>
      <c r="K343" s="20">
        <f ca="1">IF(PORTADA!$E$39="A",S342,0)</f>
        <v>0</v>
      </c>
      <c r="L343" s="20"/>
      <c r="M343" s="20"/>
      <c r="N343" s="20"/>
      <c r="O343" s="20"/>
      <c r="P343" s="20">
        <f>O342-P342</f>
        <v>0</v>
      </c>
      <c r="Q343" s="21" t="s">
        <v>1</v>
      </c>
      <c r="R343" s="20" t="str">
        <f>CONCATENATE(B343,Q343)</f>
        <v>B</v>
      </c>
      <c r="S343" s="20"/>
    </row>
    <row r="344" spans="1:19" x14ac:dyDescent="0.25">
      <c r="A344" s="139"/>
      <c r="B344" s="29"/>
      <c r="C344" s="25" t="str">
        <f ca="1">IF(PORTADA!$E$39="A",CONCATENATE(I344," ",G344),"")</f>
        <v xml:space="preserve">c) </v>
      </c>
      <c r="D344" s="26"/>
      <c r="G344" s="38" t="str">
        <f>IF(J342="FIN","",LOOKUP(I341,DATOS!A:A,DATOS!N:N))</f>
        <v/>
      </c>
      <c r="I344" s="35" t="s">
        <v>125</v>
      </c>
      <c r="K344" s="20"/>
      <c r="L344" s="20"/>
      <c r="M344" s="20"/>
      <c r="N344" s="20"/>
      <c r="O344" s="20"/>
      <c r="P344" s="20"/>
      <c r="Q344" s="21" t="s">
        <v>2</v>
      </c>
      <c r="R344" s="20" t="str">
        <f>CONCATENATE(B344,Q344)</f>
        <v>C</v>
      </c>
      <c r="S344" s="20"/>
    </row>
    <row r="345" spans="1:19" x14ac:dyDescent="0.25">
      <c r="A345" s="139"/>
      <c r="B345" s="29"/>
      <c r="C345" s="25" t="str">
        <f ca="1">IF(PORTADA!$E$39="A",CONCATENATE(I345," ",G345),"")</f>
        <v xml:space="preserve">d) </v>
      </c>
      <c r="D345" s="26"/>
      <c r="G345" s="38" t="str">
        <f>IF(J342="FIN","",LOOKUP(I341,DATOS!A:A,DATOS!O:O))</f>
        <v/>
      </c>
      <c r="I345" s="35" t="s">
        <v>46</v>
      </c>
      <c r="K345" s="20"/>
      <c r="L345" s="20"/>
      <c r="M345" s="20"/>
      <c r="N345" s="20"/>
      <c r="O345" s="20"/>
      <c r="P345" s="20"/>
      <c r="Q345" s="21" t="s">
        <v>3</v>
      </c>
      <c r="R345" s="20" t="str">
        <f>CONCATENATE(B345,Q345)</f>
        <v>D</v>
      </c>
      <c r="S345" s="20"/>
    </row>
    <row r="346" spans="1:19" x14ac:dyDescent="0.25">
      <c r="A346" s="11"/>
      <c r="B346" s="30"/>
      <c r="C346" s="27"/>
      <c r="D346" s="28"/>
      <c r="J346" s="19"/>
    </row>
    <row r="347" spans="1:19" x14ac:dyDescent="0.25">
      <c r="A347" s="11"/>
      <c r="B347" s="31"/>
      <c r="C347" s="23" t="str">
        <f ca="1">IF(PORTADA!$E$39="A",CONCATENATE(K347,".- ",G347),"")</f>
        <v xml:space="preserve">58.- </v>
      </c>
      <c r="D347" s="24"/>
      <c r="E347" s="11"/>
      <c r="F347" s="11"/>
      <c r="G347" s="40" t="str">
        <f>IF(J348="FIN","",LOOKUP(I347,DATOS!A:A,DATOS!F:F))</f>
        <v/>
      </c>
      <c r="H347" s="40">
        <f>IF(J348="FIN",0,LOOKUP(I347,DATOS!A:A,DATOS!P:P))</f>
        <v>0</v>
      </c>
      <c r="I347" s="35">
        <f>+I341+1</f>
        <v>487</v>
      </c>
      <c r="J347" s="61">
        <f>IF(LOOKUP(I347,DATOS!A:A,DATOS!C:C)=0,J341,(LOOKUP(I347,DATOS!A:A,DATOS!C:C)))</f>
        <v>9</v>
      </c>
      <c r="K347" s="22">
        <f>+K341+1</f>
        <v>58</v>
      </c>
      <c r="L347" s="20" t="s">
        <v>33</v>
      </c>
      <c r="M347" s="20" t="s">
        <v>34</v>
      </c>
      <c r="N347" s="20" t="s">
        <v>39</v>
      </c>
      <c r="O347" s="20" t="s">
        <v>35</v>
      </c>
      <c r="P347" s="20" t="s">
        <v>36</v>
      </c>
      <c r="Q347" s="20" t="s">
        <v>37</v>
      </c>
      <c r="R347" s="20" t="str">
        <f>CONCATENATE("X",H347)</f>
        <v>X0</v>
      </c>
      <c r="S347" s="20" t="s">
        <v>38</v>
      </c>
    </row>
    <row r="348" spans="1:19" x14ac:dyDescent="0.25">
      <c r="A348" s="139">
        <f ca="1">IF($E$2="X",0,IF(K349&gt;2,H347,K349))</f>
        <v>0</v>
      </c>
      <c r="B348" s="29"/>
      <c r="C348" s="25" t="str">
        <f ca="1">IF(PORTADA!$E$39="A",CONCATENATE(I348," ",G348),"")</f>
        <v xml:space="preserve">a) </v>
      </c>
      <c r="D348" s="26"/>
      <c r="G348" s="38" t="str">
        <f>IF(J348="FIN","",LOOKUP(I347,DATOS!A:A,DATOS!L:L))</f>
        <v/>
      </c>
      <c r="I348" s="35" t="s">
        <v>127</v>
      </c>
      <c r="J348" s="41" t="str">
        <f>IF(J342="FIN","FIN",IF(J347=J341,"","FIN"))</f>
        <v>FIN</v>
      </c>
      <c r="K348" s="20" t="s">
        <v>5</v>
      </c>
      <c r="L348" s="20">
        <f>IF(M348&gt;0,0,P348)</f>
        <v>0</v>
      </c>
      <c r="M348" s="20">
        <f>IF(P349&gt;0,1,0)</f>
        <v>0</v>
      </c>
      <c r="N348" s="20">
        <f>IF(M348=1,-1/COUNTA(Q348:Q351),0)</f>
        <v>0</v>
      </c>
      <c r="O348" s="20">
        <f>COUNTA(B348:B351)</f>
        <v>0</v>
      </c>
      <c r="P348" s="20">
        <f>COUNTIF(R348:R351,R347)</f>
        <v>0</v>
      </c>
      <c r="Q348" s="21" t="s">
        <v>0</v>
      </c>
      <c r="R348" s="20" t="str">
        <f>CONCATENATE(B348,Q348)</f>
        <v>A</v>
      </c>
      <c r="S348" s="20">
        <f>IF(P348&gt;0,P348+O348,O348*3)</f>
        <v>0</v>
      </c>
    </row>
    <row r="349" spans="1:19" x14ac:dyDescent="0.25">
      <c r="A349" s="139"/>
      <c r="B349" s="29"/>
      <c r="C349" s="25" t="str">
        <f ca="1">IF(PORTADA!$E$39="A",CONCATENATE(I349," ",G349),"")</f>
        <v xml:space="preserve">b) </v>
      </c>
      <c r="D349" s="26"/>
      <c r="G349" s="38" t="str">
        <f>IF(J348="FIN","",LOOKUP(I347,DATOS!A:A,DATOS!M:M))</f>
        <v/>
      </c>
      <c r="I349" s="35" t="s">
        <v>126</v>
      </c>
      <c r="K349" s="20">
        <f ca="1">IF(PORTADA!$E$39="A",S348,0)</f>
        <v>0</v>
      </c>
      <c r="L349" s="20"/>
      <c r="M349" s="20"/>
      <c r="N349" s="20"/>
      <c r="O349" s="20"/>
      <c r="P349" s="20">
        <f>O348-P348</f>
        <v>0</v>
      </c>
      <c r="Q349" s="21" t="s">
        <v>1</v>
      </c>
      <c r="R349" s="20" t="str">
        <f>CONCATENATE(B349,Q349)</f>
        <v>B</v>
      </c>
      <c r="S349" s="20"/>
    </row>
    <row r="350" spans="1:19" x14ac:dyDescent="0.25">
      <c r="A350" s="139"/>
      <c r="B350" s="29"/>
      <c r="C350" s="25" t="str">
        <f ca="1">IF(PORTADA!$E$39="A",CONCATENATE(I350," ",G350),"")</f>
        <v xml:space="preserve">c) </v>
      </c>
      <c r="D350" s="26"/>
      <c r="G350" s="38" t="str">
        <f>IF(J348="FIN","",LOOKUP(I347,DATOS!A:A,DATOS!N:N))</f>
        <v/>
      </c>
      <c r="I350" s="35" t="s">
        <v>125</v>
      </c>
      <c r="K350" s="20"/>
      <c r="L350" s="20"/>
      <c r="M350" s="20"/>
      <c r="N350" s="20"/>
      <c r="O350" s="20"/>
      <c r="P350" s="20"/>
      <c r="Q350" s="21" t="s">
        <v>2</v>
      </c>
      <c r="R350" s="20" t="str">
        <f>CONCATENATE(B350,Q350)</f>
        <v>C</v>
      </c>
      <c r="S350" s="20"/>
    </row>
    <row r="351" spans="1:19" x14ac:dyDescent="0.25">
      <c r="A351" s="139"/>
      <c r="B351" s="29"/>
      <c r="C351" s="25" t="str">
        <f ca="1">IF(PORTADA!$E$39="A",CONCATENATE(I351," ",G351),"")</f>
        <v xml:space="preserve">d) </v>
      </c>
      <c r="D351" s="26"/>
      <c r="G351" s="38" t="str">
        <f>IF(J348="FIN","",LOOKUP(I347,DATOS!A:A,DATOS!O:O))</f>
        <v/>
      </c>
      <c r="I351" s="35" t="s">
        <v>46</v>
      </c>
      <c r="K351" s="20"/>
      <c r="L351" s="20"/>
      <c r="M351" s="20"/>
      <c r="N351" s="20"/>
      <c r="O351" s="20"/>
      <c r="P351" s="20"/>
      <c r="Q351" s="21" t="s">
        <v>3</v>
      </c>
      <c r="R351" s="20" t="str">
        <f>CONCATENATE(B351,Q351)</f>
        <v>D</v>
      </c>
      <c r="S351" s="20"/>
    </row>
    <row r="352" spans="1:19" x14ac:dyDescent="0.25">
      <c r="A352" s="11"/>
      <c r="B352" s="30"/>
      <c r="C352" s="27"/>
      <c r="D352" s="28"/>
      <c r="J352" s="19"/>
    </row>
    <row r="353" spans="1:19" x14ac:dyDescent="0.25">
      <c r="A353" s="11"/>
      <c r="B353" s="31"/>
      <c r="C353" s="23" t="str">
        <f ca="1">IF(PORTADA!$E$39="A",CONCATENATE(K353,".- ",G353),"")</f>
        <v xml:space="preserve">59.- </v>
      </c>
      <c r="D353" s="24"/>
      <c r="E353" s="11"/>
      <c r="F353" s="11"/>
      <c r="G353" s="40" t="str">
        <f>IF(J354="FIN","",LOOKUP(I353,DATOS!A:A,DATOS!F:F))</f>
        <v/>
      </c>
      <c r="H353" s="40">
        <f>IF(J354="FIN",0,LOOKUP(I353,DATOS!A:A,DATOS!P:P))</f>
        <v>0</v>
      </c>
      <c r="I353" s="35">
        <f>+I347+1</f>
        <v>488</v>
      </c>
      <c r="J353" s="61">
        <f>IF(LOOKUP(I353,DATOS!A:A,DATOS!C:C)=0,J347,(LOOKUP(I353,DATOS!A:A,DATOS!C:C)))</f>
        <v>9</v>
      </c>
      <c r="K353" s="22">
        <f>+K347+1</f>
        <v>59</v>
      </c>
      <c r="L353" s="20" t="s">
        <v>33</v>
      </c>
      <c r="M353" s="20" t="s">
        <v>34</v>
      </c>
      <c r="N353" s="20" t="s">
        <v>39</v>
      </c>
      <c r="O353" s="20" t="s">
        <v>35</v>
      </c>
      <c r="P353" s="20" t="s">
        <v>36</v>
      </c>
      <c r="Q353" s="20" t="s">
        <v>37</v>
      </c>
      <c r="R353" s="20" t="str">
        <f>CONCATENATE("X",H353)</f>
        <v>X0</v>
      </c>
      <c r="S353" s="20" t="s">
        <v>38</v>
      </c>
    </row>
    <row r="354" spans="1:19" x14ac:dyDescent="0.25">
      <c r="A354" s="139">
        <f ca="1">IF($E$2="X",0,IF(K355&gt;2,H353,K355))</f>
        <v>0</v>
      </c>
      <c r="B354" s="29"/>
      <c r="C354" s="25" t="str">
        <f ca="1">IF(PORTADA!$E$39="A",CONCATENATE(I354," ",G354),"")</f>
        <v xml:space="preserve">a) </v>
      </c>
      <c r="D354" s="26"/>
      <c r="G354" s="38" t="str">
        <f>IF(J354="FIN","",LOOKUP(I353,DATOS!A:A,DATOS!L:L))</f>
        <v/>
      </c>
      <c r="I354" s="35" t="s">
        <v>127</v>
      </c>
      <c r="J354" s="41" t="str">
        <f>IF(J348="FIN","FIN",IF(J353=J347,"","FIN"))</f>
        <v>FIN</v>
      </c>
      <c r="K354" s="20" t="s">
        <v>5</v>
      </c>
      <c r="L354" s="20">
        <f>IF(M354&gt;0,0,P354)</f>
        <v>0</v>
      </c>
      <c r="M354" s="20">
        <f>IF(P355&gt;0,1,0)</f>
        <v>0</v>
      </c>
      <c r="N354" s="20">
        <f>IF(M354=1,-1/COUNTA(Q354:Q357),0)</f>
        <v>0</v>
      </c>
      <c r="O354" s="20">
        <f>COUNTA(B354:B357)</f>
        <v>0</v>
      </c>
      <c r="P354" s="20">
        <f>COUNTIF(R354:R357,R353)</f>
        <v>0</v>
      </c>
      <c r="Q354" s="21" t="s">
        <v>0</v>
      </c>
      <c r="R354" s="20" t="str">
        <f>CONCATENATE(B354,Q354)</f>
        <v>A</v>
      </c>
      <c r="S354" s="20">
        <f>IF(P354&gt;0,P354+O354,O354*3)</f>
        <v>0</v>
      </c>
    </row>
    <row r="355" spans="1:19" x14ac:dyDescent="0.25">
      <c r="A355" s="139"/>
      <c r="B355" s="29"/>
      <c r="C355" s="25" t="str">
        <f ca="1">IF(PORTADA!$E$39="A",CONCATENATE(I355," ",G355),"")</f>
        <v xml:space="preserve">b) </v>
      </c>
      <c r="D355" s="26"/>
      <c r="G355" s="38" t="str">
        <f>IF(J354="FIN","",LOOKUP(I353,DATOS!A:A,DATOS!M:M))</f>
        <v/>
      </c>
      <c r="I355" s="35" t="s">
        <v>126</v>
      </c>
      <c r="K355" s="20">
        <f ca="1">IF(PORTADA!$E$39="A",S354,0)</f>
        <v>0</v>
      </c>
      <c r="L355" s="20"/>
      <c r="M355" s="20"/>
      <c r="N355" s="20"/>
      <c r="O355" s="20"/>
      <c r="P355" s="20">
        <f>O354-P354</f>
        <v>0</v>
      </c>
      <c r="Q355" s="21" t="s">
        <v>1</v>
      </c>
      <c r="R355" s="20" t="str">
        <f>CONCATENATE(B355,Q355)</f>
        <v>B</v>
      </c>
      <c r="S355" s="20"/>
    </row>
    <row r="356" spans="1:19" x14ac:dyDescent="0.25">
      <c r="A356" s="139"/>
      <c r="B356" s="29"/>
      <c r="C356" s="25" t="str">
        <f ca="1">IF(PORTADA!$E$39="A",CONCATENATE(I356," ",G356),"")</f>
        <v xml:space="preserve">c) </v>
      </c>
      <c r="D356" s="26"/>
      <c r="G356" s="38" t="str">
        <f>IF(J354="FIN","",LOOKUP(I353,DATOS!A:A,DATOS!N:N))</f>
        <v/>
      </c>
      <c r="I356" s="35" t="s">
        <v>125</v>
      </c>
      <c r="K356" s="20"/>
      <c r="L356" s="20"/>
      <c r="M356" s="20"/>
      <c r="N356" s="20"/>
      <c r="O356" s="20"/>
      <c r="P356" s="20"/>
      <c r="Q356" s="21" t="s">
        <v>2</v>
      </c>
      <c r="R356" s="20" t="str">
        <f>CONCATENATE(B356,Q356)</f>
        <v>C</v>
      </c>
      <c r="S356" s="20"/>
    </row>
    <row r="357" spans="1:19" x14ac:dyDescent="0.25">
      <c r="A357" s="139"/>
      <c r="B357" s="29"/>
      <c r="C357" s="25" t="str">
        <f ca="1">IF(PORTADA!$E$39="A",CONCATENATE(I357," ",G357),"")</f>
        <v xml:space="preserve">d) </v>
      </c>
      <c r="D357" s="26"/>
      <c r="G357" s="38" t="str">
        <f>IF(J354="FIN","",LOOKUP(I353,DATOS!A:A,DATOS!O:O))</f>
        <v/>
      </c>
      <c r="I357" s="35" t="s">
        <v>46</v>
      </c>
      <c r="K357" s="20"/>
      <c r="L357" s="20"/>
      <c r="M357" s="20"/>
      <c r="N357" s="20"/>
      <c r="O357" s="20"/>
      <c r="P357" s="20"/>
      <c r="Q357" s="21" t="s">
        <v>3</v>
      </c>
      <c r="R357" s="20" t="str">
        <f>CONCATENATE(B357,Q357)</f>
        <v>D</v>
      </c>
      <c r="S357" s="20"/>
    </row>
    <row r="358" spans="1:19" x14ac:dyDescent="0.25">
      <c r="A358" s="11"/>
      <c r="B358" s="30"/>
      <c r="C358" s="27"/>
      <c r="D358" s="28"/>
      <c r="J358" s="19"/>
    </row>
    <row r="359" spans="1:19" x14ac:dyDescent="0.25">
      <c r="A359" s="11"/>
      <c r="B359" s="31"/>
      <c r="C359" s="23" t="str">
        <f ca="1">IF(PORTADA!$E$39="A",CONCATENATE(K359,".- ",G359),"")</f>
        <v xml:space="preserve">60.- </v>
      </c>
      <c r="D359" s="24"/>
      <c r="E359" s="11"/>
      <c r="F359" s="11"/>
      <c r="G359" s="40" t="str">
        <f>IF(J360="FIN","",LOOKUP(I359,DATOS!A:A,DATOS!F:F))</f>
        <v/>
      </c>
      <c r="H359" s="40">
        <f>IF(J360="FIN",0,LOOKUP(I359,DATOS!A:A,DATOS!P:P))</f>
        <v>0</v>
      </c>
      <c r="I359" s="35">
        <f>+I353+1</f>
        <v>489</v>
      </c>
      <c r="J359" s="61">
        <f>IF(LOOKUP(I359,DATOS!A:A,DATOS!C:C)=0,J353,(LOOKUP(I359,DATOS!A:A,DATOS!C:C)))</f>
        <v>9</v>
      </c>
      <c r="K359" s="22">
        <f>+K353+1</f>
        <v>60</v>
      </c>
      <c r="L359" s="20" t="s">
        <v>33</v>
      </c>
      <c r="M359" s="20" t="s">
        <v>34</v>
      </c>
      <c r="N359" s="20" t="s">
        <v>39</v>
      </c>
      <c r="O359" s="20" t="s">
        <v>35</v>
      </c>
      <c r="P359" s="20" t="s">
        <v>36</v>
      </c>
      <c r="Q359" s="20" t="s">
        <v>37</v>
      </c>
      <c r="R359" s="20" t="str">
        <f>CONCATENATE("X",H359)</f>
        <v>X0</v>
      </c>
      <c r="S359" s="20" t="s">
        <v>38</v>
      </c>
    </row>
    <row r="360" spans="1:19" x14ac:dyDescent="0.25">
      <c r="A360" s="139">
        <f ca="1">IF($E$2="X",0,IF(K361&gt;2,H359,K361))</f>
        <v>0</v>
      </c>
      <c r="B360" s="29"/>
      <c r="C360" s="25" t="str">
        <f ca="1">IF(PORTADA!$E$39="A",CONCATENATE(I360," ",G360),"")</f>
        <v xml:space="preserve">a) </v>
      </c>
      <c r="D360" s="26"/>
      <c r="G360" s="38" t="str">
        <f>IF(J360="FIN","",LOOKUP(I359,DATOS!A:A,DATOS!L:L))</f>
        <v/>
      </c>
      <c r="I360" s="35" t="s">
        <v>127</v>
      </c>
      <c r="J360" s="41" t="str">
        <f>IF(J354="FIN","FIN",IF(J359=J353,"","FIN"))</f>
        <v>FIN</v>
      </c>
      <c r="K360" s="20" t="s">
        <v>5</v>
      </c>
      <c r="L360" s="20">
        <f>IF(M360&gt;0,0,P360)</f>
        <v>0</v>
      </c>
      <c r="M360" s="20">
        <f>IF(P361&gt;0,1,0)</f>
        <v>0</v>
      </c>
      <c r="N360" s="20">
        <f>IF(M360=1,-1/COUNTA(Q360:Q363),0)</f>
        <v>0</v>
      </c>
      <c r="O360" s="20">
        <f>COUNTA(B360:B363)</f>
        <v>0</v>
      </c>
      <c r="P360" s="20">
        <f>COUNTIF(R360:R363,R359)</f>
        <v>0</v>
      </c>
      <c r="Q360" s="21" t="s">
        <v>0</v>
      </c>
      <c r="R360" s="20" t="str">
        <f>CONCATENATE(B360,Q360)</f>
        <v>A</v>
      </c>
      <c r="S360" s="20">
        <f>IF(P360&gt;0,P360+O360,O360*3)</f>
        <v>0</v>
      </c>
    </row>
    <row r="361" spans="1:19" x14ac:dyDescent="0.25">
      <c r="A361" s="139"/>
      <c r="B361" s="29"/>
      <c r="C361" s="25" t="str">
        <f ca="1">IF(PORTADA!$E$39="A",CONCATENATE(I361," ",G361),"")</f>
        <v xml:space="preserve">b) </v>
      </c>
      <c r="D361" s="26"/>
      <c r="G361" s="38" t="str">
        <f>IF(J360="FIN","",LOOKUP(I359,DATOS!A:A,DATOS!M:M))</f>
        <v/>
      </c>
      <c r="I361" s="35" t="s">
        <v>126</v>
      </c>
      <c r="K361" s="20">
        <f ca="1">IF(PORTADA!$E$39="A",S360,0)</f>
        <v>0</v>
      </c>
      <c r="L361" s="20"/>
      <c r="M361" s="20"/>
      <c r="N361" s="20"/>
      <c r="O361" s="20"/>
      <c r="P361" s="20">
        <f>O360-P360</f>
        <v>0</v>
      </c>
      <c r="Q361" s="21" t="s">
        <v>1</v>
      </c>
      <c r="R361" s="20" t="str">
        <f>CONCATENATE(B361,Q361)</f>
        <v>B</v>
      </c>
      <c r="S361" s="20"/>
    </row>
    <row r="362" spans="1:19" x14ac:dyDescent="0.25">
      <c r="A362" s="139"/>
      <c r="B362" s="29"/>
      <c r="C362" s="25" t="str">
        <f ca="1">IF(PORTADA!$E$39="A",CONCATENATE(I362," ",G362),"")</f>
        <v xml:space="preserve">c) </v>
      </c>
      <c r="D362" s="26"/>
      <c r="G362" s="38" t="str">
        <f>IF(J360="FIN","",LOOKUP(I359,DATOS!A:A,DATOS!N:N))</f>
        <v/>
      </c>
      <c r="I362" s="35" t="s">
        <v>125</v>
      </c>
      <c r="K362" s="20"/>
      <c r="L362" s="20"/>
      <c r="M362" s="20"/>
      <c r="N362" s="20"/>
      <c r="O362" s="20"/>
      <c r="P362" s="20"/>
      <c r="Q362" s="21" t="s">
        <v>2</v>
      </c>
      <c r="R362" s="20" t="str">
        <f>CONCATENATE(B362,Q362)</f>
        <v>C</v>
      </c>
      <c r="S362" s="20"/>
    </row>
    <row r="363" spans="1:19" x14ac:dyDescent="0.25">
      <c r="A363" s="139"/>
      <c r="B363" s="29"/>
      <c r="C363" s="25" t="str">
        <f ca="1">IF(PORTADA!$E$39="A",CONCATENATE(I363," ",G363),"")</f>
        <v xml:space="preserve">d) </v>
      </c>
      <c r="D363" s="26"/>
      <c r="G363" s="38" t="str">
        <f>IF(J360="FIN","",LOOKUP(I359,DATOS!A:A,DATOS!O:O))</f>
        <v/>
      </c>
      <c r="I363" s="35" t="s">
        <v>46</v>
      </c>
      <c r="K363" s="20"/>
      <c r="L363" s="20"/>
      <c r="M363" s="20"/>
      <c r="N363" s="20"/>
      <c r="O363" s="20"/>
      <c r="P363" s="20"/>
      <c r="Q363" s="21" t="s">
        <v>3</v>
      </c>
      <c r="R363" s="20" t="str">
        <f>CONCATENATE(B363,Q363)</f>
        <v>D</v>
      </c>
      <c r="S363" s="20"/>
    </row>
    <row r="364" spans="1:19" x14ac:dyDescent="0.25">
      <c r="A364" s="11"/>
      <c r="B364" s="30"/>
      <c r="C364" s="27"/>
      <c r="D364" s="28"/>
      <c r="J364" s="19"/>
    </row>
    <row r="365" spans="1:19" x14ac:dyDescent="0.25">
      <c r="A365" s="11"/>
      <c r="B365" s="31"/>
      <c r="C365" s="23" t="str">
        <f ca="1">IF(PORTADA!$E$39="A",CONCATENATE(K365,".- ",G365),"")</f>
        <v xml:space="preserve">61.- </v>
      </c>
      <c r="D365" s="24"/>
      <c r="E365" s="11"/>
      <c r="F365" s="11"/>
      <c r="G365" s="40" t="str">
        <f>IF(J366="FIN","",LOOKUP(I365,DATOS!A:A,DATOS!F:F))</f>
        <v/>
      </c>
      <c r="H365" s="40">
        <f>IF(J366="FIN",0,LOOKUP(I365,DATOS!A:A,DATOS!P:P))</f>
        <v>0</v>
      </c>
      <c r="I365" s="35">
        <f>+I359+1</f>
        <v>490</v>
      </c>
      <c r="J365" s="61">
        <f>IF(LOOKUP(I365,DATOS!A:A,DATOS!C:C)=0,J359,(LOOKUP(I365,DATOS!A:A,DATOS!C:C)))</f>
        <v>9</v>
      </c>
      <c r="K365" s="22">
        <f>+K359+1</f>
        <v>61</v>
      </c>
      <c r="L365" s="20" t="s">
        <v>33</v>
      </c>
      <c r="M365" s="20" t="s">
        <v>34</v>
      </c>
      <c r="N365" s="20" t="s">
        <v>39</v>
      </c>
      <c r="O365" s="20" t="s">
        <v>35</v>
      </c>
      <c r="P365" s="20" t="s">
        <v>36</v>
      </c>
      <c r="Q365" s="20" t="s">
        <v>37</v>
      </c>
      <c r="R365" s="20" t="str">
        <f>CONCATENATE("X",H365)</f>
        <v>X0</v>
      </c>
      <c r="S365" s="20" t="s">
        <v>38</v>
      </c>
    </row>
    <row r="366" spans="1:19" x14ac:dyDescent="0.25">
      <c r="A366" s="139">
        <f ca="1">IF($E$2="X",0,IF(K367&gt;2,H365,K367))</f>
        <v>0</v>
      </c>
      <c r="B366" s="29"/>
      <c r="C366" s="25" t="str">
        <f ca="1">IF(PORTADA!$E$39="A",CONCATENATE(I366," ",G366),"")</f>
        <v xml:space="preserve">a) </v>
      </c>
      <c r="D366" s="26"/>
      <c r="G366" s="38" t="str">
        <f>IF(J366="FIN","",LOOKUP(I365,DATOS!A:A,DATOS!L:L))</f>
        <v/>
      </c>
      <c r="I366" s="35" t="s">
        <v>127</v>
      </c>
      <c r="J366" s="41" t="str">
        <f>IF(J360="FIN","FIN",IF(J365=J359,"","FIN"))</f>
        <v>FIN</v>
      </c>
      <c r="K366" s="20" t="s">
        <v>5</v>
      </c>
      <c r="L366" s="20">
        <f>IF(M366&gt;0,0,P366)</f>
        <v>0</v>
      </c>
      <c r="M366" s="20">
        <f>IF(P367&gt;0,1,0)</f>
        <v>0</v>
      </c>
      <c r="N366" s="20">
        <f>IF(M366=1,-1/COUNTA(Q366:Q369),0)</f>
        <v>0</v>
      </c>
      <c r="O366" s="20">
        <f>COUNTA(B366:B369)</f>
        <v>0</v>
      </c>
      <c r="P366" s="20">
        <f>COUNTIF(R366:R369,R365)</f>
        <v>0</v>
      </c>
      <c r="Q366" s="21" t="s">
        <v>0</v>
      </c>
      <c r="R366" s="20" t="str">
        <f>CONCATENATE(B366,Q366)</f>
        <v>A</v>
      </c>
      <c r="S366" s="20">
        <f>IF(P366&gt;0,P366+O366,O366*3)</f>
        <v>0</v>
      </c>
    </row>
    <row r="367" spans="1:19" x14ac:dyDescent="0.25">
      <c r="A367" s="139"/>
      <c r="B367" s="29"/>
      <c r="C367" s="25" t="str">
        <f ca="1">IF(PORTADA!$E$39="A",CONCATENATE(I367," ",G367),"")</f>
        <v xml:space="preserve">b) </v>
      </c>
      <c r="D367" s="26"/>
      <c r="G367" s="38" t="str">
        <f>IF(J366="FIN","",LOOKUP(I365,DATOS!A:A,DATOS!M:M))</f>
        <v/>
      </c>
      <c r="I367" s="35" t="s">
        <v>126</v>
      </c>
      <c r="K367" s="20">
        <f ca="1">IF(PORTADA!$E$39="A",S366,0)</f>
        <v>0</v>
      </c>
      <c r="L367" s="20"/>
      <c r="M367" s="20"/>
      <c r="N367" s="20"/>
      <c r="O367" s="20"/>
      <c r="P367" s="20">
        <f>O366-P366</f>
        <v>0</v>
      </c>
      <c r="Q367" s="21" t="s">
        <v>1</v>
      </c>
      <c r="R367" s="20" t="str">
        <f>CONCATENATE(B367,Q367)</f>
        <v>B</v>
      </c>
      <c r="S367" s="20"/>
    </row>
    <row r="368" spans="1:19" x14ac:dyDescent="0.25">
      <c r="A368" s="139"/>
      <c r="B368" s="29"/>
      <c r="C368" s="25" t="str">
        <f ca="1">IF(PORTADA!$E$39="A",CONCATENATE(I368," ",G368),"")</f>
        <v xml:space="preserve">c) </v>
      </c>
      <c r="D368" s="26"/>
      <c r="G368" s="38" t="str">
        <f>IF(J366="FIN","",LOOKUP(I365,DATOS!A:A,DATOS!N:N))</f>
        <v/>
      </c>
      <c r="I368" s="35" t="s">
        <v>125</v>
      </c>
      <c r="K368" s="20"/>
      <c r="L368" s="20"/>
      <c r="M368" s="20"/>
      <c r="N368" s="20"/>
      <c r="O368" s="20"/>
      <c r="P368" s="20"/>
      <c r="Q368" s="21" t="s">
        <v>2</v>
      </c>
      <c r="R368" s="20" t="str">
        <f>CONCATENATE(B368,Q368)</f>
        <v>C</v>
      </c>
      <c r="S368" s="20"/>
    </row>
    <row r="369" spans="1:19" x14ac:dyDescent="0.25">
      <c r="A369" s="139"/>
      <c r="B369" s="29"/>
      <c r="C369" s="25" t="str">
        <f ca="1">IF(PORTADA!$E$39="A",CONCATENATE(I369," ",G369),"")</f>
        <v xml:space="preserve">d) </v>
      </c>
      <c r="D369" s="26"/>
      <c r="G369" s="38" t="str">
        <f>IF(J366="FIN","",LOOKUP(I365,DATOS!A:A,DATOS!O:O))</f>
        <v/>
      </c>
      <c r="I369" s="35" t="s">
        <v>46</v>
      </c>
      <c r="K369" s="20"/>
      <c r="L369" s="20"/>
      <c r="M369" s="20"/>
      <c r="N369" s="20"/>
      <c r="O369" s="20"/>
      <c r="P369" s="20"/>
      <c r="Q369" s="21" t="s">
        <v>3</v>
      </c>
      <c r="R369" s="20" t="str">
        <f>CONCATENATE(B369,Q369)</f>
        <v>D</v>
      </c>
      <c r="S369" s="20"/>
    </row>
    <row r="370" spans="1:19" x14ac:dyDescent="0.25">
      <c r="A370" s="11"/>
      <c r="B370" s="30"/>
      <c r="C370" s="27"/>
      <c r="D370" s="28"/>
      <c r="J370" s="19"/>
    </row>
    <row r="371" spans="1:19" x14ac:dyDescent="0.25">
      <c r="A371" s="11"/>
      <c r="B371" s="31"/>
      <c r="C371" s="23" t="str">
        <f ca="1">IF(PORTADA!$E$39="A",CONCATENATE(K371,".- ",G371),"")</f>
        <v xml:space="preserve">62.- </v>
      </c>
      <c r="D371" s="24"/>
      <c r="E371" s="11"/>
      <c r="F371" s="11"/>
      <c r="G371" s="40" t="str">
        <f>IF(J372="FIN","",LOOKUP(I371,DATOS!A:A,DATOS!F:F))</f>
        <v/>
      </c>
      <c r="H371" s="40">
        <f>IF(J372="FIN",0,LOOKUP(I371,DATOS!A:A,DATOS!P:P))</f>
        <v>0</v>
      </c>
      <c r="I371" s="35">
        <f>+I365+1</f>
        <v>491</v>
      </c>
      <c r="J371" s="61">
        <f>IF(LOOKUP(I371,DATOS!A:A,DATOS!C:C)=0,J365,(LOOKUP(I371,DATOS!A:A,DATOS!C:C)))</f>
        <v>9</v>
      </c>
      <c r="K371" s="22">
        <f>+K365+1</f>
        <v>62</v>
      </c>
      <c r="L371" s="20" t="s">
        <v>33</v>
      </c>
      <c r="M371" s="20" t="s">
        <v>34</v>
      </c>
      <c r="N371" s="20" t="s">
        <v>39</v>
      </c>
      <c r="O371" s="20" t="s">
        <v>35</v>
      </c>
      <c r="P371" s="20" t="s">
        <v>36</v>
      </c>
      <c r="Q371" s="20" t="s">
        <v>37</v>
      </c>
      <c r="R371" s="20" t="str">
        <f>CONCATENATE("X",H371)</f>
        <v>X0</v>
      </c>
      <c r="S371" s="20" t="s">
        <v>38</v>
      </c>
    </row>
    <row r="372" spans="1:19" x14ac:dyDescent="0.25">
      <c r="A372" s="139">
        <f ca="1">IF($E$2="X",0,IF(K373&gt;2,H371,K373))</f>
        <v>0</v>
      </c>
      <c r="B372" s="29"/>
      <c r="C372" s="25" t="str">
        <f ca="1">IF(PORTADA!$E$39="A",CONCATENATE(I372," ",G372),"")</f>
        <v xml:space="preserve">a) </v>
      </c>
      <c r="D372" s="26"/>
      <c r="G372" s="38" t="str">
        <f>IF(J372="FIN","",LOOKUP(I371,DATOS!A:A,DATOS!L:L))</f>
        <v/>
      </c>
      <c r="I372" s="35" t="s">
        <v>127</v>
      </c>
      <c r="J372" s="41" t="str">
        <f>IF(J366="FIN","FIN",IF(J371=J365,"","FIN"))</f>
        <v>FIN</v>
      </c>
      <c r="K372" s="20" t="s">
        <v>5</v>
      </c>
      <c r="L372" s="20">
        <f>IF(M372&gt;0,0,P372)</f>
        <v>0</v>
      </c>
      <c r="M372" s="20">
        <f>IF(P373&gt;0,1,0)</f>
        <v>0</v>
      </c>
      <c r="N372" s="20">
        <f>IF(M372=1,-1/COUNTA(Q372:Q375),0)</f>
        <v>0</v>
      </c>
      <c r="O372" s="20">
        <f>COUNTA(B372:B375)</f>
        <v>0</v>
      </c>
      <c r="P372" s="20">
        <f>COUNTIF(R372:R375,R371)</f>
        <v>0</v>
      </c>
      <c r="Q372" s="21" t="s">
        <v>0</v>
      </c>
      <c r="R372" s="20" t="str">
        <f>CONCATENATE(B372,Q372)</f>
        <v>A</v>
      </c>
      <c r="S372" s="20">
        <f>IF(P372&gt;0,P372+O372,O372*3)</f>
        <v>0</v>
      </c>
    </row>
    <row r="373" spans="1:19" x14ac:dyDescent="0.25">
      <c r="A373" s="139"/>
      <c r="B373" s="29"/>
      <c r="C373" s="25" t="str">
        <f ca="1">IF(PORTADA!$E$39="A",CONCATENATE(I373," ",G373),"")</f>
        <v xml:space="preserve">b) </v>
      </c>
      <c r="D373" s="26"/>
      <c r="G373" s="38" t="str">
        <f>IF(J372="FIN","",LOOKUP(I371,DATOS!A:A,DATOS!M:M))</f>
        <v/>
      </c>
      <c r="I373" s="35" t="s">
        <v>126</v>
      </c>
      <c r="K373" s="20">
        <f ca="1">IF(PORTADA!$E$39="A",S372,0)</f>
        <v>0</v>
      </c>
      <c r="L373" s="20"/>
      <c r="M373" s="20"/>
      <c r="N373" s="20"/>
      <c r="O373" s="20"/>
      <c r="P373" s="20">
        <f>O372-P372</f>
        <v>0</v>
      </c>
      <c r="Q373" s="21" t="s">
        <v>1</v>
      </c>
      <c r="R373" s="20" t="str">
        <f>CONCATENATE(B373,Q373)</f>
        <v>B</v>
      </c>
      <c r="S373" s="20"/>
    </row>
    <row r="374" spans="1:19" x14ac:dyDescent="0.25">
      <c r="A374" s="139"/>
      <c r="B374" s="29"/>
      <c r="C374" s="25" t="str">
        <f ca="1">IF(PORTADA!$E$39="A",CONCATENATE(I374," ",G374),"")</f>
        <v xml:space="preserve">c) </v>
      </c>
      <c r="D374" s="26"/>
      <c r="G374" s="38" t="str">
        <f>IF(J372="FIN","",LOOKUP(I371,DATOS!A:A,DATOS!N:N))</f>
        <v/>
      </c>
      <c r="I374" s="35" t="s">
        <v>125</v>
      </c>
      <c r="K374" s="20"/>
      <c r="L374" s="20"/>
      <c r="M374" s="20"/>
      <c r="N374" s="20"/>
      <c r="O374" s="20"/>
      <c r="P374" s="20"/>
      <c r="Q374" s="21" t="s">
        <v>2</v>
      </c>
      <c r="R374" s="20" t="str">
        <f>CONCATENATE(B374,Q374)</f>
        <v>C</v>
      </c>
      <c r="S374" s="20"/>
    </row>
    <row r="375" spans="1:19" x14ac:dyDescent="0.25">
      <c r="A375" s="139"/>
      <c r="B375" s="29"/>
      <c r="C375" s="25" t="str">
        <f ca="1">IF(PORTADA!$E$39="A",CONCATENATE(I375," ",G375),"")</f>
        <v xml:space="preserve">d) </v>
      </c>
      <c r="D375" s="26"/>
      <c r="G375" s="38" t="str">
        <f>IF(J372="FIN","",LOOKUP(I371,DATOS!A:A,DATOS!O:O))</f>
        <v/>
      </c>
      <c r="I375" s="35" t="s">
        <v>46</v>
      </c>
      <c r="K375" s="20"/>
      <c r="L375" s="20"/>
      <c r="M375" s="20"/>
      <c r="N375" s="20"/>
      <c r="O375" s="20"/>
      <c r="P375" s="20"/>
      <c r="Q375" s="21" t="s">
        <v>3</v>
      </c>
      <c r="R375" s="20" t="str">
        <f>CONCATENATE(B375,Q375)</f>
        <v>D</v>
      </c>
      <c r="S375" s="20"/>
    </row>
    <row r="376" spans="1:19" x14ac:dyDescent="0.25">
      <c r="A376" s="11"/>
      <c r="B376" s="30"/>
      <c r="C376" s="27"/>
      <c r="D376" s="28"/>
      <c r="J376" s="19"/>
    </row>
    <row r="377" spans="1:19" x14ac:dyDescent="0.25">
      <c r="A377" s="11"/>
      <c r="B377" s="31"/>
      <c r="C377" s="23" t="str">
        <f ca="1">IF(PORTADA!$E$39="A",CONCATENATE(K377,".- ",G377),"")</f>
        <v xml:space="preserve">63.- </v>
      </c>
      <c r="D377" s="24"/>
      <c r="E377" s="11"/>
      <c r="F377" s="11"/>
      <c r="G377" s="40" t="str">
        <f>IF(J378="FIN","",LOOKUP(I377,DATOS!A:A,DATOS!F:F))</f>
        <v/>
      </c>
      <c r="H377" s="40">
        <f>IF(J378="FIN",0,LOOKUP(I377,DATOS!A:A,DATOS!P:P))</f>
        <v>0</v>
      </c>
      <c r="I377" s="35">
        <f>+I371+1</f>
        <v>492</v>
      </c>
      <c r="J377" s="61">
        <f>IF(LOOKUP(I377,DATOS!A:A,DATOS!C:C)=0,J371,(LOOKUP(I377,DATOS!A:A,DATOS!C:C)))</f>
        <v>9</v>
      </c>
      <c r="K377" s="22">
        <f>+K371+1</f>
        <v>63</v>
      </c>
      <c r="L377" s="20" t="s">
        <v>33</v>
      </c>
      <c r="M377" s="20" t="s">
        <v>34</v>
      </c>
      <c r="N377" s="20" t="s">
        <v>39</v>
      </c>
      <c r="O377" s="20" t="s">
        <v>35</v>
      </c>
      <c r="P377" s="20" t="s">
        <v>36</v>
      </c>
      <c r="Q377" s="20" t="s">
        <v>37</v>
      </c>
      <c r="R377" s="20" t="str">
        <f>CONCATENATE("X",H377)</f>
        <v>X0</v>
      </c>
      <c r="S377" s="20" t="s">
        <v>38</v>
      </c>
    </row>
    <row r="378" spans="1:19" x14ac:dyDescent="0.25">
      <c r="A378" s="139">
        <f ca="1">IF($E$2="X",0,IF(K379&gt;2,H377,K379))</f>
        <v>0</v>
      </c>
      <c r="B378" s="29"/>
      <c r="C378" s="25" t="str">
        <f ca="1">IF(PORTADA!$E$39="A",CONCATENATE(I378," ",G378),"")</f>
        <v xml:space="preserve">a) </v>
      </c>
      <c r="D378" s="26"/>
      <c r="G378" s="38" t="str">
        <f>IF(J378="FIN","",LOOKUP(I377,DATOS!A:A,DATOS!L:L))</f>
        <v/>
      </c>
      <c r="I378" s="35" t="s">
        <v>127</v>
      </c>
      <c r="J378" s="41" t="str">
        <f>IF(J372="FIN","FIN",IF(J377=J371,"","FIN"))</f>
        <v>FIN</v>
      </c>
      <c r="K378" s="20" t="s">
        <v>5</v>
      </c>
      <c r="L378" s="20">
        <f>IF(M378&gt;0,0,P378)</f>
        <v>0</v>
      </c>
      <c r="M378" s="20">
        <f>IF(P379&gt;0,1,0)</f>
        <v>0</v>
      </c>
      <c r="N378" s="20">
        <f>IF(M378=1,-1/COUNTA(Q378:Q381),0)</f>
        <v>0</v>
      </c>
      <c r="O378" s="20">
        <f>COUNTA(B378:B381)</f>
        <v>0</v>
      </c>
      <c r="P378" s="20">
        <f>COUNTIF(R378:R381,R377)</f>
        <v>0</v>
      </c>
      <c r="Q378" s="21" t="s">
        <v>0</v>
      </c>
      <c r="R378" s="20" t="str">
        <f>CONCATENATE(B378,Q378)</f>
        <v>A</v>
      </c>
      <c r="S378" s="20">
        <f>IF(P378&gt;0,P378+O378,O378*3)</f>
        <v>0</v>
      </c>
    </row>
    <row r="379" spans="1:19" x14ac:dyDescent="0.25">
      <c r="A379" s="139"/>
      <c r="B379" s="29"/>
      <c r="C379" s="25" t="str">
        <f ca="1">IF(PORTADA!$E$39="A",CONCATENATE(I379," ",G379),"")</f>
        <v xml:space="preserve">b) </v>
      </c>
      <c r="D379" s="26"/>
      <c r="G379" s="38" t="str">
        <f>IF(J378="FIN","",LOOKUP(I377,DATOS!A:A,DATOS!M:M))</f>
        <v/>
      </c>
      <c r="I379" s="35" t="s">
        <v>126</v>
      </c>
      <c r="K379" s="20">
        <f ca="1">IF(PORTADA!$E$39="A",S378,0)</f>
        <v>0</v>
      </c>
      <c r="L379" s="20"/>
      <c r="M379" s="20"/>
      <c r="N379" s="20"/>
      <c r="O379" s="20"/>
      <c r="P379" s="20">
        <f>O378-P378</f>
        <v>0</v>
      </c>
      <c r="Q379" s="21" t="s">
        <v>1</v>
      </c>
      <c r="R379" s="20" t="str">
        <f>CONCATENATE(B379,Q379)</f>
        <v>B</v>
      </c>
      <c r="S379" s="20"/>
    </row>
    <row r="380" spans="1:19" x14ac:dyDescent="0.25">
      <c r="A380" s="139"/>
      <c r="B380" s="29"/>
      <c r="C380" s="25" t="str">
        <f ca="1">IF(PORTADA!$E$39="A",CONCATENATE(I380," ",G380),"")</f>
        <v xml:space="preserve">c) </v>
      </c>
      <c r="D380" s="26"/>
      <c r="G380" s="38" t="str">
        <f>IF(J378="FIN","",LOOKUP(I377,DATOS!A:A,DATOS!N:N))</f>
        <v/>
      </c>
      <c r="I380" s="35" t="s">
        <v>125</v>
      </c>
      <c r="K380" s="20"/>
      <c r="L380" s="20"/>
      <c r="M380" s="20"/>
      <c r="N380" s="20"/>
      <c r="O380" s="20"/>
      <c r="P380" s="20"/>
      <c r="Q380" s="21" t="s">
        <v>2</v>
      </c>
      <c r="R380" s="20" t="str">
        <f>CONCATENATE(B380,Q380)</f>
        <v>C</v>
      </c>
      <c r="S380" s="20"/>
    </row>
    <row r="381" spans="1:19" x14ac:dyDescent="0.25">
      <c r="A381" s="139"/>
      <c r="B381" s="29"/>
      <c r="C381" s="25" t="str">
        <f ca="1">IF(PORTADA!$E$39="A",CONCATENATE(I381," ",G381),"")</f>
        <v xml:space="preserve">d) </v>
      </c>
      <c r="D381" s="26"/>
      <c r="G381" s="38" t="str">
        <f>IF(J378="FIN","",LOOKUP(I377,DATOS!A:A,DATOS!O:O))</f>
        <v/>
      </c>
      <c r="I381" s="35" t="s">
        <v>46</v>
      </c>
      <c r="K381" s="20"/>
      <c r="L381" s="20"/>
      <c r="M381" s="20"/>
      <c r="N381" s="20"/>
      <c r="O381" s="20"/>
      <c r="P381" s="20"/>
      <c r="Q381" s="21" t="s">
        <v>3</v>
      </c>
      <c r="R381" s="20" t="str">
        <f>CONCATENATE(B381,Q381)</f>
        <v>D</v>
      </c>
      <c r="S381" s="20"/>
    </row>
    <row r="382" spans="1:19" x14ac:dyDescent="0.25">
      <c r="A382" s="11"/>
      <c r="B382" s="30"/>
      <c r="C382" s="27"/>
      <c r="D382" s="28"/>
      <c r="J382" s="19"/>
    </row>
    <row r="383" spans="1:19" x14ac:dyDescent="0.25">
      <c r="A383" s="11"/>
      <c r="B383" s="31"/>
      <c r="C383" s="23" t="str">
        <f ca="1">IF(PORTADA!$E$39="A",CONCATENATE(K383,".- ",G383),"")</f>
        <v xml:space="preserve">64.- </v>
      </c>
      <c r="D383" s="24"/>
      <c r="E383" s="11"/>
      <c r="F383" s="11"/>
      <c r="G383" s="40" t="str">
        <f>IF(J384="FIN","",LOOKUP(I383,DATOS!A:A,DATOS!F:F))</f>
        <v/>
      </c>
      <c r="H383" s="40">
        <f>IF(J384="FIN",0,LOOKUP(I383,DATOS!A:A,DATOS!P:P))</f>
        <v>0</v>
      </c>
      <c r="I383" s="35">
        <f>+I377+1</f>
        <v>493</v>
      </c>
      <c r="J383" s="61">
        <f>IF(LOOKUP(I383,DATOS!A:A,DATOS!C:C)=0,J377,(LOOKUP(I383,DATOS!A:A,DATOS!C:C)))</f>
        <v>9</v>
      </c>
      <c r="K383" s="22">
        <f>+K377+1</f>
        <v>64</v>
      </c>
      <c r="L383" s="20" t="s">
        <v>33</v>
      </c>
      <c r="M383" s="20" t="s">
        <v>34</v>
      </c>
      <c r="N383" s="20" t="s">
        <v>39</v>
      </c>
      <c r="O383" s="20" t="s">
        <v>35</v>
      </c>
      <c r="P383" s="20" t="s">
        <v>36</v>
      </c>
      <c r="Q383" s="20" t="s">
        <v>37</v>
      </c>
      <c r="R383" s="20" t="str">
        <f>CONCATENATE("X",H383)</f>
        <v>X0</v>
      </c>
      <c r="S383" s="20" t="s">
        <v>38</v>
      </c>
    </row>
    <row r="384" spans="1:19" x14ac:dyDescent="0.25">
      <c r="A384" s="139">
        <f ca="1">IF($E$2="X",0,IF(K385&gt;2,H383,K385))</f>
        <v>0</v>
      </c>
      <c r="B384" s="29"/>
      <c r="C384" s="25" t="str">
        <f ca="1">IF(PORTADA!$E$39="A",CONCATENATE(I384," ",G384),"")</f>
        <v xml:space="preserve">a) </v>
      </c>
      <c r="D384" s="26"/>
      <c r="G384" s="38" t="str">
        <f>IF(J384="FIN","",LOOKUP(I383,DATOS!A:A,DATOS!L:L))</f>
        <v/>
      </c>
      <c r="I384" s="35" t="s">
        <v>127</v>
      </c>
      <c r="J384" s="41" t="str">
        <f>IF(J378="FIN","FIN",IF(J383=J377,"","FIN"))</f>
        <v>FIN</v>
      </c>
      <c r="K384" s="20" t="s">
        <v>5</v>
      </c>
      <c r="L384" s="20">
        <f>IF(M384&gt;0,0,P384)</f>
        <v>0</v>
      </c>
      <c r="M384" s="20">
        <f>IF(P385&gt;0,1,0)</f>
        <v>0</v>
      </c>
      <c r="N384" s="20">
        <f>IF(M384=1,-1/COUNTA(Q384:Q387),0)</f>
        <v>0</v>
      </c>
      <c r="O384" s="20">
        <f>COUNTA(B384:B387)</f>
        <v>0</v>
      </c>
      <c r="P384" s="20">
        <f>COUNTIF(R384:R387,R383)</f>
        <v>0</v>
      </c>
      <c r="Q384" s="21" t="s">
        <v>0</v>
      </c>
      <c r="R384" s="20" t="str">
        <f>CONCATENATE(B384,Q384)</f>
        <v>A</v>
      </c>
      <c r="S384" s="20">
        <f>IF(P384&gt;0,P384+O384,O384*3)</f>
        <v>0</v>
      </c>
    </row>
    <row r="385" spans="1:19" x14ac:dyDescent="0.25">
      <c r="A385" s="139"/>
      <c r="B385" s="29"/>
      <c r="C385" s="25" t="str">
        <f ca="1">IF(PORTADA!$E$39="A",CONCATENATE(I385," ",G385),"")</f>
        <v xml:space="preserve">b) </v>
      </c>
      <c r="D385" s="26"/>
      <c r="G385" s="38" t="str">
        <f>IF(J384="FIN","",LOOKUP(I383,DATOS!A:A,DATOS!M:M))</f>
        <v/>
      </c>
      <c r="I385" s="35" t="s">
        <v>126</v>
      </c>
      <c r="K385" s="20">
        <f ca="1">IF(PORTADA!$E$39="A",S384,0)</f>
        <v>0</v>
      </c>
      <c r="L385" s="20"/>
      <c r="M385" s="20"/>
      <c r="N385" s="20"/>
      <c r="O385" s="20"/>
      <c r="P385" s="20">
        <f>O384-P384</f>
        <v>0</v>
      </c>
      <c r="Q385" s="21" t="s">
        <v>1</v>
      </c>
      <c r="R385" s="20" t="str">
        <f>CONCATENATE(B385,Q385)</f>
        <v>B</v>
      </c>
      <c r="S385" s="20"/>
    </row>
    <row r="386" spans="1:19" x14ac:dyDescent="0.25">
      <c r="A386" s="139"/>
      <c r="B386" s="29"/>
      <c r="C386" s="25" t="str">
        <f ca="1">IF(PORTADA!$E$39="A",CONCATENATE(I386," ",G386),"")</f>
        <v xml:space="preserve">c) </v>
      </c>
      <c r="D386" s="26"/>
      <c r="G386" s="38" t="str">
        <f>IF(J384="FIN","",LOOKUP(I383,DATOS!A:A,DATOS!N:N))</f>
        <v/>
      </c>
      <c r="I386" s="35" t="s">
        <v>125</v>
      </c>
      <c r="K386" s="20"/>
      <c r="L386" s="20"/>
      <c r="M386" s="20"/>
      <c r="N386" s="20"/>
      <c r="O386" s="20"/>
      <c r="P386" s="20"/>
      <c r="Q386" s="21" t="s">
        <v>2</v>
      </c>
      <c r="R386" s="20" t="str">
        <f>CONCATENATE(B386,Q386)</f>
        <v>C</v>
      </c>
      <c r="S386" s="20"/>
    </row>
    <row r="387" spans="1:19" x14ac:dyDescent="0.25">
      <c r="A387" s="139"/>
      <c r="B387" s="29"/>
      <c r="C387" s="25" t="str">
        <f ca="1">IF(PORTADA!$E$39="A",CONCATENATE(I387," ",G387),"")</f>
        <v xml:space="preserve">d) </v>
      </c>
      <c r="D387" s="26"/>
      <c r="G387" s="38" t="str">
        <f>IF(J384="FIN","",LOOKUP(I383,DATOS!A:A,DATOS!O:O))</f>
        <v/>
      </c>
      <c r="I387" s="35" t="s">
        <v>46</v>
      </c>
      <c r="K387" s="20"/>
      <c r="L387" s="20"/>
      <c r="M387" s="20"/>
      <c r="N387" s="20"/>
      <c r="O387" s="20"/>
      <c r="P387" s="20"/>
      <c r="Q387" s="21" t="s">
        <v>3</v>
      </c>
      <c r="R387" s="20" t="str">
        <f>CONCATENATE(B387,Q387)</f>
        <v>D</v>
      </c>
      <c r="S387" s="20"/>
    </row>
    <row r="388" spans="1:19" x14ac:dyDescent="0.25">
      <c r="A388" s="11"/>
      <c r="B388" s="30"/>
      <c r="C388" s="27"/>
      <c r="D388" s="28"/>
      <c r="J388" s="19"/>
    </row>
    <row r="389" spans="1:19" x14ac:dyDescent="0.25">
      <c r="A389" s="11"/>
      <c r="B389" s="31"/>
      <c r="C389" s="23" t="str">
        <f ca="1">IF(PORTADA!$E$39="A",CONCATENATE(K389,".- ",G389),"")</f>
        <v xml:space="preserve">65.- </v>
      </c>
      <c r="D389" s="24"/>
      <c r="E389" s="11"/>
      <c r="F389" s="11"/>
      <c r="G389" s="40" t="str">
        <f>IF(J390="FIN","",LOOKUP(I389,DATOS!A:A,DATOS!F:F))</f>
        <v/>
      </c>
      <c r="H389" s="40">
        <f>IF(J390="FIN",0,LOOKUP(I389,DATOS!A:A,DATOS!P:P))</f>
        <v>0</v>
      </c>
      <c r="I389" s="35">
        <f>+I383+1</f>
        <v>494</v>
      </c>
      <c r="J389" s="61">
        <f>IF(LOOKUP(I389,DATOS!A:A,DATOS!C:C)=0,J383,(LOOKUP(I389,DATOS!A:A,DATOS!C:C)))</f>
        <v>9</v>
      </c>
      <c r="K389" s="22">
        <f>+K383+1</f>
        <v>65</v>
      </c>
      <c r="L389" s="20" t="s">
        <v>33</v>
      </c>
      <c r="M389" s="20" t="s">
        <v>34</v>
      </c>
      <c r="N389" s="20" t="s">
        <v>39</v>
      </c>
      <c r="O389" s="20" t="s">
        <v>35</v>
      </c>
      <c r="P389" s="20" t="s">
        <v>36</v>
      </c>
      <c r="Q389" s="20" t="s">
        <v>37</v>
      </c>
      <c r="R389" s="20" t="str">
        <f>CONCATENATE("X",H389)</f>
        <v>X0</v>
      </c>
      <c r="S389" s="20" t="s">
        <v>38</v>
      </c>
    </row>
    <row r="390" spans="1:19" x14ac:dyDescent="0.25">
      <c r="A390" s="139">
        <f ca="1">IF($E$2="X",0,IF(K391&gt;2,H389,K391))</f>
        <v>0</v>
      </c>
      <c r="B390" s="29"/>
      <c r="C390" s="25" t="str">
        <f ca="1">IF(PORTADA!$E$39="A",CONCATENATE(I390," ",G390),"")</f>
        <v xml:space="preserve">a) </v>
      </c>
      <c r="D390" s="26"/>
      <c r="G390" s="38" t="str">
        <f>IF(J390="FIN","",LOOKUP(I389,DATOS!A:A,DATOS!L:L))</f>
        <v/>
      </c>
      <c r="I390" s="35" t="s">
        <v>127</v>
      </c>
      <c r="J390" s="41" t="str">
        <f>IF(J384="FIN","FIN",IF(J389=J383,"","FIN"))</f>
        <v>FIN</v>
      </c>
      <c r="K390" s="20" t="s">
        <v>5</v>
      </c>
      <c r="L390" s="20">
        <f>IF(M390&gt;0,0,P390)</f>
        <v>0</v>
      </c>
      <c r="M390" s="20">
        <f>IF(P391&gt;0,1,0)</f>
        <v>0</v>
      </c>
      <c r="N390" s="20">
        <f>IF(M390=1,-1/COUNTA(Q390:Q393),0)</f>
        <v>0</v>
      </c>
      <c r="O390" s="20">
        <f>COUNTA(B390:B393)</f>
        <v>0</v>
      </c>
      <c r="P390" s="20">
        <f>COUNTIF(R390:R393,R389)</f>
        <v>0</v>
      </c>
      <c r="Q390" s="21" t="s">
        <v>0</v>
      </c>
      <c r="R390" s="20" t="str">
        <f>CONCATENATE(B390,Q390)</f>
        <v>A</v>
      </c>
      <c r="S390" s="20">
        <f>IF(P390&gt;0,P390+O390,O390*3)</f>
        <v>0</v>
      </c>
    </row>
    <row r="391" spans="1:19" x14ac:dyDescent="0.25">
      <c r="A391" s="139"/>
      <c r="B391" s="29"/>
      <c r="C391" s="25" t="str">
        <f ca="1">IF(PORTADA!$E$39="A",CONCATENATE(I391," ",G391),"")</f>
        <v xml:space="preserve">b) </v>
      </c>
      <c r="D391" s="26"/>
      <c r="G391" s="38" t="str">
        <f>IF(J390="FIN","",LOOKUP(I389,DATOS!A:A,DATOS!M:M))</f>
        <v/>
      </c>
      <c r="I391" s="35" t="s">
        <v>126</v>
      </c>
      <c r="K391" s="20">
        <f ca="1">IF(PORTADA!$E$39="A",S390,0)</f>
        <v>0</v>
      </c>
      <c r="L391" s="20"/>
      <c r="M391" s="20"/>
      <c r="N391" s="20"/>
      <c r="O391" s="20"/>
      <c r="P391" s="20">
        <f>O390-P390</f>
        <v>0</v>
      </c>
      <c r="Q391" s="21" t="s">
        <v>1</v>
      </c>
      <c r="R391" s="20" t="str">
        <f>CONCATENATE(B391,Q391)</f>
        <v>B</v>
      </c>
      <c r="S391" s="20"/>
    </row>
    <row r="392" spans="1:19" x14ac:dyDescent="0.25">
      <c r="A392" s="139"/>
      <c r="B392" s="29"/>
      <c r="C392" s="25" t="str">
        <f ca="1">IF(PORTADA!$E$39="A",CONCATENATE(I392," ",G392),"")</f>
        <v xml:space="preserve">c) </v>
      </c>
      <c r="D392" s="26"/>
      <c r="G392" s="38" t="str">
        <f>IF(J390="FIN","",LOOKUP(I389,DATOS!A:A,DATOS!N:N))</f>
        <v/>
      </c>
      <c r="I392" s="35" t="s">
        <v>125</v>
      </c>
      <c r="K392" s="20"/>
      <c r="L392" s="20"/>
      <c r="M392" s="20"/>
      <c r="N392" s="20"/>
      <c r="O392" s="20"/>
      <c r="P392" s="20"/>
      <c r="Q392" s="21" t="s">
        <v>2</v>
      </c>
      <c r="R392" s="20" t="str">
        <f>CONCATENATE(B392,Q392)</f>
        <v>C</v>
      </c>
      <c r="S392" s="20"/>
    </row>
    <row r="393" spans="1:19" x14ac:dyDescent="0.25">
      <c r="A393" s="139"/>
      <c r="B393" s="29"/>
      <c r="C393" s="25" t="str">
        <f ca="1">IF(PORTADA!$E$39="A",CONCATENATE(I393," ",G393),"")</f>
        <v xml:space="preserve">d) </v>
      </c>
      <c r="D393" s="26"/>
      <c r="G393" s="38" t="str">
        <f>IF(J390="FIN","",LOOKUP(I389,DATOS!A:A,DATOS!O:O))</f>
        <v/>
      </c>
      <c r="I393" s="35" t="s">
        <v>46</v>
      </c>
      <c r="K393" s="20"/>
      <c r="L393" s="20"/>
      <c r="M393" s="20"/>
      <c r="N393" s="20"/>
      <c r="O393" s="20"/>
      <c r="P393" s="20"/>
      <c r="Q393" s="21" t="s">
        <v>3</v>
      </c>
      <c r="R393" s="20" t="str">
        <f>CONCATENATE(B393,Q393)</f>
        <v>D</v>
      </c>
      <c r="S393" s="20"/>
    </row>
    <row r="394" spans="1:19" x14ac:dyDescent="0.25">
      <c r="A394" s="11"/>
      <c r="B394" s="30"/>
      <c r="C394" s="27"/>
      <c r="D394" s="28"/>
      <c r="J394" s="19"/>
    </row>
    <row r="395" spans="1:19" x14ac:dyDescent="0.25">
      <c r="A395" s="11"/>
      <c r="B395" s="31"/>
      <c r="C395" s="23" t="str">
        <f ca="1">IF(PORTADA!$E$39="A",CONCATENATE(K395,".- ",G395),"")</f>
        <v xml:space="preserve">66.- </v>
      </c>
      <c r="D395" s="24"/>
      <c r="E395" s="11"/>
      <c r="F395" s="11"/>
      <c r="G395" s="40" t="str">
        <f>IF(J396="FIN","",LOOKUP(I395,DATOS!A:A,DATOS!F:F))</f>
        <v/>
      </c>
      <c r="H395" s="40">
        <f>IF(J396="FIN",0,LOOKUP(I395,DATOS!A:A,DATOS!P:P))</f>
        <v>0</v>
      </c>
      <c r="I395" s="35">
        <f>+I389+1</f>
        <v>495</v>
      </c>
      <c r="J395" s="61">
        <f>IF(LOOKUP(I395,DATOS!A:A,DATOS!C:C)=0,J389,(LOOKUP(I395,DATOS!A:A,DATOS!C:C)))</f>
        <v>9</v>
      </c>
      <c r="K395" s="22">
        <f>+K389+1</f>
        <v>66</v>
      </c>
      <c r="L395" s="20" t="s">
        <v>33</v>
      </c>
      <c r="M395" s="20" t="s">
        <v>34</v>
      </c>
      <c r="N395" s="20" t="s">
        <v>39</v>
      </c>
      <c r="O395" s="20" t="s">
        <v>35</v>
      </c>
      <c r="P395" s="20" t="s">
        <v>36</v>
      </c>
      <c r="Q395" s="20" t="s">
        <v>37</v>
      </c>
      <c r="R395" s="20" t="str">
        <f>CONCATENATE("X",H395)</f>
        <v>X0</v>
      </c>
      <c r="S395" s="20" t="s">
        <v>38</v>
      </c>
    </row>
    <row r="396" spans="1:19" x14ac:dyDescent="0.25">
      <c r="A396" s="139">
        <f ca="1">IF($E$2="X",0,IF(K397&gt;2,H395,K397))</f>
        <v>0</v>
      </c>
      <c r="B396" s="29"/>
      <c r="C396" s="25" t="str">
        <f ca="1">IF(PORTADA!$E$39="A",CONCATENATE(I396," ",G396),"")</f>
        <v xml:space="preserve">a) </v>
      </c>
      <c r="D396" s="26"/>
      <c r="G396" s="38" t="str">
        <f>IF(J396="FIN","",LOOKUP(I395,DATOS!A:A,DATOS!L:L))</f>
        <v/>
      </c>
      <c r="I396" s="35" t="s">
        <v>127</v>
      </c>
      <c r="J396" s="41" t="str">
        <f>IF(J390="FIN","FIN",IF(J395=J389,"","FIN"))</f>
        <v>FIN</v>
      </c>
      <c r="K396" s="20" t="s">
        <v>5</v>
      </c>
      <c r="L396" s="20">
        <f>IF(M396&gt;0,0,P396)</f>
        <v>0</v>
      </c>
      <c r="M396" s="20">
        <f>IF(P397&gt;0,1,0)</f>
        <v>0</v>
      </c>
      <c r="N396" s="20">
        <f>IF(M396=1,-1/COUNTA(Q396:Q399),0)</f>
        <v>0</v>
      </c>
      <c r="O396" s="20">
        <f>COUNTA(B396:B399)</f>
        <v>0</v>
      </c>
      <c r="P396" s="20">
        <f>COUNTIF(R396:R399,R395)</f>
        <v>0</v>
      </c>
      <c r="Q396" s="21" t="s">
        <v>0</v>
      </c>
      <c r="R396" s="20" t="str">
        <f>CONCATENATE(B396,Q396)</f>
        <v>A</v>
      </c>
      <c r="S396" s="20">
        <f>IF(P396&gt;0,P396+O396,O396*3)</f>
        <v>0</v>
      </c>
    </row>
    <row r="397" spans="1:19" x14ac:dyDescent="0.25">
      <c r="A397" s="139"/>
      <c r="B397" s="29"/>
      <c r="C397" s="25" t="str">
        <f ca="1">IF(PORTADA!$E$39="A",CONCATENATE(I397," ",G397),"")</f>
        <v xml:space="preserve">b) </v>
      </c>
      <c r="D397" s="26"/>
      <c r="G397" s="38" t="str">
        <f>IF(J396="FIN","",LOOKUP(I395,DATOS!A:A,DATOS!M:M))</f>
        <v/>
      </c>
      <c r="I397" s="35" t="s">
        <v>126</v>
      </c>
      <c r="K397" s="20">
        <f ca="1">IF(PORTADA!$E$39="A",S396,0)</f>
        <v>0</v>
      </c>
      <c r="L397" s="20"/>
      <c r="M397" s="20"/>
      <c r="N397" s="20"/>
      <c r="O397" s="20"/>
      <c r="P397" s="20">
        <f>O396-P396</f>
        <v>0</v>
      </c>
      <c r="Q397" s="21" t="s">
        <v>1</v>
      </c>
      <c r="R397" s="20" t="str">
        <f>CONCATENATE(B397,Q397)</f>
        <v>B</v>
      </c>
      <c r="S397" s="20"/>
    </row>
    <row r="398" spans="1:19" x14ac:dyDescent="0.25">
      <c r="A398" s="139"/>
      <c r="B398" s="29"/>
      <c r="C398" s="25" t="str">
        <f ca="1">IF(PORTADA!$E$39="A",CONCATENATE(I398," ",G398),"")</f>
        <v xml:space="preserve">c) </v>
      </c>
      <c r="D398" s="26"/>
      <c r="G398" s="38" t="str">
        <f>IF(J396="FIN","",LOOKUP(I395,DATOS!A:A,DATOS!N:N))</f>
        <v/>
      </c>
      <c r="I398" s="35" t="s">
        <v>125</v>
      </c>
      <c r="K398" s="20"/>
      <c r="L398" s="20"/>
      <c r="M398" s="20"/>
      <c r="N398" s="20"/>
      <c r="O398" s="20"/>
      <c r="P398" s="20"/>
      <c r="Q398" s="21" t="s">
        <v>2</v>
      </c>
      <c r="R398" s="20" t="str">
        <f>CONCATENATE(B398,Q398)</f>
        <v>C</v>
      </c>
      <c r="S398" s="20"/>
    </row>
    <row r="399" spans="1:19" x14ac:dyDescent="0.25">
      <c r="A399" s="139"/>
      <c r="B399" s="29"/>
      <c r="C399" s="25" t="str">
        <f ca="1">IF(PORTADA!$E$39="A",CONCATENATE(I399," ",G399),"")</f>
        <v xml:space="preserve">d) </v>
      </c>
      <c r="D399" s="26"/>
      <c r="G399" s="38" t="str">
        <f>IF(J396="FIN","",LOOKUP(I395,DATOS!A:A,DATOS!O:O))</f>
        <v/>
      </c>
      <c r="I399" s="35" t="s">
        <v>46</v>
      </c>
      <c r="K399" s="20"/>
      <c r="L399" s="20"/>
      <c r="M399" s="20"/>
      <c r="N399" s="20"/>
      <c r="O399" s="20"/>
      <c r="P399" s="20"/>
      <c r="Q399" s="21" t="s">
        <v>3</v>
      </c>
      <c r="R399" s="20" t="str">
        <f>CONCATENATE(B399,Q399)</f>
        <v>D</v>
      </c>
      <c r="S399" s="20"/>
    </row>
    <row r="400" spans="1:19" x14ac:dyDescent="0.25">
      <c r="A400" s="11"/>
      <c r="B400" s="30"/>
      <c r="C400" s="27"/>
      <c r="D400" s="28"/>
      <c r="J400" s="19"/>
    </row>
    <row r="401" spans="1:19" x14ac:dyDescent="0.25">
      <c r="A401" s="11"/>
      <c r="B401" s="31"/>
      <c r="C401" s="23" t="str">
        <f ca="1">IF(PORTADA!$E$39="A",CONCATENATE(K401,".- ",G401),"")</f>
        <v xml:space="preserve">67.- </v>
      </c>
      <c r="D401" s="24"/>
      <c r="E401" s="11"/>
      <c r="F401" s="11"/>
      <c r="G401" s="40" t="str">
        <f>IF(J402="FIN","",LOOKUP(I401,DATOS!A:A,DATOS!F:F))</f>
        <v/>
      </c>
      <c r="H401" s="40">
        <f>IF(J402="FIN",0,LOOKUP(I401,DATOS!A:A,DATOS!P:P))</f>
        <v>0</v>
      </c>
      <c r="I401" s="35">
        <f>+I395+1</f>
        <v>496</v>
      </c>
      <c r="J401" s="61">
        <f>IF(LOOKUP(I401,DATOS!A:A,DATOS!C:C)=0,J395,(LOOKUP(I401,DATOS!A:A,DATOS!C:C)))</f>
        <v>9</v>
      </c>
      <c r="K401" s="22">
        <f>+K395+1</f>
        <v>67</v>
      </c>
      <c r="L401" s="20" t="s">
        <v>33</v>
      </c>
      <c r="M401" s="20" t="s">
        <v>34</v>
      </c>
      <c r="N401" s="20" t="s">
        <v>39</v>
      </c>
      <c r="O401" s="20" t="s">
        <v>35</v>
      </c>
      <c r="P401" s="20" t="s">
        <v>36</v>
      </c>
      <c r="Q401" s="20" t="s">
        <v>37</v>
      </c>
      <c r="R401" s="20" t="str">
        <f>CONCATENATE("X",H401)</f>
        <v>X0</v>
      </c>
      <c r="S401" s="20" t="s">
        <v>38</v>
      </c>
    </row>
    <row r="402" spans="1:19" x14ac:dyDescent="0.25">
      <c r="A402" s="139">
        <f ca="1">IF($E$2="X",0,IF(K403&gt;2,H401,K403))</f>
        <v>0</v>
      </c>
      <c r="B402" s="29"/>
      <c r="C402" s="25" t="str">
        <f ca="1">IF(PORTADA!$E$39="A",CONCATENATE(I402," ",G402),"")</f>
        <v xml:space="preserve">a) </v>
      </c>
      <c r="D402" s="26"/>
      <c r="G402" s="38" t="str">
        <f>IF(J402="FIN","",LOOKUP(I401,DATOS!A:A,DATOS!L:L))</f>
        <v/>
      </c>
      <c r="I402" s="35" t="s">
        <v>127</v>
      </c>
      <c r="J402" s="41" t="str">
        <f>IF(J396="FIN","FIN",IF(J401=J395,"","FIN"))</f>
        <v>FIN</v>
      </c>
      <c r="K402" s="20" t="s">
        <v>5</v>
      </c>
      <c r="L402" s="20">
        <f>IF(M402&gt;0,0,P402)</f>
        <v>0</v>
      </c>
      <c r="M402" s="20">
        <f>IF(P403&gt;0,1,0)</f>
        <v>0</v>
      </c>
      <c r="N402" s="20">
        <f>IF(M402=1,-1/COUNTA(Q402:Q405),0)</f>
        <v>0</v>
      </c>
      <c r="O402" s="20">
        <f>COUNTA(B402:B405)</f>
        <v>0</v>
      </c>
      <c r="P402" s="20">
        <f>COUNTIF(R402:R405,R401)</f>
        <v>0</v>
      </c>
      <c r="Q402" s="21" t="s">
        <v>0</v>
      </c>
      <c r="R402" s="20" t="str">
        <f>CONCATENATE(B402,Q402)</f>
        <v>A</v>
      </c>
      <c r="S402" s="20">
        <f>IF(P402&gt;0,P402+O402,O402*3)</f>
        <v>0</v>
      </c>
    </row>
    <row r="403" spans="1:19" x14ac:dyDescent="0.25">
      <c r="A403" s="139"/>
      <c r="B403" s="29"/>
      <c r="C403" s="25" t="str">
        <f ca="1">IF(PORTADA!$E$39="A",CONCATENATE(I403," ",G403),"")</f>
        <v xml:space="preserve">b) </v>
      </c>
      <c r="D403" s="26"/>
      <c r="G403" s="38" t="str">
        <f>IF(J402="FIN","",LOOKUP(I401,DATOS!A:A,DATOS!M:M))</f>
        <v/>
      </c>
      <c r="I403" s="35" t="s">
        <v>126</v>
      </c>
      <c r="K403" s="20">
        <f ca="1">IF(PORTADA!$E$39="A",S402,0)</f>
        <v>0</v>
      </c>
      <c r="L403" s="20"/>
      <c r="M403" s="20"/>
      <c r="N403" s="20"/>
      <c r="O403" s="20"/>
      <c r="P403" s="20">
        <f>O402-P402</f>
        <v>0</v>
      </c>
      <c r="Q403" s="21" t="s">
        <v>1</v>
      </c>
      <c r="R403" s="20" t="str">
        <f>CONCATENATE(B403,Q403)</f>
        <v>B</v>
      </c>
      <c r="S403" s="20"/>
    </row>
    <row r="404" spans="1:19" x14ac:dyDescent="0.25">
      <c r="A404" s="139"/>
      <c r="B404" s="29"/>
      <c r="C404" s="25" t="str">
        <f ca="1">IF(PORTADA!$E$39="A",CONCATENATE(I404," ",G404),"")</f>
        <v xml:space="preserve">c) </v>
      </c>
      <c r="D404" s="26"/>
      <c r="G404" s="38" t="str">
        <f>IF(J402="FIN","",LOOKUP(I401,DATOS!A:A,DATOS!N:N))</f>
        <v/>
      </c>
      <c r="I404" s="35" t="s">
        <v>125</v>
      </c>
      <c r="K404" s="20"/>
      <c r="L404" s="20"/>
      <c r="M404" s="20"/>
      <c r="N404" s="20"/>
      <c r="O404" s="20"/>
      <c r="P404" s="20"/>
      <c r="Q404" s="21" t="s">
        <v>2</v>
      </c>
      <c r="R404" s="20" t="str">
        <f>CONCATENATE(B404,Q404)</f>
        <v>C</v>
      </c>
      <c r="S404" s="20"/>
    </row>
    <row r="405" spans="1:19" x14ac:dyDescent="0.25">
      <c r="A405" s="139"/>
      <c r="B405" s="29"/>
      <c r="C405" s="25" t="str">
        <f ca="1">IF(PORTADA!$E$39="A",CONCATENATE(I405," ",G405),"")</f>
        <v xml:space="preserve">d) </v>
      </c>
      <c r="D405" s="26"/>
      <c r="G405" s="38" t="str">
        <f>IF(J402="FIN","",LOOKUP(I401,DATOS!A:A,DATOS!O:O))</f>
        <v/>
      </c>
      <c r="I405" s="35" t="s">
        <v>46</v>
      </c>
      <c r="K405" s="20"/>
      <c r="L405" s="20"/>
      <c r="M405" s="20"/>
      <c r="N405" s="20"/>
      <c r="O405" s="20"/>
      <c r="P405" s="20"/>
      <c r="Q405" s="21" t="s">
        <v>3</v>
      </c>
      <c r="R405" s="20" t="str">
        <f>CONCATENATE(B405,Q405)</f>
        <v>D</v>
      </c>
      <c r="S405" s="20"/>
    </row>
    <row r="406" spans="1:19" x14ac:dyDescent="0.25">
      <c r="A406" s="11"/>
      <c r="B406" s="30"/>
      <c r="C406" s="27"/>
      <c r="D406" s="28"/>
      <c r="J406" s="19"/>
    </row>
    <row r="407" spans="1:19" x14ac:dyDescent="0.25">
      <c r="A407" s="11"/>
      <c r="B407" s="31"/>
      <c r="C407" s="23" t="str">
        <f ca="1">IF(PORTADA!$E$39="A",CONCATENATE(K407,".- ",G407),"")</f>
        <v xml:space="preserve">68.- </v>
      </c>
      <c r="D407" s="24"/>
      <c r="E407" s="11"/>
      <c r="F407" s="11"/>
      <c r="G407" s="40" t="str">
        <f>IF(J408="FIN","",LOOKUP(I407,DATOS!A:A,DATOS!F:F))</f>
        <v/>
      </c>
      <c r="H407" s="40">
        <f>IF(J408="FIN",0,LOOKUP(I407,DATOS!A:A,DATOS!P:P))</f>
        <v>0</v>
      </c>
      <c r="I407" s="35">
        <f>+I401+1</f>
        <v>497</v>
      </c>
      <c r="J407" s="61">
        <f>IF(LOOKUP(I407,DATOS!A:A,DATOS!C:C)=0,J401,(LOOKUP(I407,DATOS!A:A,DATOS!C:C)))</f>
        <v>9</v>
      </c>
      <c r="K407" s="22">
        <f>+K401+1</f>
        <v>68</v>
      </c>
      <c r="L407" s="20" t="s">
        <v>33</v>
      </c>
      <c r="M407" s="20" t="s">
        <v>34</v>
      </c>
      <c r="N407" s="20" t="s">
        <v>39</v>
      </c>
      <c r="O407" s="20" t="s">
        <v>35</v>
      </c>
      <c r="P407" s="20" t="s">
        <v>36</v>
      </c>
      <c r="Q407" s="20" t="s">
        <v>37</v>
      </c>
      <c r="R407" s="20" t="str">
        <f>CONCATENATE("X",H407)</f>
        <v>X0</v>
      </c>
      <c r="S407" s="20" t="s">
        <v>38</v>
      </c>
    </row>
    <row r="408" spans="1:19" x14ac:dyDescent="0.25">
      <c r="A408" s="139">
        <f ca="1">IF($E$2="X",0,IF(K409&gt;2,H407,K409))</f>
        <v>0</v>
      </c>
      <c r="B408" s="29"/>
      <c r="C408" s="25" t="str">
        <f ca="1">IF(PORTADA!$E$39="A",CONCATENATE(I408," ",G408),"")</f>
        <v xml:space="preserve">a) </v>
      </c>
      <c r="D408" s="26"/>
      <c r="G408" s="38" t="str">
        <f>IF(J408="FIN","",LOOKUP(I407,DATOS!A:A,DATOS!L:L))</f>
        <v/>
      </c>
      <c r="I408" s="35" t="s">
        <v>127</v>
      </c>
      <c r="J408" s="41" t="str">
        <f>IF(J402="FIN","FIN",IF(J407=J401,"","FIN"))</f>
        <v>FIN</v>
      </c>
      <c r="K408" s="20" t="s">
        <v>5</v>
      </c>
      <c r="L408" s="20">
        <f>IF(M408&gt;0,0,P408)</f>
        <v>0</v>
      </c>
      <c r="M408" s="20">
        <f>IF(P409&gt;0,1,0)</f>
        <v>0</v>
      </c>
      <c r="N408" s="20">
        <f>IF(M408=1,-1/COUNTA(Q408:Q411),0)</f>
        <v>0</v>
      </c>
      <c r="O408" s="20">
        <f>COUNTA(B408:B411)</f>
        <v>0</v>
      </c>
      <c r="P408" s="20">
        <f>COUNTIF(R408:R411,R407)</f>
        <v>0</v>
      </c>
      <c r="Q408" s="21" t="s">
        <v>0</v>
      </c>
      <c r="R408" s="20" t="str">
        <f>CONCATENATE(B408,Q408)</f>
        <v>A</v>
      </c>
      <c r="S408" s="20">
        <f>IF(P408&gt;0,P408+O408,O408*3)</f>
        <v>0</v>
      </c>
    </row>
    <row r="409" spans="1:19" x14ac:dyDescent="0.25">
      <c r="A409" s="139"/>
      <c r="B409" s="29"/>
      <c r="C409" s="25" t="str">
        <f ca="1">IF(PORTADA!$E$39="A",CONCATENATE(I409," ",G409),"")</f>
        <v xml:space="preserve">b) </v>
      </c>
      <c r="D409" s="26"/>
      <c r="G409" s="38" t="str">
        <f>IF(J408="FIN","",LOOKUP(I407,DATOS!A:A,DATOS!M:M))</f>
        <v/>
      </c>
      <c r="I409" s="35" t="s">
        <v>126</v>
      </c>
      <c r="K409" s="20">
        <f ca="1">IF(PORTADA!$E$39="A",S408,0)</f>
        <v>0</v>
      </c>
      <c r="L409" s="20"/>
      <c r="M409" s="20"/>
      <c r="N409" s="20"/>
      <c r="O409" s="20"/>
      <c r="P409" s="20">
        <f>O408-P408</f>
        <v>0</v>
      </c>
      <c r="Q409" s="21" t="s">
        <v>1</v>
      </c>
      <c r="R409" s="20" t="str">
        <f>CONCATENATE(B409,Q409)</f>
        <v>B</v>
      </c>
      <c r="S409" s="20"/>
    </row>
    <row r="410" spans="1:19" x14ac:dyDescent="0.25">
      <c r="A410" s="139"/>
      <c r="B410" s="29"/>
      <c r="C410" s="25" t="str">
        <f ca="1">IF(PORTADA!$E$39="A",CONCATENATE(I410," ",G410),"")</f>
        <v xml:space="preserve">c) </v>
      </c>
      <c r="D410" s="26"/>
      <c r="G410" s="38" t="str">
        <f>IF(J408="FIN","",LOOKUP(I407,DATOS!A:A,DATOS!N:N))</f>
        <v/>
      </c>
      <c r="I410" s="35" t="s">
        <v>125</v>
      </c>
      <c r="K410" s="20"/>
      <c r="L410" s="20"/>
      <c r="M410" s="20"/>
      <c r="N410" s="20"/>
      <c r="O410" s="20"/>
      <c r="P410" s="20"/>
      <c r="Q410" s="21" t="s">
        <v>2</v>
      </c>
      <c r="R410" s="20" t="str">
        <f>CONCATENATE(B410,Q410)</f>
        <v>C</v>
      </c>
      <c r="S410" s="20"/>
    </row>
    <row r="411" spans="1:19" x14ac:dyDescent="0.25">
      <c r="A411" s="139"/>
      <c r="B411" s="29"/>
      <c r="C411" s="25" t="str">
        <f ca="1">IF(PORTADA!$E$39="A",CONCATENATE(I411," ",G411),"")</f>
        <v xml:space="preserve">d) </v>
      </c>
      <c r="D411" s="26"/>
      <c r="G411" s="38" t="str">
        <f>IF(J408="FIN","",LOOKUP(I407,DATOS!A:A,DATOS!O:O))</f>
        <v/>
      </c>
      <c r="I411" s="35" t="s">
        <v>46</v>
      </c>
      <c r="K411" s="20"/>
      <c r="L411" s="20"/>
      <c r="M411" s="20"/>
      <c r="N411" s="20"/>
      <c r="O411" s="20"/>
      <c r="P411" s="20"/>
      <c r="Q411" s="21" t="s">
        <v>3</v>
      </c>
      <c r="R411" s="20" t="str">
        <f>CONCATENATE(B411,Q411)</f>
        <v>D</v>
      </c>
      <c r="S411" s="20"/>
    </row>
    <row r="412" spans="1:19" x14ac:dyDescent="0.25">
      <c r="A412" s="11"/>
      <c r="B412" s="30"/>
      <c r="C412" s="27"/>
      <c r="D412" s="28"/>
      <c r="J412" s="19"/>
    </row>
    <row r="413" spans="1:19" x14ac:dyDescent="0.25">
      <c r="A413" s="11"/>
      <c r="B413" s="31"/>
      <c r="C413" s="23" t="str">
        <f ca="1">IF(PORTADA!$E$39="A",CONCATENATE(K413,".- ",G413),"")</f>
        <v xml:space="preserve">69.- </v>
      </c>
      <c r="D413" s="24"/>
      <c r="E413" s="11"/>
      <c r="F413" s="11"/>
      <c r="G413" s="40" t="str">
        <f>IF(J414="FIN","",LOOKUP(I413,DATOS!A:A,DATOS!F:F))</f>
        <v/>
      </c>
      <c r="H413" s="40">
        <f>IF(J414="FIN",0,LOOKUP(I413,DATOS!A:A,DATOS!P:P))</f>
        <v>0</v>
      </c>
      <c r="I413" s="35">
        <f>+I407+1</f>
        <v>498</v>
      </c>
      <c r="J413" s="61">
        <f>IF(LOOKUP(I413,DATOS!A:A,DATOS!C:C)=0,J407,(LOOKUP(I413,DATOS!A:A,DATOS!C:C)))</f>
        <v>9</v>
      </c>
      <c r="K413" s="22">
        <f>+K407+1</f>
        <v>69</v>
      </c>
      <c r="L413" s="20" t="s">
        <v>33</v>
      </c>
      <c r="M413" s="20" t="s">
        <v>34</v>
      </c>
      <c r="N413" s="20" t="s">
        <v>39</v>
      </c>
      <c r="O413" s="20" t="s">
        <v>35</v>
      </c>
      <c r="P413" s="20" t="s">
        <v>36</v>
      </c>
      <c r="Q413" s="20" t="s">
        <v>37</v>
      </c>
      <c r="R413" s="20" t="str">
        <f>CONCATENATE("X",H413)</f>
        <v>X0</v>
      </c>
      <c r="S413" s="20" t="s">
        <v>38</v>
      </c>
    </row>
    <row r="414" spans="1:19" x14ac:dyDescent="0.25">
      <c r="A414" s="139">
        <f ca="1">IF($E$2="X",0,IF(K415&gt;2,H413,K415))</f>
        <v>0</v>
      </c>
      <c r="B414" s="29"/>
      <c r="C414" s="25" t="str">
        <f ca="1">IF(PORTADA!$E$39="A",CONCATENATE(I414," ",G414),"")</f>
        <v xml:space="preserve">a) </v>
      </c>
      <c r="D414" s="26"/>
      <c r="G414" s="38" t="str">
        <f>IF(J414="FIN","",LOOKUP(I413,DATOS!A:A,DATOS!L:L))</f>
        <v/>
      </c>
      <c r="I414" s="35" t="s">
        <v>127</v>
      </c>
      <c r="J414" s="41" t="str">
        <f>IF(J408="FIN","FIN",IF(J413=J407,"","FIN"))</f>
        <v>FIN</v>
      </c>
      <c r="K414" s="20" t="s">
        <v>5</v>
      </c>
      <c r="L414" s="20">
        <f>IF(M414&gt;0,0,P414)</f>
        <v>0</v>
      </c>
      <c r="M414" s="20">
        <f>IF(P415&gt;0,1,0)</f>
        <v>0</v>
      </c>
      <c r="N414" s="20">
        <f>IF(M414=1,-1/COUNTA(Q414:Q417),0)</f>
        <v>0</v>
      </c>
      <c r="O414" s="20">
        <f>COUNTA(B414:B417)</f>
        <v>0</v>
      </c>
      <c r="P414" s="20">
        <f>COUNTIF(R414:R417,R413)</f>
        <v>0</v>
      </c>
      <c r="Q414" s="21" t="s">
        <v>0</v>
      </c>
      <c r="R414" s="20" t="str">
        <f>CONCATENATE(B414,Q414)</f>
        <v>A</v>
      </c>
      <c r="S414" s="20">
        <f>IF(P414&gt;0,P414+O414,O414*3)</f>
        <v>0</v>
      </c>
    </row>
    <row r="415" spans="1:19" x14ac:dyDescent="0.25">
      <c r="A415" s="139"/>
      <c r="B415" s="29"/>
      <c r="C415" s="25" t="str">
        <f ca="1">IF(PORTADA!$E$39="A",CONCATENATE(I415," ",G415),"")</f>
        <v xml:space="preserve">b) </v>
      </c>
      <c r="D415" s="26"/>
      <c r="G415" s="38" t="str">
        <f>IF(J414="FIN","",LOOKUP(I413,DATOS!A:A,DATOS!M:M))</f>
        <v/>
      </c>
      <c r="I415" s="35" t="s">
        <v>126</v>
      </c>
      <c r="K415" s="20">
        <f ca="1">IF(PORTADA!$E$39="A",S414,0)</f>
        <v>0</v>
      </c>
      <c r="L415" s="20"/>
      <c r="M415" s="20"/>
      <c r="N415" s="20"/>
      <c r="O415" s="20"/>
      <c r="P415" s="20">
        <f>O414-P414</f>
        <v>0</v>
      </c>
      <c r="Q415" s="21" t="s">
        <v>1</v>
      </c>
      <c r="R415" s="20" t="str">
        <f>CONCATENATE(B415,Q415)</f>
        <v>B</v>
      </c>
      <c r="S415" s="20"/>
    </row>
    <row r="416" spans="1:19" x14ac:dyDescent="0.25">
      <c r="A416" s="139"/>
      <c r="B416" s="29"/>
      <c r="C416" s="25" t="str">
        <f ca="1">IF(PORTADA!$E$39="A",CONCATENATE(I416," ",G416),"")</f>
        <v xml:space="preserve">c) </v>
      </c>
      <c r="D416" s="26"/>
      <c r="G416" s="38" t="str">
        <f>IF(J414="FIN","",LOOKUP(I413,DATOS!A:A,DATOS!N:N))</f>
        <v/>
      </c>
      <c r="I416" s="35" t="s">
        <v>125</v>
      </c>
      <c r="K416" s="20"/>
      <c r="L416" s="20"/>
      <c r="M416" s="20"/>
      <c r="N416" s="20"/>
      <c r="O416" s="20"/>
      <c r="P416" s="20"/>
      <c r="Q416" s="21" t="s">
        <v>2</v>
      </c>
      <c r="R416" s="20" t="str">
        <f>CONCATENATE(B416,Q416)</f>
        <v>C</v>
      </c>
      <c r="S416" s="20"/>
    </row>
    <row r="417" spans="1:19" x14ac:dyDescent="0.25">
      <c r="A417" s="139"/>
      <c r="B417" s="29"/>
      <c r="C417" s="25" t="str">
        <f ca="1">IF(PORTADA!$E$39="A",CONCATENATE(I417," ",G417),"")</f>
        <v xml:space="preserve">d) </v>
      </c>
      <c r="D417" s="26"/>
      <c r="G417" s="38" t="str">
        <f>IF(J414="FIN","",LOOKUP(I413,DATOS!A:A,DATOS!O:O))</f>
        <v/>
      </c>
      <c r="I417" s="35" t="s">
        <v>46</v>
      </c>
      <c r="K417" s="20"/>
      <c r="L417" s="20"/>
      <c r="M417" s="20"/>
      <c r="N417" s="20"/>
      <c r="O417" s="20"/>
      <c r="P417" s="20"/>
      <c r="Q417" s="21" t="s">
        <v>3</v>
      </c>
      <c r="R417" s="20" t="str">
        <f>CONCATENATE(B417,Q417)</f>
        <v>D</v>
      </c>
      <c r="S417" s="20"/>
    </row>
    <row r="418" spans="1:19" x14ac:dyDescent="0.25">
      <c r="A418" s="11"/>
      <c r="B418" s="30"/>
      <c r="C418" s="27"/>
      <c r="D418" s="28"/>
      <c r="J418" s="19"/>
    </row>
    <row r="419" spans="1:19" x14ac:dyDescent="0.25">
      <c r="A419" s="11"/>
      <c r="B419" s="31"/>
      <c r="C419" s="23" t="str">
        <f ca="1">IF(PORTADA!$E$39="A",CONCATENATE(K419,".- ",G419),"")</f>
        <v xml:space="preserve">70.- </v>
      </c>
      <c r="D419" s="24"/>
      <c r="E419" s="11"/>
      <c r="F419" s="11"/>
      <c r="G419" s="40" t="str">
        <f>IF(J420="FIN","",LOOKUP(I419,DATOS!A:A,DATOS!F:F))</f>
        <v/>
      </c>
      <c r="H419" s="40">
        <f>IF(J420="FIN",0,LOOKUP(I419,DATOS!A:A,DATOS!P:P))</f>
        <v>0</v>
      </c>
      <c r="I419" s="35">
        <f>+I413+1</f>
        <v>499</v>
      </c>
      <c r="J419" s="61">
        <f>IF(LOOKUP(I419,DATOS!A:A,DATOS!C:C)=0,J413,(LOOKUP(I419,DATOS!A:A,DATOS!C:C)))</f>
        <v>9</v>
      </c>
      <c r="K419" s="22">
        <f>+K413+1</f>
        <v>70</v>
      </c>
      <c r="L419" s="20" t="s">
        <v>33</v>
      </c>
      <c r="M419" s="20" t="s">
        <v>34</v>
      </c>
      <c r="N419" s="20" t="s">
        <v>39</v>
      </c>
      <c r="O419" s="20" t="s">
        <v>35</v>
      </c>
      <c r="P419" s="20" t="s">
        <v>36</v>
      </c>
      <c r="Q419" s="20" t="s">
        <v>37</v>
      </c>
      <c r="R419" s="20" t="str">
        <f>CONCATENATE("X",H419)</f>
        <v>X0</v>
      </c>
      <c r="S419" s="20" t="s">
        <v>38</v>
      </c>
    </row>
    <row r="420" spans="1:19" x14ac:dyDescent="0.25">
      <c r="A420" s="139">
        <f ca="1">IF($E$2="X",0,IF(K421&gt;2,H419,K421))</f>
        <v>0</v>
      </c>
      <c r="B420" s="29"/>
      <c r="C420" s="25" t="str">
        <f ca="1">IF(PORTADA!$E$39="A",CONCATENATE(I420," ",G420),"")</f>
        <v xml:space="preserve">a) </v>
      </c>
      <c r="D420" s="26"/>
      <c r="G420" s="38" t="str">
        <f>IF(J420="FIN","",LOOKUP(I419,DATOS!A:A,DATOS!L:L))</f>
        <v/>
      </c>
      <c r="I420" s="35" t="s">
        <v>127</v>
      </c>
      <c r="J420" s="41" t="str">
        <f>IF(J414="FIN","FIN",IF(J419=J413,"","FIN"))</f>
        <v>FIN</v>
      </c>
      <c r="K420" s="20" t="s">
        <v>5</v>
      </c>
      <c r="L420" s="20">
        <f>IF(M420&gt;0,0,P420)</f>
        <v>0</v>
      </c>
      <c r="M420" s="20">
        <f>IF(P421&gt;0,1,0)</f>
        <v>0</v>
      </c>
      <c r="N420" s="20">
        <f>IF(M420=1,-1/COUNTA(Q420:Q423),0)</f>
        <v>0</v>
      </c>
      <c r="O420" s="20">
        <f>COUNTA(B420:B423)</f>
        <v>0</v>
      </c>
      <c r="P420" s="20">
        <f>COUNTIF(R420:R423,R419)</f>
        <v>0</v>
      </c>
      <c r="Q420" s="21" t="s">
        <v>0</v>
      </c>
      <c r="R420" s="20" t="str">
        <f>CONCATENATE(B420,Q420)</f>
        <v>A</v>
      </c>
      <c r="S420" s="20">
        <f>IF(P420&gt;0,P420+O420,O420*3)</f>
        <v>0</v>
      </c>
    </row>
    <row r="421" spans="1:19" x14ac:dyDescent="0.25">
      <c r="A421" s="139"/>
      <c r="B421" s="29"/>
      <c r="C421" s="25" t="str">
        <f ca="1">IF(PORTADA!$E$39="A",CONCATENATE(I421," ",G421),"")</f>
        <v xml:space="preserve">b) </v>
      </c>
      <c r="D421" s="26"/>
      <c r="G421" s="38" t="str">
        <f>IF(J420="FIN","",LOOKUP(I419,DATOS!A:A,DATOS!M:M))</f>
        <v/>
      </c>
      <c r="I421" s="35" t="s">
        <v>126</v>
      </c>
      <c r="K421" s="20">
        <f ca="1">IF(PORTADA!$E$39="A",S420,0)</f>
        <v>0</v>
      </c>
      <c r="L421" s="20"/>
      <c r="M421" s="20"/>
      <c r="N421" s="20"/>
      <c r="O421" s="20"/>
      <c r="P421" s="20">
        <f>O420-P420</f>
        <v>0</v>
      </c>
      <c r="Q421" s="21" t="s">
        <v>1</v>
      </c>
      <c r="R421" s="20" t="str">
        <f>CONCATENATE(B421,Q421)</f>
        <v>B</v>
      </c>
      <c r="S421" s="20"/>
    </row>
    <row r="422" spans="1:19" x14ac:dyDescent="0.25">
      <c r="A422" s="139"/>
      <c r="B422" s="29"/>
      <c r="C422" s="25" t="str">
        <f ca="1">IF(PORTADA!$E$39="A",CONCATENATE(I422," ",G422),"")</f>
        <v xml:space="preserve">c) </v>
      </c>
      <c r="D422" s="26"/>
      <c r="G422" s="38" t="str">
        <f>IF(J420="FIN","",LOOKUP(I419,DATOS!A:A,DATOS!N:N))</f>
        <v/>
      </c>
      <c r="I422" s="35" t="s">
        <v>125</v>
      </c>
      <c r="K422" s="20"/>
      <c r="L422" s="20"/>
      <c r="M422" s="20"/>
      <c r="N422" s="20"/>
      <c r="O422" s="20"/>
      <c r="P422" s="20"/>
      <c r="Q422" s="21" t="s">
        <v>2</v>
      </c>
      <c r="R422" s="20" t="str">
        <f>CONCATENATE(B422,Q422)</f>
        <v>C</v>
      </c>
      <c r="S422" s="20"/>
    </row>
    <row r="423" spans="1:19" x14ac:dyDescent="0.25">
      <c r="A423" s="139"/>
      <c r="B423" s="29"/>
      <c r="C423" s="25" t="str">
        <f ca="1">IF(PORTADA!$E$39="A",CONCATENATE(I423," ",G423),"")</f>
        <v xml:space="preserve">d) </v>
      </c>
      <c r="D423" s="26"/>
      <c r="G423" s="38" t="str">
        <f>IF(J420="FIN","",LOOKUP(I419,DATOS!A:A,DATOS!O:O))</f>
        <v/>
      </c>
      <c r="I423" s="35" t="s">
        <v>46</v>
      </c>
      <c r="K423" s="20"/>
      <c r="L423" s="20"/>
      <c r="M423" s="20"/>
      <c r="N423" s="20"/>
      <c r="O423" s="20"/>
      <c r="P423" s="20"/>
      <c r="Q423" s="21" t="s">
        <v>3</v>
      </c>
      <c r="R423" s="20" t="str">
        <f>CONCATENATE(B423,Q423)</f>
        <v>D</v>
      </c>
      <c r="S423" s="20"/>
    </row>
    <row r="424" spans="1:19" x14ac:dyDescent="0.25">
      <c r="A424" s="11"/>
      <c r="B424" s="30"/>
      <c r="C424" s="27"/>
      <c r="D424" s="28"/>
      <c r="J424" s="19"/>
    </row>
    <row r="425" spans="1:19" x14ac:dyDescent="0.25">
      <c r="A425" s="11"/>
      <c r="B425" s="31"/>
      <c r="C425" s="23" t="str">
        <f ca="1">IF(PORTADA!$E$39="A",CONCATENATE(K425,".- ",G425),"")</f>
        <v xml:space="preserve">71.- </v>
      </c>
      <c r="D425" s="24"/>
      <c r="E425" s="11"/>
      <c r="F425" s="11"/>
      <c r="G425" s="40" t="str">
        <f>IF(J426="FIN","",LOOKUP(I425,DATOS!A:A,DATOS!F:F))</f>
        <v/>
      </c>
      <c r="H425" s="40">
        <f>IF(J426="FIN",0,LOOKUP(I425,DATOS!A:A,DATOS!P:P))</f>
        <v>0</v>
      </c>
      <c r="I425" s="35">
        <f>+I419+1</f>
        <v>500</v>
      </c>
      <c r="J425" s="61">
        <f>IF(LOOKUP(I425,DATOS!A:A,DATOS!C:C)=0,J419,(LOOKUP(I425,DATOS!A:A,DATOS!C:C)))</f>
        <v>9</v>
      </c>
      <c r="K425" s="22">
        <f>+K419+1</f>
        <v>71</v>
      </c>
      <c r="L425" s="20" t="s">
        <v>33</v>
      </c>
      <c r="M425" s="20" t="s">
        <v>34</v>
      </c>
      <c r="N425" s="20" t="s">
        <v>39</v>
      </c>
      <c r="O425" s="20" t="s">
        <v>35</v>
      </c>
      <c r="P425" s="20" t="s">
        <v>36</v>
      </c>
      <c r="Q425" s="20" t="s">
        <v>37</v>
      </c>
      <c r="R425" s="20" t="str">
        <f>CONCATENATE("X",H425)</f>
        <v>X0</v>
      </c>
      <c r="S425" s="20" t="s">
        <v>38</v>
      </c>
    </row>
    <row r="426" spans="1:19" x14ac:dyDescent="0.25">
      <c r="A426" s="139">
        <f ca="1">IF($E$2="X",0,IF(K427&gt;2,H425,K427))</f>
        <v>0</v>
      </c>
      <c r="B426" s="29"/>
      <c r="C426" s="25" t="str">
        <f ca="1">IF(PORTADA!$E$39="A",CONCATENATE(I426," ",G426),"")</f>
        <v xml:space="preserve">a) </v>
      </c>
      <c r="D426" s="26"/>
      <c r="G426" s="38" t="str">
        <f>IF(J426="FIN","",LOOKUP(I425,DATOS!A:A,DATOS!L:L))</f>
        <v/>
      </c>
      <c r="I426" s="35" t="s">
        <v>127</v>
      </c>
      <c r="J426" s="41" t="str">
        <f>IF(J420="FIN","FIN",IF(J425=J419,"","FIN"))</f>
        <v>FIN</v>
      </c>
      <c r="K426" s="20" t="s">
        <v>5</v>
      </c>
      <c r="L426" s="20">
        <f>IF(M426&gt;0,0,P426)</f>
        <v>0</v>
      </c>
      <c r="M426" s="20">
        <f>IF(P427&gt;0,1,0)</f>
        <v>0</v>
      </c>
      <c r="N426" s="20">
        <f>IF(M426=1,-1/COUNTA(Q426:Q429),0)</f>
        <v>0</v>
      </c>
      <c r="O426" s="20">
        <f>COUNTA(B426:B429)</f>
        <v>0</v>
      </c>
      <c r="P426" s="20">
        <f>COUNTIF(R426:R429,R425)</f>
        <v>0</v>
      </c>
      <c r="Q426" s="21" t="s">
        <v>0</v>
      </c>
      <c r="R426" s="20" t="str">
        <f>CONCATENATE(B426,Q426)</f>
        <v>A</v>
      </c>
      <c r="S426" s="20">
        <f>IF(P426&gt;0,P426+O426,O426*3)</f>
        <v>0</v>
      </c>
    </row>
    <row r="427" spans="1:19" x14ac:dyDescent="0.25">
      <c r="A427" s="139"/>
      <c r="B427" s="29"/>
      <c r="C427" s="25" t="str">
        <f ca="1">IF(PORTADA!$E$39="A",CONCATENATE(I427," ",G427),"")</f>
        <v xml:space="preserve">b) </v>
      </c>
      <c r="D427" s="26"/>
      <c r="G427" s="38" t="str">
        <f>IF(J426="FIN","",LOOKUP(I425,DATOS!A:A,DATOS!M:M))</f>
        <v/>
      </c>
      <c r="I427" s="35" t="s">
        <v>126</v>
      </c>
      <c r="K427" s="20">
        <f ca="1">IF(PORTADA!$E$39="A",S426,0)</f>
        <v>0</v>
      </c>
      <c r="L427" s="20"/>
      <c r="M427" s="20"/>
      <c r="N427" s="20"/>
      <c r="O427" s="20"/>
      <c r="P427" s="20">
        <f>O426-P426</f>
        <v>0</v>
      </c>
      <c r="Q427" s="21" t="s">
        <v>1</v>
      </c>
      <c r="R427" s="20" t="str">
        <f>CONCATENATE(B427,Q427)</f>
        <v>B</v>
      </c>
      <c r="S427" s="20"/>
    </row>
    <row r="428" spans="1:19" x14ac:dyDescent="0.25">
      <c r="A428" s="139"/>
      <c r="B428" s="29"/>
      <c r="C428" s="25" t="str">
        <f ca="1">IF(PORTADA!$E$39="A",CONCATENATE(I428," ",G428),"")</f>
        <v xml:space="preserve">c) </v>
      </c>
      <c r="D428" s="26"/>
      <c r="G428" s="38" t="str">
        <f>IF(J426="FIN","",LOOKUP(I425,DATOS!A:A,DATOS!N:N))</f>
        <v/>
      </c>
      <c r="I428" s="35" t="s">
        <v>125</v>
      </c>
      <c r="K428" s="20"/>
      <c r="L428" s="20"/>
      <c r="M428" s="20"/>
      <c r="N428" s="20"/>
      <c r="O428" s="20"/>
      <c r="P428" s="20"/>
      <c r="Q428" s="21" t="s">
        <v>2</v>
      </c>
      <c r="R428" s="20" t="str">
        <f>CONCATENATE(B428,Q428)</f>
        <v>C</v>
      </c>
      <c r="S428" s="20"/>
    </row>
    <row r="429" spans="1:19" x14ac:dyDescent="0.25">
      <c r="A429" s="139"/>
      <c r="B429" s="29"/>
      <c r="C429" s="25" t="str">
        <f ca="1">IF(PORTADA!$E$39="A",CONCATENATE(I429," ",G429),"")</f>
        <v xml:space="preserve">d) </v>
      </c>
      <c r="D429" s="26"/>
      <c r="G429" s="38" t="str">
        <f>IF(J426="FIN","",LOOKUP(I425,DATOS!A:A,DATOS!O:O))</f>
        <v/>
      </c>
      <c r="I429" s="35" t="s">
        <v>46</v>
      </c>
      <c r="K429" s="20"/>
      <c r="L429" s="20"/>
      <c r="M429" s="20"/>
      <c r="N429" s="20"/>
      <c r="O429" s="20"/>
      <c r="P429" s="20"/>
      <c r="Q429" s="21" t="s">
        <v>3</v>
      </c>
      <c r="R429" s="20" t="str">
        <f>CONCATENATE(B429,Q429)</f>
        <v>D</v>
      </c>
      <c r="S429" s="20"/>
    </row>
    <row r="430" spans="1:19" x14ac:dyDescent="0.25">
      <c r="A430" s="11"/>
      <c r="B430" s="30"/>
      <c r="C430" s="27"/>
      <c r="D430" s="28"/>
      <c r="J430" s="19"/>
    </row>
    <row r="431" spans="1:19" x14ac:dyDescent="0.25">
      <c r="A431" s="11"/>
      <c r="B431" s="31"/>
      <c r="C431" s="23" t="str">
        <f ca="1">IF(PORTADA!$E$39="A",CONCATENATE(K431,".- ",G431),"")</f>
        <v xml:space="preserve">72.- </v>
      </c>
      <c r="D431" s="24"/>
      <c r="E431" s="11"/>
      <c r="F431" s="11"/>
      <c r="G431" s="40" t="str">
        <f>IF(J432="FIN","",LOOKUP(I431,DATOS!A:A,DATOS!F:F))</f>
        <v/>
      </c>
      <c r="H431" s="40">
        <f>IF(J432="FIN",0,LOOKUP(I431,DATOS!A:A,DATOS!P:P))</f>
        <v>0</v>
      </c>
      <c r="I431" s="35">
        <f>+I425+1</f>
        <v>501</v>
      </c>
      <c r="J431" s="61">
        <f>IF(LOOKUP(I431,DATOS!A:A,DATOS!C:C)=0,J425,(LOOKUP(I431,DATOS!A:A,DATOS!C:C)))</f>
        <v>9</v>
      </c>
      <c r="K431" s="22">
        <f>+K425+1</f>
        <v>72</v>
      </c>
      <c r="L431" s="20" t="s">
        <v>33</v>
      </c>
      <c r="M431" s="20" t="s">
        <v>34</v>
      </c>
      <c r="N431" s="20" t="s">
        <v>39</v>
      </c>
      <c r="O431" s="20" t="s">
        <v>35</v>
      </c>
      <c r="P431" s="20" t="s">
        <v>36</v>
      </c>
      <c r="Q431" s="20" t="s">
        <v>37</v>
      </c>
      <c r="R431" s="20" t="str">
        <f>CONCATENATE("X",H431)</f>
        <v>X0</v>
      </c>
      <c r="S431" s="20" t="s">
        <v>38</v>
      </c>
    </row>
    <row r="432" spans="1:19" x14ac:dyDescent="0.25">
      <c r="A432" s="139">
        <f ca="1">IF($E$2="X",0,IF(K433&gt;2,H431,K433))</f>
        <v>0</v>
      </c>
      <c r="B432" s="29"/>
      <c r="C432" s="25" t="str">
        <f ca="1">IF(PORTADA!$E$39="A",CONCATENATE(I432," ",G432),"")</f>
        <v xml:space="preserve">a) </v>
      </c>
      <c r="D432" s="26"/>
      <c r="G432" s="38" t="str">
        <f>IF(J432="FIN","",LOOKUP(I431,DATOS!A:A,DATOS!L:L))</f>
        <v/>
      </c>
      <c r="I432" s="35" t="s">
        <v>127</v>
      </c>
      <c r="J432" s="41" t="str">
        <f>IF(J426="FIN","FIN",IF(J431=J425,"","FIN"))</f>
        <v>FIN</v>
      </c>
      <c r="K432" s="20" t="s">
        <v>5</v>
      </c>
      <c r="L432" s="20">
        <f>IF(M432&gt;0,0,P432)</f>
        <v>0</v>
      </c>
      <c r="M432" s="20">
        <f>IF(P433&gt;0,1,0)</f>
        <v>0</v>
      </c>
      <c r="N432" s="20">
        <f>IF(M432=1,-1/COUNTA(Q432:Q435),0)</f>
        <v>0</v>
      </c>
      <c r="O432" s="20">
        <f>COUNTA(B432:B435)</f>
        <v>0</v>
      </c>
      <c r="P432" s="20">
        <f>COUNTIF(R432:R435,R431)</f>
        <v>0</v>
      </c>
      <c r="Q432" s="21" t="s">
        <v>0</v>
      </c>
      <c r="R432" s="20" t="str">
        <f>CONCATENATE(B432,Q432)</f>
        <v>A</v>
      </c>
      <c r="S432" s="20">
        <f>IF(P432&gt;0,P432+O432,O432*3)</f>
        <v>0</v>
      </c>
    </row>
    <row r="433" spans="1:19" x14ac:dyDescent="0.25">
      <c r="A433" s="139"/>
      <c r="B433" s="29"/>
      <c r="C433" s="25" t="str">
        <f ca="1">IF(PORTADA!$E$39="A",CONCATENATE(I433," ",G433),"")</f>
        <v xml:space="preserve">b) </v>
      </c>
      <c r="D433" s="26"/>
      <c r="G433" s="38" t="str">
        <f>IF(J432="FIN","",LOOKUP(I431,DATOS!A:A,DATOS!M:M))</f>
        <v/>
      </c>
      <c r="I433" s="35" t="s">
        <v>126</v>
      </c>
      <c r="K433" s="20">
        <f ca="1">IF(PORTADA!$E$39="A",S432,0)</f>
        <v>0</v>
      </c>
      <c r="L433" s="20"/>
      <c r="M433" s="20"/>
      <c r="N433" s="20"/>
      <c r="O433" s="20"/>
      <c r="P433" s="20">
        <f>O432-P432</f>
        <v>0</v>
      </c>
      <c r="Q433" s="21" t="s">
        <v>1</v>
      </c>
      <c r="R433" s="20" t="str">
        <f>CONCATENATE(B433,Q433)</f>
        <v>B</v>
      </c>
      <c r="S433" s="20"/>
    </row>
    <row r="434" spans="1:19" x14ac:dyDescent="0.25">
      <c r="A434" s="139"/>
      <c r="B434" s="29"/>
      <c r="C434" s="25" t="str">
        <f ca="1">IF(PORTADA!$E$39="A",CONCATENATE(I434," ",G434),"")</f>
        <v xml:space="preserve">c) </v>
      </c>
      <c r="D434" s="26"/>
      <c r="G434" s="38" t="str">
        <f>IF(J432="FIN","",LOOKUP(I431,DATOS!A:A,DATOS!N:N))</f>
        <v/>
      </c>
      <c r="I434" s="35" t="s">
        <v>125</v>
      </c>
      <c r="K434" s="20"/>
      <c r="L434" s="20"/>
      <c r="M434" s="20"/>
      <c r="N434" s="20"/>
      <c r="O434" s="20"/>
      <c r="P434" s="20"/>
      <c r="Q434" s="21" t="s">
        <v>2</v>
      </c>
      <c r="R434" s="20" t="str">
        <f>CONCATENATE(B434,Q434)</f>
        <v>C</v>
      </c>
      <c r="S434" s="20"/>
    </row>
    <row r="435" spans="1:19" x14ac:dyDescent="0.25">
      <c r="A435" s="139"/>
      <c r="B435" s="29"/>
      <c r="C435" s="25" t="str">
        <f ca="1">IF(PORTADA!$E$39="A",CONCATENATE(I435," ",G435),"")</f>
        <v xml:space="preserve">d) </v>
      </c>
      <c r="D435" s="26"/>
      <c r="G435" s="38" t="str">
        <f>IF(J432="FIN","",LOOKUP(I431,DATOS!A:A,DATOS!O:O))</f>
        <v/>
      </c>
      <c r="I435" s="35" t="s">
        <v>46</v>
      </c>
      <c r="K435" s="20"/>
      <c r="L435" s="20"/>
      <c r="M435" s="20"/>
      <c r="N435" s="20"/>
      <c r="O435" s="20"/>
      <c r="P435" s="20"/>
      <c r="Q435" s="21" t="s">
        <v>3</v>
      </c>
      <c r="R435" s="20" t="str">
        <f>CONCATENATE(B435,Q435)</f>
        <v>D</v>
      </c>
      <c r="S435" s="20"/>
    </row>
    <row r="436" spans="1:19" x14ac:dyDescent="0.25">
      <c r="A436" s="11"/>
      <c r="B436" s="30"/>
      <c r="C436" s="27"/>
      <c r="D436" s="28"/>
      <c r="J436" s="19"/>
    </row>
    <row r="437" spans="1:19" x14ac:dyDescent="0.25">
      <c r="A437" s="11"/>
      <c r="B437" s="31"/>
      <c r="C437" s="23" t="str">
        <f ca="1">IF(PORTADA!$E$39="A",CONCATENATE(K437,".- ",G437),"")</f>
        <v xml:space="preserve">73.- </v>
      </c>
      <c r="D437" s="24"/>
      <c r="E437" s="11"/>
      <c r="F437" s="11"/>
      <c r="G437" s="40" t="str">
        <f>IF(J438="FIN","",LOOKUP(I437,DATOS!A:A,DATOS!F:F))</f>
        <v/>
      </c>
      <c r="H437" s="40">
        <f>IF(J438="FIN",0,LOOKUP(I437,DATOS!A:A,DATOS!P:P))</f>
        <v>0</v>
      </c>
      <c r="I437" s="35">
        <f>+I431+1</f>
        <v>502</v>
      </c>
      <c r="J437" s="61">
        <f>IF(LOOKUP(I437,DATOS!A:A,DATOS!C:C)=0,J431,(LOOKUP(I437,DATOS!A:A,DATOS!C:C)))</f>
        <v>9</v>
      </c>
      <c r="K437" s="22">
        <f>+K431+1</f>
        <v>73</v>
      </c>
      <c r="L437" s="20" t="s">
        <v>33</v>
      </c>
      <c r="M437" s="20" t="s">
        <v>34</v>
      </c>
      <c r="N437" s="20" t="s">
        <v>39</v>
      </c>
      <c r="O437" s="20" t="s">
        <v>35</v>
      </c>
      <c r="P437" s="20" t="s">
        <v>36</v>
      </c>
      <c r="Q437" s="20" t="s">
        <v>37</v>
      </c>
      <c r="R437" s="20" t="str">
        <f>CONCATENATE("X",H437)</f>
        <v>X0</v>
      </c>
      <c r="S437" s="20" t="s">
        <v>38</v>
      </c>
    </row>
    <row r="438" spans="1:19" x14ac:dyDescent="0.25">
      <c r="A438" s="139">
        <f ca="1">IF($E$2="X",0,IF(K439&gt;2,H437,K439))</f>
        <v>0</v>
      </c>
      <c r="B438" s="29"/>
      <c r="C438" s="25" t="str">
        <f ca="1">IF(PORTADA!$E$39="A",CONCATENATE(I438," ",G438),"")</f>
        <v xml:space="preserve">a) </v>
      </c>
      <c r="D438" s="26"/>
      <c r="G438" s="38" t="str">
        <f>IF(J438="FIN","",LOOKUP(I437,DATOS!A:A,DATOS!L:L))</f>
        <v/>
      </c>
      <c r="I438" s="35" t="s">
        <v>127</v>
      </c>
      <c r="J438" s="41" t="str">
        <f>IF(J432="FIN","FIN",IF(J437=J431,"","FIN"))</f>
        <v>FIN</v>
      </c>
      <c r="K438" s="20" t="s">
        <v>5</v>
      </c>
      <c r="L438" s="20">
        <f>IF(M438&gt;0,0,P438)</f>
        <v>0</v>
      </c>
      <c r="M438" s="20">
        <f>IF(P439&gt;0,1,0)</f>
        <v>0</v>
      </c>
      <c r="N438" s="20">
        <f>IF(M438=1,-1/COUNTA(Q438:Q441),0)</f>
        <v>0</v>
      </c>
      <c r="O438" s="20">
        <f>COUNTA(B438:B441)</f>
        <v>0</v>
      </c>
      <c r="P438" s="20">
        <f>COUNTIF(R438:R441,R437)</f>
        <v>0</v>
      </c>
      <c r="Q438" s="21" t="s">
        <v>0</v>
      </c>
      <c r="R438" s="20" t="str">
        <f>CONCATENATE(B438,Q438)</f>
        <v>A</v>
      </c>
      <c r="S438" s="20">
        <f>IF(P438&gt;0,P438+O438,O438*3)</f>
        <v>0</v>
      </c>
    </row>
    <row r="439" spans="1:19" x14ac:dyDescent="0.25">
      <c r="A439" s="139"/>
      <c r="B439" s="29"/>
      <c r="C439" s="25" t="str">
        <f ca="1">IF(PORTADA!$E$39="A",CONCATENATE(I439," ",G439),"")</f>
        <v xml:space="preserve">b) </v>
      </c>
      <c r="D439" s="26"/>
      <c r="G439" s="38" t="str">
        <f>IF(J438="FIN","",LOOKUP(I437,DATOS!A:A,DATOS!M:M))</f>
        <v/>
      </c>
      <c r="I439" s="35" t="s">
        <v>126</v>
      </c>
      <c r="K439" s="20">
        <f ca="1">IF(PORTADA!$E$39="A",S438,0)</f>
        <v>0</v>
      </c>
      <c r="L439" s="20"/>
      <c r="M439" s="20"/>
      <c r="N439" s="20"/>
      <c r="O439" s="20"/>
      <c r="P439" s="20">
        <f>O438-P438</f>
        <v>0</v>
      </c>
      <c r="Q439" s="21" t="s">
        <v>1</v>
      </c>
      <c r="R439" s="20" t="str">
        <f>CONCATENATE(B439,Q439)</f>
        <v>B</v>
      </c>
      <c r="S439" s="20"/>
    </row>
    <row r="440" spans="1:19" x14ac:dyDescent="0.25">
      <c r="A440" s="139"/>
      <c r="B440" s="29"/>
      <c r="C440" s="25" t="str">
        <f ca="1">IF(PORTADA!$E$39="A",CONCATENATE(I440," ",G440),"")</f>
        <v xml:space="preserve">c) </v>
      </c>
      <c r="D440" s="26"/>
      <c r="G440" s="38" t="str">
        <f>IF(J438="FIN","",LOOKUP(I437,DATOS!A:A,DATOS!N:N))</f>
        <v/>
      </c>
      <c r="I440" s="35" t="s">
        <v>125</v>
      </c>
      <c r="K440" s="20"/>
      <c r="L440" s="20"/>
      <c r="M440" s="20"/>
      <c r="N440" s="20"/>
      <c r="O440" s="20"/>
      <c r="P440" s="20"/>
      <c r="Q440" s="21" t="s">
        <v>2</v>
      </c>
      <c r="R440" s="20" t="str">
        <f>CONCATENATE(B440,Q440)</f>
        <v>C</v>
      </c>
      <c r="S440" s="20"/>
    </row>
    <row r="441" spans="1:19" x14ac:dyDescent="0.25">
      <c r="A441" s="139"/>
      <c r="B441" s="29"/>
      <c r="C441" s="25" t="str">
        <f ca="1">IF(PORTADA!$E$39="A",CONCATENATE(I441," ",G441),"")</f>
        <v xml:space="preserve">d) </v>
      </c>
      <c r="D441" s="26"/>
      <c r="G441" s="38" t="str">
        <f>IF(J438="FIN","",LOOKUP(I437,DATOS!A:A,DATOS!O:O))</f>
        <v/>
      </c>
      <c r="I441" s="35" t="s">
        <v>46</v>
      </c>
      <c r="K441" s="20"/>
      <c r="L441" s="20"/>
      <c r="M441" s="20"/>
      <c r="N441" s="20"/>
      <c r="O441" s="20"/>
      <c r="P441" s="20"/>
      <c r="Q441" s="21" t="s">
        <v>3</v>
      </c>
      <c r="R441" s="20" t="str">
        <f>CONCATENATE(B441,Q441)</f>
        <v>D</v>
      </c>
      <c r="S441" s="20"/>
    </row>
    <row r="442" spans="1:19" x14ac:dyDescent="0.25">
      <c r="A442" s="11"/>
      <c r="B442" s="30"/>
      <c r="C442" s="27"/>
      <c r="D442" s="28"/>
      <c r="J442" s="19"/>
    </row>
    <row r="443" spans="1:19" x14ac:dyDescent="0.25">
      <c r="A443" s="11"/>
      <c r="B443" s="31"/>
      <c r="C443" s="23" t="str">
        <f ca="1">IF(PORTADA!$E$39="A",CONCATENATE(K443,".- ",G443),"")</f>
        <v xml:space="preserve">74.- </v>
      </c>
      <c r="D443" s="24"/>
      <c r="E443" s="11"/>
      <c r="F443" s="11"/>
      <c r="G443" s="40" t="str">
        <f>IF(J444="FIN","",LOOKUP(I443,DATOS!A:A,DATOS!F:F))</f>
        <v/>
      </c>
      <c r="H443" s="40">
        <f>IF(J444="FIN",0,LOOKUP(I443,DATOS!A:A,DATOS!P:P))</f>
        <v>0</v>
      </c>
      <c r="I443" s="35">
        <f>+I437+1</f>
        <v>503</v>
      </c>
      <c r="J443" s="61">
        <f>IF(LOOKUP(I443,DATOS!A:A,DATOS!C:C)=0,J437,(LOOKUP(I443,DATOS!A:A,DATOS!C:C)))</f>
        <v>9</v>
      </c>
      <c r="K443" s="22">
        <f>+K437+1</f>
        <v>74</v>
      </c>
      <c r="L443" s="20" t="s">
        <v>33</v>
      </c>
      <c r="M443" s="20" t="s">
        <v>34</v>
      </c>
      <c r="N443" s="20" t="s">
        <v>39</v>
      </c>
      <c r="O443" s="20" t="s">
        <v>35</v>
      </c>
      <c r="P443" s="20" t="s">
        <v>36</v>
      </c>
      <c r="Q443" s="20" t="s">
        <v>37</v>
      </c>
      <c r="R443" s="20" t="str">
        <f>CONCATENATE("X",H443)</f>
        <v>X0</v>
      </c>
      <c r="S443" s="20" t="s">
        <v>38</v>
      </c>
    </row>
    <row r="444" spans="1:19" x14ac:dyDescent="0.25">
      <c r="A444" s="139">
        <f ca="1">IF($E$2="X",0,IF(K445&gt;2,H443,K445))</f>
        <v>0</v>
      </c>
      <c r="B444" s="29"/>
      <c r="C444" s="25" t="str">
        <f ca="1">IF(PORTADA!$E$39="A",CONCATENATE(I444," ",G444),"")</f>
        <v xml:space="preserve">a) </v>
      </c>
      <c r="D444" s="26"/>
      <c r="G444" s="38" t="str">
        <f>IF(J444="FIN","",LOOKUP(I443,DATOS!A:A,DATOS!L:L))</f>
        <v/>
      </c>
      <c r="I444" s="35" t="s">
        <v>127</v>
      </c>
      <c r="J444" s="41" t="str">
        <f>IF(J438="FIN","FIN",IF(J443=J437,"","FIN"))</f>
        <v>FIN</v>
      </c>
      <c r="K444" s="20" t="s">
        <v>5</v>
      </c>
      <c r="L444" s="20">
        <f>IF(M444&gt;0,0,P444)</f>
        <v>0</v>
      </c>
      <c r="M444" s="20">
        <f>IF(P445&gt;0,1,0)</f>
        <v>0</v>
      </c>
      <c r="N444" s="20">
        <f>IF(M444=1,-1/COUNTA(Q444:Q447),0)</f>
        <v>0</v>
      </c>
      <c r="O444" s="20">
        <f>COUNTA(B444:B447)</f>
        <v>0</v>
      </c>
      <c r="P444" s="20">
        <f>COUNTIF(R444:R447,R443)</f>
        <v>0</v>
      </c>
      <c r="Q444" s="21" t="s">
        <v>0</v>
      </c>
      <c r="R444" s="20" t="str">
        <f>CONCATENATE(B444,Q444)</f>
        <v>A</v>
      </c>
      <c r="S444" s="20">
        <f>IF(P444&gt;0,P444+O444,O444*3)</f>
        <v>0</v>
      </c>
    </row>
    <row r="445" spans="1:19" x14ac:dyDescent="0.25">
      <c r="A445" s="139"/>
      <c r="B445" s="29"/>
      <c r="C445" s="25" t="str">
        <f ca="1">IF(PORTADA!$E$39="A",CONCATENATE(I445," ",G445),"")</f>
        <v xml:space="preserve">b) </v>
      </c>
      <c r="D445" s="26"/>
      <c r="G445" s="38" t="str">
        <f>IF(J444="FIN","",LOOKUP(I443,DATOS!A:A,DATOS!M:M))</f>
        <v/>
      </c>
      <c r="I445" s="35" t="s">
        <v>126</v>
      </c>
      <c r="K445" s="20">
        <f ca="1">IF(PORTADA!$E$39="A",S444,0)</f>
        <v>0</v>
      </c>
      <c r="L445" s="20"/>
      <c r="M445" s="20"/>
      <c r="N445" s="20"/>
      <c r="O445" s="20"/>
      <c r="P445" s="20">
        <f>O444-P444</f>
        <v>0</v>
      </c>
      <c r="Q445" s="21" t="s">
        <v>1</v>
      </c>
      <c r="R445" s="20" t="str">
        <f>CONCATENATE(B445,Q445)</f>
        <v>B</v>
      </c>
      <c r="S445" s="20"/>
    </row>
    <row r="446" spans="1:19" x14ac:dyDescent="0.25">
      <c r="A446" s="139"/>
      <c r="B446" s="29"/>
      <c r="C446" s="25" t="str">
        <f ca="1">IF(PORTADA!$E$39="A",CONCATENATE(I446," ",G446),"")</f>
        <v xml:space="preserve">c) </v>
      </c>
      <c r="D446" s="26"/>
      <c r="G446" s="38" t="str">
        <f>IF(J444="FIN","",LOOKUP(I443,DATOS!A:A,DATOS!N:N))</f>
        <v/>
      </c>
      <c r="I446" s="35" t="s">
        <v>125</v>
      </c>
      <c r="K446" s="20"/>
      <c r="L446" s="20"/>
      <c r="M446" s="20"/>
      <c r="N446" s="20"/>
      <c r="O446" s="20"/>
      <c r="P446" s="20"/>
      <c r="Q446" s="21" t="s">
        <v>2</v>
      </c>
      <c r="R446" s="20" t="str">
        <f>CONCATENATE(B446,Q446)</f>
        <v>C</v>
      </c>
      <c r="S446" s="20"/>
    </row>
    <row r="447" spans="1:19" x14ac:dyDescent="0.25">
      <c r="A447" s="139"/>
      <c r="B447" s="29"/>
      <c r="C447" s="25" t="str">
        <f ca="1">IF(PORTADA!$E$39="A",CONCATENATE(I447," ",G447),"")</f>
        <v xml:space="preserve">d) </v>
      </c>
      <c r="D447" s="26"/>
      <c r="G447" s="38" t="str">
        <f>IF(J444="FIN","",LOOKUP(I443,DATOS!A:A,DATOS!O:O))</f>
        <v/>
      </c>
      <c r="I447" s="35" t="s">
        <v>46</v>
      </c>
      <c r="K447" s="20"/>
      <c r="L447" s="20"/>
      <c r="M447" s="20"/>
      <c r="N447" s="20"/>
      <c r="O447" s="20"/>
      <c r="P447" s="20"/>
      <c r="Q447" s="21" t="s">
        <v>3</v>
      </c>
      <c r="R447" s="20" t="str">
        <f>CONCATENATE(B447,Q447)</f>
        <v>D</v>
      </c>
      <c r="S447" s="20"/>
    </row>
    <row r="448" spans="1:19" x14ac:dyDescent="0.25">
      <c r="A448" s="11"/>
      <c r="B448" s="30"/>
      <c r="C448" s="27"/>
      <c r="D448" s="28"/>
      <c r="J448" s="19"/>
    </row>
    <row r="449" spans="1:19" x14ac:dyDescent="0.25">
      <c r="A449" s="11"/>
      <c r="B449" s="31"/>
      <c r="C449" s="23" t="str">
        <f ca="1">IF(PORTADA!$E$39="A",CONCATENATE(K449,".- ",G449),"")</f>
        <v xml:space="preserve">75.- </v>
      </c>
      <c r="D449" s="24"/>
      <c r="E449" s="11"/>
      <c r="F449" s="11"/>
      <c r="G449" s="40" t="str">
        <f>IF(J450="FIN","",LOOKUP(I449,DATOS!A:A,DATOS!F:F))</f>
        <v/>
      </c>
      <c r="H449" s="40">
        <f>IF(J450="FIN",0,LOOKUP(I449,DATOS!A:A,DATOS!P:P))</f>
        <v>0</v>
      </c>
      <c r="I449" s="35">
        <f>+I443+1</f>
        <v>504</v>
      </c>
      <c r="J449" s="61">
        <f>IF(LOOKUP(I449,DATOS!A:A,DATOS!C:C)=0,J443,(LOOKUP(I449,DATOS!A:A,DATOS!C:C)))</f>
        <v>9</v>
      </c>
      <c r="K449" s="22">
        <f>+K443+1</f>
        <v>75</v>
      </c>
      <c r="L449" s="20" t="s">
        <v>33</v>
      </c>
      <c r="M449" s="20" t="s">
        <v>34</v>
      </c>
      <c r="N449" s="20" t="s">
        <v>39</v>
      </c>
      <c r="O449" s="20" t="s">
        <v>35</v>
      </c>
      <c r="P449" s="20" t="s">
        <v>36</v>
      </c>
      <c r="Q449" s="20" t="s">
        <v>37</v>
      </c>
      <c r="R449" s="20" t="str">
        <f>CONCATENATE("X",H449)</f>
        <v>X0</v>
      </c>
      <c r="S449" s="20" t="s">
        <v>38</v>
      </c>
    </row>
    <row r="450" spans="1:19" x14ac:dyDescent="0.25">
      <c r="A450" s="139">
        <f ca="1">IF($E$2="X",0,IF(K451&gt;2,H449,K451))</f>
        <v>0</v>
      </c>
      <c r="B450" s="29"/>
      <c r="C450" s="25" t="str">
        <f ca="1">IF(PORTADA!$E$39="A",CONCATENATE(I450," ",G450),"")</f>
        <v xml:space="preserve">a) </v>
      </c>
      <c r="D450" s="26"/>
      <c r="G450" s="38" t="str">
        <f>IF(J450="FIN","",LOOKUP(I449,DATOS!A:A,DATOS!L:L))</f>
        <v/>
      </c>
      <c r="I450" s="35" t="s">
        <v>127</v>
      </c>
      <c r="J450" s="41" t="str">
        <f>IF(J444="FIN","FIN",IF(J449=J443,"","FIN"))</f>
        <v>FIN</v>
      </c>
      <c r="K450" s="20" t="s">
        <v>5</v>
      </c>
      <c r="L450" s="20">
        <f>IF(M450&gt;0,0,P450)</f>
        <v>0</v>
      </c>
      <c r="M450" s="20">
        <f>IF(P451&gt;0,1,0)</f>
        <v>0</v>
      </c>
      <c r="N450" s="20">
        <f>IF(M450=1,-1/COUNTA(Q450:Q453),0)</f>
        <v>0</v>
      </c>
      <c r="O450" s="20">
        <f>COUNTA(B450:B453)</f>
        <v>0</v>
      </c>
      <c r="P450" s="20">
        <f>COUNTIF(R450:R453,R449)</f>
        <v>0</v>
      </c>
      <c r="Q450" s="21" t="s">
        <v>0</v>
      </c>
      <c r="R450" s="20" t="str">
        <f>CONCATENATE(B450,Q450)</f>
        <v>A</v>
      </c>
      <c r="S450" s="20">
        <f>IF(P450&gt;0,P450+O450,O450*3)</f>
        <v>0</v>
      </c>
    </row>
    <row r="451" spans="1:19" x14ac:dyDescent="0.25">
      <c r="A451" s="139"/>
      <c r="B451" s="29"/>
      <c r="C451" s="25" t="str">
        <f ca="1">IF(PORTADA!$E$39="A",CONCATENATE(I451," ",G451),"")</f>
        <v xml:space="preserve">b) </v>
      </c>
      <c r="D451" s="26"/>
      <c r="G451" s="38" t="str">
        <f>IF(J450="FIN","",LOOKUP(I449,DATOS!A:A,DATOS!M:M))</f>
        <v/>
      </c>
      <c r="I451" s="35" t="s">
        <v>126</v>
      </c>
      <c r="K451" s="20">
        <f ca="1">IF(PORTADA!$E$39="A",S450,0)</f>
        <v>0</v>
      </c>
      <c r="L451" s="20"/>
      <c r="M451" s="20"/>
      <c r="N451" s="20"/>
      <c r="O451" s="20"/>
      <c r="P451" s="20">
        <f>O450-P450</f>
        <v>0</v>
      </c>
      <c r="Q451" s="21" t="s">
        <v>1</v>
      </c>
      <c r="R451" s="20" t="str">
        <f>CONCATENATE(B451,Q451)</f>
        <v>B</v>
      </c>
      <c r="S451" s="20"/>
    </row>
    <row r="452" spans="1:19" x14ac:dyDescent="0.25">
      <c r="A452" s="139"/>
      <c r="B452" s="29"/>
      <c r="C452" s="25" t="str">
        <f ca="1">IF(PORTADA!$E$39="A",CONCATENATE(I452," ",G452),"")</f>
        <v xml:space="preserve">c) </v>
      </c>
      <c r="D452" s="26"/>
      <c r="G452" s="38" t="str">
        <f>IF(J450="FIN","",LOOKUP(I449,DATOS!A:A,DATOS!N:N))</f>
        <v/>
      </c>
      <c r="I452" s="35" t="s">
        <v>125</v>
      </c>
      <c r="K452" s="20"/>
      <c r="L452" s="20"/>
      <c r="M452" s="20"/>
      <c r="N452" s="20"/>
      <c r="O452" s="20"/>
      <c r="P452" s="20"/>
      <c r="Q452" s="21" t="s">
        <v>2</v>
      </c>
      <c r="R452" s="20" t="str">
        <f>CONCATENATE(B452,Q452)</f>
        <v>C</v>
      </c>
      <c r="S452" s="20"/>
    </row>
    <row r="453" spans="1:19" x14ac:dyDescent="0.25">
      <c r="A453" s="139"/>
      <c r="B453" s="29"/>
      <c r="C453" s="25" t="str">
        <f ca="1">IF(PORTADA!$E$39="A",CONCATENATE(I453," ",G453),"")</f>
        <v xml:space="preserve">d) </v>
      </c>
      <c r="D453" s="26"/>
      <c r="G453" s="38" t="str">
        <f>IF(J450="FIN","",LOOKUP(I449,DATOS!A:A,DATOS!O:O))</f>
        <v/>
      </c>
      <c r="I453" s="35" t="s">
        <v>46</v>
      </c>
      <c r="K453" s="20"/>
      <c r="L453" s="20"/>
      <c r="M453" s="20"/>
      <c r="N453" s="20"/>
      <c r="O453" s="20"/>
      <c r="P453" s="20"/>
      <c r="Q453" s="21" t="s">
        <v>3</v>
      </c>
      <c r="R453" s="20" t="str">
        <f>CONCATENATE(B453,Q453)</f>
        <v>D</v>
      </c>
      <c r="S453" s="20"/>
    </row>
    <row r="454" spans="1:19" x14ac:dyDescent="0.25">
      <c r="A454" s="11"/>
      <c r="B454" s="30"/>
      <c r="C454" s="27"/>
      <c r="D454" s="28"/>
      <c r="J454" s="19"/>
    </row>
    <row r="455" spans="1:19" x14ac:dyDescent="0.25">
      <c r="A455" s="11"/>
      <c r="B455" s="31"/>
      <c r="C455" s="23" t="str">
        <f ca="1">IF(PORTADA!$E$39="A",CONCATENATE(K455,".- ",G455),"")</f>
        <v xml:space="preserve">76.- </v>
      </c>
      <c r="D455" s="24"/>
      <c r="E455" s="11"/>
      <c r="F455" s="11"/>
      <c r="G455" s="40" t="str">
        <f>IF(J456="FIN","",LOOKUP(I455,DATOS!A:A,DATOS!F:F))</f>
        <v/>
      </c>
      <c r="H455" s="40">
        <f>IF(J456="FIN",0,LOOKUP(I455,DATOS!A:A,DATOS!P:P))</f>
        <v>0</v>
      </c>
      <c r="I455" s="35">
        <f>+I449+1</f>
        <v>505</v>
      </c>
      <c r="J455" s="61">
        <f>IF(LOOKUP(I455,DATOS!A:A,DATOS!C:C)=0,J449,(LOOKUP(I455,DATOS!A:A,DATOS!C:C)))</f>
        <v>9</v>
      </c>
      <c r="K455" s="22">
        <f>+K449+1</f>
        <v>76</v>
      </c>
      <c r="L455" s="20" t="s">
        <v>33</v>
      </c>
      <c r="M455" s="20" t="s">
        <v>34</v>
      </c>
      <c r="N455" s="20" t="s">
        <v>39</v>
      </c>
      <c r="O455" s="20" t="s">
        <v>35</v>
      </c>
      <c r="P455" s="20" t="s">
        <v>36</v>
      </c>
      <c r="Q455" s="20" t="s">
        <v>37</v>
      </c>
      <c r="R455" s="20" t="str">
        <f>CONCATENATE("X",H455)</f>
        <v>X0</v>
      </c>
      <c r="S455" s="20" t="s">
        <v>38</v>
      </c>
    </row>
    <row r="456" spans="1:19" x14ac:dyDescent="0.25">
      <c r="A456" s="139">
        <f ca="1">IF($E$2="X",0,IF(K457&gt;2,H455,K457))</f>
        <v>0</v>
      </c>
      <c r="B456" s="29"/>
      <c r="C456" s="25" t="str">
        <f ca="1">IF(PORTADA!$E$39="A",CONCATENATE(I456," ",G456),"")</f>
        <v xml:space="preserve">a) </v>
      </c>
      <c r="D456" s="26"/>
      <c r="G456" s="38" t="str">
        <f>IF(J456="FIN","",LOOKUP(I455,DATOS!A:A,DATOS!L:L))</f>
        <v/>
      </c>
      <c r="I456" s="35" t="s">
        <v>127</v>
      </c>
      <c r="J456" s="41" t="str">
        <f>IF(J450="FIN","FIN",IF(J455=J449,"","FIN"))</f>
        <v>FIN</v>
      </c>
      <c r="K456" s="20" t="s">
        <v>5</v>
      </c>
      <c r="L456" s="20">
        <f>IF(M456&gt;0,0,P456)</f>
        <v>0</v>
      </c>
      <c r="M456" s="20">
        <f>IF(P457&gt;0,1,0)</f>
        <v>0</v>
      </c>
      <c r="N456" s="20">
        <f>IF(M456=1,-1/COUNTA(Q456:Q459),0)</f>
        <v>0</v>
      </c>
      <c r="O456" s="20">
        <f>COUNTA(B456:B459)</f>
        <v>0</v>
      </c>
      <c r="P456" s="20">
        <f>COUNTIF(R456:R459,R455)</f>
        <v>0</v>
      </c>
      <c r="Q456" s="21" t="s">
        <v>0</v>
      </c>
      <c r="R456" s="20" t="str">
        <f>CONCATENATE(B456,Q456)</f>
        <v>A</v>
      </c>
      <c r="S456" s="20">
        <f>IF(P456&gt;0,P456+O456,O456*3)</f>
        <v>0</v>
      </c>
    </row>
    <row r="457" spans="1:19" x14ac:dyDescent="0.25">
      <c r="A457" s="139"/>
      <c r="B457" s="29"/>
      <c r="C457" s="25" t="str">
        <f ca="1">IF(PORTADA!$E$39="A",CONCATENATE(I457," ",G457),"")</f>
        <v xml:space="preserve">b) </v>
      </c>
      <c r="D457" s="26"/>
      <c r="G457" s="38" t="str">
        <f>IF(J456="FIN","",LOOKUP(I455,DATOS!A:A,DATOS!M:M))</f>
        <v/>
      </c>
      <c r="I457" s="35" t="s">
        <v>126</v>
      </c>
      <c r="K457" s="20">
        <f ca="1">IF(PORTADA!$E$39="A",S456,0)</f>
        <v>0</v>
      </c>
      <c r="L457" s="20"/>
      <c r="M457" s="20"/>
      <c r="N457" s="20"/>
      <c r="O457" s="20"/>
      <c r="P457" s="20">
        <f>O456-P456</f>
        <v>0</v>
      </c>
      <c r="Q457" s="21" t="s">
        <v>1</v>
      </c>
      <c r="R457" s="20" t="str">
        <f>CONCATENATE(B457,Q457)</f>
        <v>B</v>
      </c>
      <c r="S457" s="20"/>
    </row>
    <row r="458" spans="1:19" x14ac:dyDescent="0.25">
      <c r="A458" s="139"/>
      <c r="B458" s="29"/>
      <c r="C458" s="25" t="str">
        <f ca="1">IF(PORTADA!$E$39="A",CONCATENATE(I458," ",G458),"")</f>
        <v xml:space="preserve">c) </v>
      </c>
      <c r="D458" s="26"/>
      <c r="G458" s="38" t="str">
        <f>IF(J456="FIN","",LOOKUP(I455,DATOS!A:A,DATOS!N:N))</f>
        <v/>
      </c>
      <c r="I458" s="35" t="s">
        <v>125</v>
      </c>
      <c r="K458" s="20"/>
      <c r="L458" s="20"/>
      <c r="M458" s="20"/>
      <c r="N458" s="20"/>
      <c r="O458" s="20"/>
      <c r="P458" s="20"/>
      <c r="Q458" s="21" t="s">
        <v>2</v>
      </c>
      <c r="R458" s="20" t="str">
        <f>CONCATENATE(B458,Q458)</f>
        <v>C</v>
      </c>
      <c r="S458" s="20"/>
    </row>
    <row r="459" spans="1:19" x14ac:dyDescent="0.25">
      <c r="A459" s="139"/>
      <c r="B459" s="29"/>
      <c r="C459" s="25" t="str">
        <f ca="1">IF(PORTADA!$E$39="A",CONCATENATE(I459," ",G459),"")</f>
        <v xml:space="preserve">d) </v>
      </c>
      <c r="D459" s="26"/>
      <c r="G459" s="38" t="str">
        <f>IF(J456="FIN","",LOOKUP(I455,DATOS!A:A,DATOS!O:O))</f>
        <v/>
      </c>
      <c r="I459" s="35" t="s">
        <v>46</v>
      </c>
      <c r="K459" s="20"/>
      <c r="L459" s="20"/>
      <c r="M459" s="20"/>
      <c r="N459" s="20"/>
      <c r="O459" s="20"/>
      <c r="P459" s="20"/>
      <c r="Q459" s="21" t="s">
        <v>3</v>
      </c>
      <c r="R459" s="20" t="str">
        <f>CONCATENATE(B459,Q459)</f>
        <v>D</v>
      </c>
      <c r="S459" s="20"/>
    </row>
    <row r="460" spans="1:19" x14ac:dyDescent="0.25">
      <c r="A460" s="11"/>
      <c r="B460" s="30"/>
      <c r="C460" s="27"/>
      <c r="D460" s="28"/>
      <c r="J460" s="19"/>
    </row>
    <row r="461" spans="1:19" x14ac:dyDescent="0.25">
      <c r="A461" s="11"/>
      <c r="B461" s="31"/>
      <c r="C461" s="23" t="str">
        <f ca="1">IF(PORTADA!$E$39="A",CONCATENATE(K461,".- ",G461),"")</f>
        <v xml:space="preserve">77.- </v>
      </c>
      <c r="D461" s="24"/>
      <c r="E461" s="11"/>
      <c r="F461" s="11"/>
      <c r="G461" s="40" t="str">
        <f>IF(J462="FIN","",LOOKUP(I461,DATOS!A:A,DATOS!F:F))</f>
        <v/>
      </c>
      <c r="H461" s="40">
        <f>IF(J462="FIN",0,LOOKUP(I461,DATOS!A:A,DATOS!P:P))</f>
        <v>0</v>
      </c>
      <c r="I461" s="35">
        <f>+I455+1</f>
        <v>506</v>
      </c>
      <c r="J461" s="61">
        <f>IF(LOOKUP(I461,DATOS!A:A,DATOS!C:C)=0,J455,(LOOKUP(I461,DATOS!A:A,DATOS!C:C)))</f>
        <v>9</v>
      </c>
      <c r="K461" s="22">
        <f>+K455+1</f>
        <v>77</v>
      </c>
      <c r="L461" s="20" t="s">
        <v>33</v>
      </c>
      <c r="M461" s="20" t="s">
        <v>34</v>
      </c>
      <c r="N461" s="20" t="s">
        <v>39</v>
      </c>
      <c r="O461" s="20" t="s">
        <v>35</v>
      </c>
      <c r="P461" s="20" t="s">
        <v>36</v>
      </c>
      <c r="Q461" s="20" t="s">
        <v>37</v>
      </c>
      <c r="R461" s="20" t="str">
        <f>CONCATENATE("X",H461)</f>
        <v>X0</v>
      </c>
      <c r="S461" s="20" t="s">
        <v>38</v>
      </c>
    </row>
    <row r="462" spans="1:19" x14ac:dyDescent="0.25">
      <c r="A462" s="139">
        <f ca="1">IF($E$2="X",0,IF(K463&gt;2,H461,K463))</f>
        <v>0</v>
      </c>
      <c r="B462" s="29"/>
      <c r="C462" s="25" t="str">
        <f ca="1">IF(PORTADA!$E$39="A",CONCATENATE(I462," ",G462),"")</f>
        <v xml:space="preserve">a) </v>
      </c>
      <c r="D462" s="26"/>
      <c r="G462" s="38" t="str">
        <f>IF(J462="FIN","",LOOKUP(I461,DATOS!A:A,DATOS!L:L))</f>
        <v/>
      </c>
      <c r="I462" s="35" t="s">
        <v>127</v>
      </c>
      <c r="J462" s="41" t="str">
        <f>IF(J456="FIN","FIN",IF(J461=J455,"","FIN"))</f>
        <v>FIN</v>
      </c>
      <c r="K462" s="20" t="s">
        <v>5</v>
      </c>
      <c r="L462" s="20">
        <f>IF(M462&gt;0,0,P462)</f>
        <v>0</v>
      </c>
      <c r="M462" s="20">
        <f>IF(P463&gt;0,1,0)</f>
        <v>0</v>
      </c>
      <c r="N462" s="20">
        <f>IF(M462=1,-1/COUNTA(Q462:Q465),0)</f>
        <v>0</v>
      </c>
      <c r="O462" s="20">
        <f>COUNTA(B462:B465)</f>
        <v>0</v>
      </c>
      <c r="P462" s="20">
        <f>COUNTIF(R462:R465,R461)</f>
        <v>0</v>
      </c>
      <c r="Q462" s="21" t="s">
        <v>0</v>
      </c>
      <c r="R462" s="20" t="str">
        <f>CONCATENATE(B462,Q462)</f>
        <v>A</v>
      </c>
      <c r="S462" s="20">
        <f>IF(P462&gt;0,P462+O462,O462*3)</f>
        <v>0</v>
      </c>
    </row>
    <row r="463" spans="1:19" x14ac:dyDescent="0.25">
      <c r="A463" s="139"/>
      <c r="B463" s="29"/>
      <c r="C463" s="25" t="str">
        <f ca="1">IF(PORTADA!$E$39="A",CONCATENATE(I463," ",G463),"")</f>
        <v xml:space="preserve">b) </v>
      </c>
      <c r="D463" s="26"/>
      <c r="G463" s="38" t="str">
        <f>IF(J462="FIN","",LOOKUP(I461,DATOS!A:A,DATOS!M:M))</f>
        <v/>
      </c>
      <c r="I463" s="35" t="s">
        <v>126</v>
      </c>
      <c r="K463" s="20">
        <f ca="1">IF(PORTADA!$E$39="A",S462,0)</f>
        <v>0</v>
      </c>
      <c r="L463" s="20"/>
      <c r="M463" s="20"/>
      <c r="N463" s="20"/>
      <c r="O463" s="20"/>
      <c r="P463" s="20">
        <f>O462-P462</f>
        <v>0</v>
      </c>
      <c r="Q463" s="21" t="s">
        <v>1</v>
      </c>
      <c r="R463" s="20" t="str">
        <f>CONCATENATE(B463,Q463)</f>
        <v>B</v>
      </c>
      <c r="S463" s="20"/>
    </row>
    <row r="464" spans="1:19" x14ac:dyDescent="0.25">
      <c r="A464" s="139"/>
      <c r="B464" s="29"/>
      <c r="C464" s="25" t="str">
        <f ca="1">IF(PORTADA!$E$39="A",CONCATENATE(I464," ",G464),"")</f>
        <v xml:space="preserve">c) </v>
      </c>
      <c r="D464" s="26"/>
      <c r="G464" s="38" t="str">
        <f>IF(J462="FIN","",LOOKUP(I461,DATOS!A:A,DATOS!N:N))</f>
        <v/>
      </c>
      <c r="I464" s="35" t="s">
        <v>125</v>
      </c>
      <c r="K464" s="20"/>
      <c r="L464" s="20"/>
      <c r="M464" s="20"/>
      <c r="N464" s="20"/>
      <c r="O464" s="20"/>
      <c r="P464" s="20"/>
      <c r="Q464" s="21" t="s">
        <v>2</v>
      </c>
      <c r="R464" s="20" t="str">
        <f>CONCATENATE(B464,Q464)</f>
        <v>C</v>
      </c>
      <c r="S464" s="20"/>
    </row>
    <row r="465" spans="1:19" x14ac:dyDescent="0.25">
      <c r="A465" s="139"/>
      <c r="B465" s="29"/>
      <c r="C465" s="25" t="str">
        <f ca="1">IF(PORTADA!$E$39="A",CONCATENATE(I465," ",G465),"")</f>
        <v xml:space="preserve">d) </v>
      </c>
      <c r="D465" s="26"/>
      <c r="G465" s="38" t="str">
        <f>IF(J462="FIN","",LOOKUP(I461,DATOS!A:A,DATOS!O:O))</f>
        <v/>
      </c>
      <c r="I465" s="35" t="s">
        <v>46</v>
      </c>
      <c r="K465" s="20"/>
      <c r="L465" s="20"/>
      <c r="M465" s="20"/>
      <c r="N465" s="20"/>
      <c r="O465" s="20"/>
      <c r="P465" s="20"/>
      <c r="Q465" s="21" t="s">
        <v>3</v>
      </c>
      <c r="R465" s="20" t="str">
        <f>CONCATENATE(B465,Q465)</f>
        <v>D</v>
      </c>
      <c r="S465" s="20"/>
    </row>
    <row r="466" spans="1:19" x14ac:dyDescent="0.25">
      <c r="A466" s="11"/>
      <c r="B466" s="30"/>
      <c r="C466" s="27"/>
      <c r="D466" s="28"/>
      <c r="J466" s="19"/>
    </row>
    <row r="467" spans="1:19" x14ac:dyDescent="0.25">
      <c r="A467" s="11"/>
      <c r="B467" s="31"/>
      <c r="C467" s="23" t="str">
        <f ca="1">IF(PORTADA!$E$39="A",CONCATENATE(K467,".- ",G467),"")</f>
        <v xml:space="preserve">78.- </v>
      </c>
      <c r="D467" s="24"/>
      <c r="E467" s="11"/>
      <c r="F467" s="11"/>
      <c r="G467" s="40" t="str">
        <f>IF(J468="FIN","",LOOKUP(I467,DATOS!A:A,DATOS!F:F))</f>
        <v/>
      </c>
      <c r="H467" s="40">
        <f>IF(J468="FIN",0,LOOKUP(I467,DATOS!A:A,DATOS!P:P))</f>
        <v>0</v>
      </c>
      <c r="I467" s="35">
        <f>+I461+1</f>
        <v>507</v>
      </c>
      <c r="J467" s="61">
        <f>IF(LOOKUP(I467,DATOS!A:A,DATOS!C:C)=0,J461,(LOOKUP(I467,DATOS!A:A,DATOS!C:C)))</f>
        <v>9</v>
      </c>
      <c r="K467" s="22">
        <f>+K461+1</f>
        <v>78</v>
      </c>
      <c r="L467" s="20" t="s">
        <v>33</v>
      </c>
      <c r="M467" s="20" t="s">
        <v>34</v>
      </c>
      <c r="N467" s="20" t="s">
        <v>39</v>
      </c>
      <c r="O467" s="20" t="s">
        <v>35</v>
      </c>
      <c r="P467" s="20" t="s">
        <v>36</v>
      </c>
      <c r="Q467" s="20" t="s">
        <v>37</v>
      </c>
      <c r="R467" s="20" t="str">
        <f>CONCATENATE("X",H467)</f>
        <v>X0</v>
      </c>
      <c r="S467" s="20" t="s">
        <v>38</v>
      </c>
    </row>
    <row r="468" spans="1:19" x14ac:dyDescent="0.25">
      <c r="A468" s="139">
        <f ca="1">IF($E$2="X",0,IF(K469&gt;2,H467,K469))</f>
        <v>0</v>
      </c>
      <c r="B468" s="29"/>
      <c r="C468" s="25" t="str">
        <f ca="1">IF(PORTADA!$E$39="A",CONCATENATE(I468," ",G468),"")</f>
        <v xml:space="preserve">a) </v>
      </c>
      <c r="D468" s="26"/>
      <c r="G468" s="38" t="str">
        <f>IF(J468="FIN","",LOOKUP(I467,DATOS!A:A,DATOS!L:L))</f>
        <v/>
      </c>
      <c r="I468" s="35" t="s">
        <v>127</v>
      </c>
      <c r="J468" s="41" t="str">
        <f>IF(J462="FIN","FIN",IF(J467=J461,"","FIN"))</f>
        <v>FIN</v>
      </c>
      <c r="K468" s="20" t="s">
        <v>5</v>
      </c>
      <c r="L468" s="20">
        <f>IF(M468&gt;0,0,P468)</f>
        <v>0</v>
      </c>
      <c r="M468" s="20">
        <f>IF(P469&gt;0,1,0)</f>
        <v>0</v>
      </c>
      <c r="N468" s="20">
        <f>IF(M468=1,-1/COUNTA(Q468:Q471),0)</f>
        <v>0</v>
      </c>
      <c r="O468" s="20">
        <f>COUNTA(B468:B471)</f>
        <v>0</v>
      </c>
      <c r="P468" s="20">
        <f>COUNTIF(R468:R471,R467)</f>
        <v>0</v>
      </c>
      <c r="Q468" s="21" t="s">
        <v>0</v>
      </c>
      <c r="R468" s="20" t="str">
        <f>CONCATENATE(B468,Q468)</f>
        <v>A</v>
      </c>
      <c r="S468" s="20">
        <f>IF(P468&gt;0,P468+O468,O468*3)</f>
        <v>0</v>
      </c>
    </row>
    <row r="469" spans="1:19" x14ac:dyDescent="0.25">
      <c r="A469" s="139"/>
      <c r="B469" s="29"/>
      <c r="C469" s="25" t="str">
        <f ca="1">IF(PORTADA!$E$39="A",CONCATENATE(I469," ",G469),"")</f>
        <v xml:space="preserve">b) </v>
      </c>
      <c r="D469" s="26"/>
      <c r="G469" s="38" t="str">
        <f>IF(J468="FIN","",LOOKUP(I467,DATOS!A:A,DATOS!M:M))</f>
        <v/>
      </c>
      <c r="I469" s="35" t="s">
        <v>126</v>
      </c>
      <c r="K469" s="20">
        <f ca="1">IF(PORTADA!$E$39="A",S468,0)</f>
        <v>0</v>
      </c>
      <c r="L469" s="20"/>
      <c r="M469" s="20"/>
      <c r="N469" s="20"/>
      <c r="O469" s="20"/>
      <c r="P469" s="20">
        <f>O468-P468</f>
        <v>0</v>
      </c>
      <c r="Q469" s="21" t="s">
        <v>1</v>
      </c>
      <c r="R469" s="20" t="str">
        <f>CONCATENATE(B469,Q469)</f>
        <v>B</v>
      </c>
      <c r="S469" s="20"/>
    </row>
    <row r="470" spans="1:19" x14ac:dyDescent="0.25">
      <c r="A470" s="139"/>
      <c r="B470" s="29"/>
      <c r="C470" s="25" t="str">
        <f ca="1">IF(PORTADA!$E$39="A",CONCATENATE(I470," ",G470),"")</f>
        <v xml:space="preserve">c) </v>
      </c>
      <c r="D470" s="26"/>
      <c r="G470" s="38" t="str">
        <f>IF(J468="FIN","",LOOKUP(I467,DATOS!A:A,DATOS!N:N))</f>
        <v/>
      </c>
      <c r="I470" s="35" t="s">
        <v>125</v>
      </c>
      <c r="K470" s="20"/>
      <c r="L470" s="20"/>
      <c r="M470" s="20"/>
      <c r="N470" s="20"/>
      <c r="O470" s="20"/>
      <c r="P470" s="20"/>
      <c r="Q470" s="21" t="s">
        <v>2</v>
      </c>
      <c r="R470" s="20" t="str">
        <f>CONCATENATE(B470,Q470)</f>
        <v>C</v>
      </c>
      <c r="S470" s="20"/>
    </row>
    <row r="471" spans="1:19" x14ac:dyDescent="0.25">
      <c r="A471" s="139"/>
      <c r="B471" s="29"/>
      <c r="C471" s="25" t="str">
        <f ca="1">IF(PORTADA!$E$39="A",CONCATENATE(I471," ",G471),"")</f>
        <v xml:space="preserve">d) </v>
      </c>
      <c r="D471" s="26"/>
      <c r="G471" s="38" t="str">
        <f>IF(J468="FIN","",LOOKUP(I467,DATOS!A:A,DATOS!O:O))</f>
        <v/>
      </c>
      <c r="I471" s="35" t="s">
        <v>46</v>
      </c>
      <c r="K471" s="20"/>
      <c r="L471" s="20"/>
      <c r="M471" s="20"/>
      <c r="N471" s="20"/>
      <c r="O471" s="20"/>
      <c r="P471" s="20"/>
      <c r="Q471" s="21" t="s">
        <v>3</v>
      </c>
      <c r="R471" s="20" t="str">
        <f>CONCATENATE(B471,Q471)</f>
        <v>D</v>
      </c>
      <c r="S471" s="20"/>
    </row>
    <row r="472" spans="1:19" x14ac:dyDescent="0.25">
      <c r="A472" s="11"/>
      <c r="B472" s="30"/>
      <c r="C472" s="27"/>
      <c r="D472" s="28"/>
      <c r="J472" s="19"/>
    </row>
    <row r="473" spans="1:19" x14ac:dyDescent="0.25">
      <c r="A473" s="11"/>
      <c r="B473" s="31"/>
      <c r="C473" s="23" t="str">
        <f ca="1">IF(PORTADA!$E$39="A",CONCATENATE(K473,".- ",G473),"")</f>
        <v xml:space="preserve">79.- </v>
      </c>
      <c r="D473" s="24"/>
      <c r="E473" s="11"/>
      <c r="F473" s="11"/>
      <c r="G473" s="40" t="str">
        <f>IF(J474="FIN","",LOOKUP(I473,DATOS!A:A,DATOS!F:F))</f>
        <v/>
      </c>
      <c r="H473" s="40">
        <f>IF(J474="FIN",0,LOOKUP(I473,DATOS!A:A,DATOS!P:P))</f>
        <v>0</v>
      </c>
      <c r="I473" s="35">
        <f>+I467+1</f>
        <v>508</v>
      </c>
      <c r="J473" s="61">
        <f>IF(LOOKUP(I473,DATOS!A:A,DATOS!C:C)=0,J467,(LOOKUP(I473,DATOS!A:A,DATOS!C:C)))</f>
        <v>9</v>
      </c>
      <c r="K473" s="22">
        <f>+K467+1</f>
        <v>79</v>
      </c>
      <c r="L473" s="20" t="s">
        <v>33</v>
      </c>
      <c r="M473" s="20" t="s">
        <v>34</v>
      </c>
      <c r="N473" s="20" t="s">
        <v>39</v>
      </c>
      <c r="O473" s="20" t="s">
        <v>35</v>
      </c>
      <c r="P473" s="20" t="s">
        <v>36</v>
      </c>
      <c r="Q473" s="20" t="s">
        <v>37</v>
      </c>
      <c r="R473" s="20" t="str">
        <f>CONCATENATE("X",H473)</f>
        <v>X0</v>
      </c>
      <c r="S473" s="20" t="s">
        <v>38</v>
      </c>
    </row>
    <row r="474" spans="1:19" x14ac:dyDescent="0.25">
      <c r="A474" s="139">
        <f ca="1">IF($E$2="X",0,IF(K475&gt;2,H473,K475))</f>
        <v>0</v>
      </c>
      <c r="B474" s="29"/>
      <c r="C474" s="25" t="str">
        <f ca="1">IF(PORTADA!$E$39="A",CONCATENATE(I474," ",G474),"")</f>
        <v xml:space="preserve">a) </v>
      </c>
      <c r="D474" s="26"/>
      <c r="G474" s="38" t="str">
        <f>IF(J474="FIN","",LOOKUP(I473,DATOS!A:A,DATOS!L:L))</f>
        <v/>
      </c>
      <c r="I474" s="35" t="s">
        <v>127</v>
      </c>
      <c r="J474" s="41" t="str">
        <f>IF(J468="FIN","FIN",IF(J473=J467,"","FIN"))</f>
        <v>FIN</v>
      </c>
      <c r="K474" s="20" t="s">
        <v>5</v>
      </c>
      <c r="L474" s="20">
        <f>IF(M474&gt;0,0,P474)</f>
        <v>0</v>
      </c>
      <c r="M474" s="20">
        <f>IF(P475&gt;0,1,0)</f>
        <v>0</v>
      </c>
      <c r="N474" s="20">
        <f>IF(M474=1,-1/COUNTA(Q474:Q477),0)</f>
        <v>0</v>
      </c>
      <c r="O474" s="20">
        <f>COUNTA(B474:B477)</f>
        <v>0</v>
      </c>
      <c r="P474" s="20">
        <f>COUNTIF(R474:R477,R473)</f>
        <v>0</v>
      </c>
      <c r="Q474" s="21" t="s">
        <v>0</v>
      </c>
      <c r="R474" s="20" t="str">
        <f>CONCATENATE(B474,Q474)</f>
        <v>A</v>
      </c>
      <c r="S474" s="20">
        <f>IF(P474&gt;0,P474+O474,O474*3)</f>
        <v>0</v>
      </c>
    </row>
    <row r="475" spans="1:19" x14ac:dyDescent="0.25">
      <c r="A475" s="139"/>
      <c r="B475" s="29"/>
      <c r="C475" s="25" t="str">
        <f ca="1">IF(PORTADA!$E$39="A",CONCATENATE(I475," ",G475),"")</f>
        <v xml:space="preserve">b) </v>
      </c>
      <c r="D475" s="26"/>
      <c r="G475" s="38" t="str">
        <f>IF(J474="FIN","",LOOKUP(I473,DATOS!A:A,DATOS!M:M))</f>
        <v/>
      </c>
      <c r="I475" s="35" t="s">
        <v>126</v>
      </c>
      <c r="K475" s="20">
        <f ca="1">IF(PORTADA!$E$39="A",S474,0)</f>
        <v>0</v>
      </c>
      <c r="L475" s="20"/>
      <c r="M475" s="20"/>
      <c r="N475" s="20"/>
      <c r="O475" s="20"/>
      <c r="P475" s="20">
        <f>O474-P474</f>
        <v>0</v>
      </c>
      <c r="Q475" s="21" t="s">
        <v>1</v>
      </c>
      <c r="R475" s="20" t="str">
        <f>CONCATENATE(B475,Q475)</f>
        <v>B</v>
      </c>
      <c r="S475" s="20"/>
    </row>
    <row r="476" spans="1:19" x14ac:dyDescent="0.25">
      <c r="A476" s="139"/>
      <c r="B476" s="29"/>
      <c r="C476" s="25" t="str">
        <f ca="1">IF(PORTADA!$E$39="A",CONCATENATE(I476," ",G476),"")</f>
        <v xml:space="preserve">c) </v>
      </c>
      <c r="D476" s="26"/>
      <c r="G476" s="38" t="str">
        <f>IF(J474="FIN","",LOOKUP(I473,DATOS!A:A,DATOS!N:N))</f>
        <v/>
      </c>
      <c r="I476" s="35" t="s">
        <v>125</v>
      </c>
      <c r="K476" s="20"/>
      <c r="L476" s="20"/>
      <c r="M476" s="20"/>
      <c r="N476" s="20"/>
      <c r="O476" s="20"/>
      <c r="P476" s="20"/>
      <c r="Q476" s="21" t="s">
        <v>2</v>
      </c>
      <c r="R476" s="20" t="str">
        <f>CONCATENATE(B476,Q476)</f>
        <v>C</v>
      </c>
      <c r="S476" s="20"/>
    </row>
    <row r="477" spans="1:19" x14ac:dyDescent="0.25">
      <c r="A477" s="139"/>
      <c r="B477" s="29"/>
      <c r="C477" s="25" t="str">
        <f ca="1">IF(PORTADA!$E$39="A",CONCATENATE(I477," ",G477),"")</f>
        <v xml:space="preserve">d) </v>
      </c>
      <c r="D477" s="26"/>
      <c r="G477" s="38" t="str">
        <f>IF(J474="FIN","",LOOKUP(I473,DATOS!A:A,DATOS!O:O))</f>
        <v/>
      </c>
      <c r="I477" s="35" t="s">
        <v>46</v>
      </c>
      <c r="K477" s="20"/>
      <c r="L477" s="20"/>
      <c r="M477" s="20"/>
      <c r="N477" s="20"/>
      <c r="O477" s="20"/>
      <c r="P477" s="20"/>
      <c r="Q477" s="21" t="s">
        <v>3</v>
      </c>
      <c r="R477" s="20" t="str">
        <f>CONCATENATE(B477,Q477)</f>
        <v>D</v>
      </c>
      <c r="S477" s="20"/>
    </row>
    <row r="478" spans="1:19" x14ac:dyDescent="0.25">
      <c r="A478" s="11"/>
      <c r="B478" s="30"/>
      <c r="C478" s="27"/>
      <c r="D478" s="28"/>
      <c r="J478" s="19"/>
    </row>
    <row r="479" spans="1:19" x14ac:dyDescent="0.25">
      <c r="A479" s="11"/>
      <c r="B479" s="31"/>
      <c r="C479" s="23" t="str">
        <f ca="1">IF(PORTADA!$E$39="A",CONCATENATE(K479,".- ",G479),"")</f>
        <v xml:space="preserve">80.- </v>
      </c>
      <c r="D479" s="24"/>
      <c r="E479" s="11"/>
      <c r="F479" s="11"/>
      <c r="G479" s="40" t="str">
        <f>IF(J480="FIN","",LOOKUP(I479,DATOS!A:A,DATOS!F:F))</f>
        <v/>
      </c>
      <c r="H479" s="40">
        <f>IF(J480="FIN",0,LOOKUP(I479,DATOS!A:A,DATOS!P:P))</f>
        <v>0</v>
      </c>
      <c r="I479" s="35">
        <f>+I473+1</f>
        <v>509</v>
      </c>
      <c r="J479" s="61">
        <f>IF(LOOKUP(I479,DATOS!A:A,DATOS!C:C)=0,J473,(LOOKUP(I479,DATOS!A:A,DATOS!C:C)))</f>
        <v>9</v>
      </c>
      <c r="K479" s="22">
        <f>+K473+1</f>
        <v>80</v>
      </c>
      <c r="L479" s="20" t="s">
        <v>33</v>
      </c>
      <c r="M479" s="20" t="s">
        <v>34</v>
      </c>
      <c r="N479" s="20" t="s">
        <v>39</v>
      </c>
      <c r="O479" s="20" t="s">
        <v>35</v>
      </c>
      <c r="P479" s="20" t="s">
        <v>36</v>
      </c>
      <c r="Q479" s="20" t="s">
        <v>37</v>
      </c>
      <c r="R479" s="20" t="str">
        <f>CONCATENATE("X",H479)</f>
        <v>X0</v>
      </c>
      <c r="S479" s="20" t="s">
        <v>38</v>
      </c>
    </row>
    <row r="480" spans="1:19" x14ac:dyDescent="0.25">
      <c r="A480" s="139">
        <f ca="1">IF($E$2="X",0,IF(K481&gt;2,H479,K481))</f>
        <v>0</v>
      </c>
      <c r="B480" s="29"/>
      <c r="C480" s="25" t="str">
        <f ca="1">IF(PORTADA!$E$39="A",CONCATENATE(I480," ",G480),"")</f>
        <v xml:space="preserve">a) </v>
      </c>
      <c r="D480" s="26"/>
      <c r="G480" s="38" t="str">
        <f>IF(J480="FIN","",LOOKUP(I479,DATOS!A:A,DATOS!L:L))</f>
        <v/>
      </c>
      <c r="I480" s="35" t="s">
        <v>127</v>
      </c>
      <c r="J480" s="41" t="str">
        <f>IF(J474="FIN","FIN",IF(J479=J473,"","FIN"))</f>
        <v>FIN</v>
      </c>
      <c r="K480" s="20" t="s">
        <v>5</v>
      </c>
      <c r="L480" s="20">
        <f>IF(M480&gt;0,0,P480)</f>
        <v>0</v>
      </c>
      <c r="M480" s="20">
        <f>IF(P481&gt;0,1,0)</f>
        <v>0</v>
      </c>
      <c r="N480" s="20">
        <f>IF(M480=1,-1/COUNTA(Q480:Q483),0)</f>
        <v>0</v>
      </c>
      <c r="O480" s="20">
        <f>COUNTA(B480:B483)</f>
        <v>0</v>
      </c>
      <c r="P480" s="20">
        <f>COUNTIF(R480:R483,R479)</f>
        <v>0</v>
      </c>
      <c r="Q480" s="21" t="s">
        <v>0</v>
      </c>
      <c r="R480" s="20" t="str">
        <f>CONCATENATE(B480,Q480)</f>
        <v>A</v>
      </c>
      <c r="S480" s="20">
        <f>IF(P480&gt;0,P480+O480,O480*3)</f>
        <v>0</v>
      </c>
    </row>
    <row r="481" spans="1:19" x14ac:dyDescent="0.25">
      <c r="A481" s="139"/>
      <c r="B481" s="29"/>
      <c r="C481" s="25" t="str">
        <f ca="1">IF(PORTADA!$E$39="A",CONCATENATE(I481," ",G481),"")</f>
        <v xml:space="preserve">b) </v>
      </c>
      <c r="D481" s="26"/>
      <c r="G481" s="38" t="str">
        <f>IF(J480="FIN","",LOOKUP(I479,DATOS!A:A,DATOS!M:M))</f>
        <v/>
      </c>
      <c r="I481" s="35" t="s">
        <v>126</v>
      </c>
      <c r="K481" s="20">
        <f ca="1">IF(PORTADA!$E$39="A",S480,0)</f>
        <v>0</v>
      </c>
      <c r="L481" s="20"/>
      <c r="M481" s="20"/>
      <c r="N481" s="20"/>
      <c r="O481" s="20"/>
      <c r="P481" s="20">
        <f>O480-P480</f>
        <v>0</v>
      </c>
      <c r="Q481" s="21" t="s">
        <v>1</v>
      </c>
      <c r="R481" s="20" t="str">
        <f>CONCATENATE(B481,Q481)</f>
        <v>B</v>
      </c>
      <c r="S481" s="20"/>
    </row>
    <row r="482" spans="1:19" x14ac:dyDescent="0.25">
      <c r="A482" s="139"/>
      <c r="B482" s="29"/>
      <c r="C482" s="25" t="str">
        <f ca="1">IF(PORTADA!$E$39="A",CONCATENATE(I482," ",G482),"")</f>
        <v xml:space="preserve">c) </v>
      </c>
      <c r="D482" s="26"/>
      <c r="G482" s="38" t="str">
        <f>IF(J480="FIN","",LOOKUP(I479,DATOS!A:A,DATOS!N:N))</f>
        <v/>
      </c>
      <c r="I482" s="35" t="s">
        <v>125</v>
      </c>
      <c r="K482" s="20"/>
      <c r="L482" s="20"/>
      <c r="M482" s="20"/>
      <c r="N482" s="20"/>
      <c r="O482" s="20"/>
      <c r="P482" s="20"/>
      <c r="Q482" s="21" t="s">
        <v>2</v>
      </c>
      <c r="R482" s="20" t="str">
        <f>CONCATENATE(B482,Q482)</f>
        <v>C</v>
      </c>
      <c r="S482" s="20"/>
    </row>
    <row r="483" spans="1:19" x14ac:dyDescent="0.25">
      <c r="A483" s="139"/>
      <c r="B483" s="29"/>
      <c r="C483" s="25" t="str">
        <f ca="1">IF(PORTADA!$E$39="A",CONCATENATE(I483," ",G483),"")</f>
        <v xml:space="preserve">d) </v>
      </c>
      <c r="D483" s="26"/>
      <c r="G483" s="38" t="str">
        <f>IF(J480="FIN","",LOOKUP(I479,DATOS!A:A,DATOS!O:O))</f>
        <v/>
      </c>
      <c r="I483" s="35" t="s">
        <v>46</v>
      </c>
      <c r="K483" s="20"/>
      <c r="L483" s="20"/>
      <c r="M483" s="20"/>
      <c r="N483" s="20"/>
      <c r="O483" s="20"/>
      <c r="P483" s="20"/>
      <c r="Q483" s="21" t="s">
        <v>3</v>
      </c>
      <c r="R483" s="20" t="str">
        <f>CONCATENATE(B483,Q483)</f>
        <v>D</v>
      </c>
      <c r="S483" s="20"/>
    </row>
    <row r="484" spans="1:19" x14ac:dyDescent="0.25">
      <c r="A484" s="11"/>
      <c r="B484" s="30"/>
      <c r="C484" s="27"/>
      <c r="D484" s="28"/>
      <c r="J484" s="19"/>
    </row>
    <row r="485" spans="1:19" x14ac:dyDescent="0.25">
      <c r="A485" s="11"/>
      <c r="B485" s="31"/>
      <c r="C485" s="23" t="str">
        <f ca="1">IF(PORTADA!$E$39="A",CONCATENATE(K485,".- ",G485),"")</f>
        <v xml:space="preserve">81.- </v>
      </c>
      <c r="D485" s="24"/>
      <c r="E485" s="11"/>
      <c r="F485" s="11"/>
      <c r="G485" s="40" t="str">
        <f>IF(J486="FIN","",LOOKUP(I485,DATOS!A:A,DATOS!F:F))</f>
        <v/>
      </c>
      <c r="H485" s="40">
        <f>IF(J486="FIN",0,LOOKUP(I485,DATOS!A:A,DATOS!P:P))</f>
        <v>0</v>
      </c>
      <c r="I485" s="35">
        <f>+I479+1</f>
        <v>510</v>
      </c>
      <c r="J485" s="61">
        <f>IF(LOOKUP(I485,DATOS!A:A,DATOS!C:C)=0,J479,(LOOKUP(I485,DATOS!A:A,DATOS!C:C)))</f>
        <v>9</v>
      </c>
      <c r="K485" s="22">
        <f>+K479+1</f>
        <v>81</v>
      </c>
      <c r="L485" s="20" t="s">
        <v>33</v>
      </c>
      <c r="M485" s="20" t="s">
        <v>34</v>
      </c>
      <c r="N485" s="20" t="s">
        <v>39</v>
      </c>
      <c r="O485" s="20" t="s">
        <v>35</v>
      </c>
      <c r="P485" s="20" t="s">
        <v>36</v>
      </c>
      <c r="Q485" s="20" t="s">
        <v>37</v>
      </c>
      <c r="R485" s="20" t="str">
        <f>CONCATENATE("X",H485)</f>
        <v>X0</v>
      </c>
      <c r="S485" s="20" t="s">
        <v>38</v>
      </c>
    </row>
    <row r="486" spans="1:19" x14ac:dyDescent="0.25">
      <c r="A486" s="139">
        <f ca="1">IF($E$2="X",0,IF(K487&gt;2,H485,K487))</f>
        <v>0</v>
      </c>
      <c r="B486" s="29"/>
      <c r="C486" s="25" t="str">
        <f ca="1">IF(PORTADA!$E$39="A",CONCATENATE(I486," ",G486),"")</f>
        <v xml:space="preserve">a) </v>
      </c>
      <c r="D486" s="26"/>
      <c r="G486" s="38" t="str">
        <f>IF(J486="FIN","",LOOKUP(I485,DATOS!A:A,DATOS!L:L))</f>
        <v/>
      </c>
      <c r="I486" s="35" t="s">
        <v>127</v>
      </c>
      <c r="J486" s="41" t="str">
        <f>IF(J480="FIN","FIN",IF(J485=J479,"","FIN"))</f>
        <v>FIN</v>
      </c>
      <c r="K486" s="20" t="s">
        <v>5</v>
      </c>
      <c r="L486" s="20">
        <f>IF(M486&gt;0,0,P486)</f>
        <v>0</v>
      </c>
      <c r="M486" s="20">
        <f>IF(P487&gt;0,1,0)</f>
        <v>0</v>
      </c>
      <c r="N486" s="20">
        <f>IF(M486=1,-1/COUNTA(Q486:Q489),0)</f>
        <v>0</v>
      </c>
      <c r="O486" s="20">
        <f>COUNTA(B486:B489)</f>
        <v>0</v>
      </c>
      <c r="P486" s="20">
        <f>COUNTIF(R486:R489,R485)</f>
        <v>0</v>
      </c>
      <c r="Q486" s="21" t="s">
        <v>0</v>
      </c>
      <c r="R486" s="20" t="str">
        <f>CONCATENATE(B486,Q486)</f>
        <v>A</v>
      </c>
      <c r="S486" s="20">
        <f>IF(P486&gt;0,P486+O486,O486*3)</f>
        <v>0</v>
      </c>
    </row>
    <row r="487" spans="1:19" x14ac:dyDescent="0.25">
      <c r="A487" s="139"/>
      <c r="B487" s="29"/>
      <c r="C487" s="25" t="str">
        <f ca="1">IF(PORTADA!$E$39="A",CONCATENATE(I487," ",G487),"")</f>
        <v xml:space="preserve">b) </v>
      </c>
      <c r="D487" s="26"/>
      <c r="G487" s="38" t="str">
        <f>IF(J486="FIN","",LOOKUP(I485,DATOS!A:A,DATOS!M:M))</f>
        <v/>
      </c>
      <c r="I487" s="35" t="s">
        <v>126</v>
      </c>
      <c r="K487" s="20">
        <f ca="1">IF(PORTADA!$E$39="A",S486,0)</f>
        <v>0</v>
      </c>
      <c r="L487" s="20"/>
      <c r="M487" s="20"/>
      <c r="N487" s="20"/>
      <c r="O487" s="20"/>
      <c r="P487" s="20">
        <f>O486-P486</f>
        <v>0</v>
      </c>
      <c r="Q487" s="21" t="s">
        <v>1</v>
      </c>
      <c r="R487" s="20" t="str">
        <f>CONCATENATE(B487,Q487)</f>
        <v>B</v>
      </c>
      <c r="S487" s="20"/>
    </row>
    <row r="488" spans="1:19" x14ac:dyDescent="0.25">
      <c r="A488" s="139"/>
      <c r="B488" s="29"/>
      <c r="C488" s="25" t="str">
        <f ca="1">IF(PORTADA!$E$39="A",CONCATENATE(I488," ",G488),"")</f>
        <v xml:space="preserve">c) </v>
      </c>
      <c r="D488" s="26"/>
      <c r="G488" s="38" t="str">
        <f>IF(J486="FIN","",LOOKUP(I485,DATOS!A:A,DATOS!N:N))</f>
        <v/>
      </c>
      <c r="I488" s="35" t="s">
        <v>125</v>
      </c>
      <c r="K488" s="20"/>
      <c r="L488" s="20"/>
      <c r="M488" s="20"/>
      <c r="N488" s="20"/>
      <c r="O488" s="20"/>
      <c r="P488" s="20"/>
      <c r="Q488" s="21" t="s">
        <v>2</v>
      </c>
      <c r="R488" s="20" t="str">
        <f>CONCATENATE(B488,Q488)</f>
        <v>C</v>
      </c>
      <c r="S488" s="20"/>
    </row>
    <row r="489" spans="1:19" x14ac:dyDescent="0.25">
      <c r="A489" s="139"/>
      <c r="B489" s="29"/>
      <c r="C489" s="25" t="str">
        <f ca="1">IF(PORTADA!$E$39="A",CONCATENATE(I489," ",G489),"")</f>
        <v xml:space="preserve">d) </v>
      </c>
      <c r="D489" s="26"/>
      <c r="G489" s="38" t="str">
        <f>IF(J486="FIN","",LOOKUP(I485,DATOS!A:A,DATOS!O:O))</f>
        <v/>
      </c>
      <c r="I489" s="35" t="s">
        <v>46</v>
      </c>
      <c r="K489" s="20"/>
      <c r="L489" s="20"/>
      <c r="M489" s="20"/>
      <c r="N489" s="20"/>
      <c r="O489" s="20"/>
      <c r="P489" s="20"/>
      <c r="Q489" s="21" t="s">
        <v>3</v>
      </c>
      <c r="R489" s="20" t="str">
        <f>CONCATENATE(B489,Q489)</f>
        <v>D</v>
      </c>
      <c r="S489" s="20"/>
    </row>
    <row r="490" spans="1:19" x14ac:dyDescent="0.25">
      <c r="A490" s="11"/>
      <c r="B490" s="30"/>
      <c r="C490" s="27"/>
      <c r="D490" s="28"/>
      <c r="J490" s="19"/>
    </row>
    <row r="491" spans="1:19" x14ac:dyDescent="0.25">
      <c r="A491" s="11"/>
      <c r="B491" s="31"/>
      <c r="C491" s="23" t="str">
        <f ca="1">IF(PORTADA!$E$39="A",CONCATENATE(K491,".- ",G491),"")</f>
        <v xml:space="preserve">82.- </v>
      </c>
      <c r="D491" s="24"/>
      <c r="E491" s="11"/>
      <c r="F491" s="11"/>
      <c r="G491" s="40" t="str">
        <f>IF(J492="FIN","",LOOKUP(I491,DATOS!A:A,DATOS!F:F))</f>
        <v/>
      </c>
      <c r="H491" s="40">
        <f>IF(J492="FIN",0,LOOKUP(I491,DATOS!A:A,DATOS!P:P))</f>
        <v>0</v>
      </c>
      <c r="I491" s="35">
        <f>+I485+1</f>
        <v>511</v>
      </c>
      <c r="J491" s="61">
        <f>IF(LOOKUP(I491,DATOS!A:A,DATOS!C:C)=0,J485,(LOOKUP(I491,DATOS!A:A,DATOS!C:C)))</f>
        <v>9</v>
      </c>
      <c r="K491" s="22">
        <f>+K485+1</f>
        <v>82</v>
      </c>
      <c r="L491" s="20" t="s">
        <v>33</v>
      </c>
      <c r="M491" s="20" t="s">
        <v>34</v>
      </c>
      <c r="N491" s="20" t="s">
        <v>39</v>
      </c>
      <c r="O491" s="20" t="s">
        <v>35</v>
      </c>
      <c r="P491" s="20" t="s">
        <v>36</v>
      </c>
      <c r="Q491" s="20" t="s">
        <v>37</v>
      </c>
      <c r="R491" s="20" t="str">
        <f>CONCATENATE("X",H491)</f>
        <v>X0</v>
      </c>
      <c r="S491" s="20" t="s">
        <v>38</v>
      </c>
    </row>
    <row r="492" spans="1:19" x14ac:dyDescent="0.25">
      <c r="A492" s="139">
        <f ca="1">IF($E$2="X",0,IF(K493&gt;2,H491,K493))</f>
        <v>0</v>
      </c>
      <c r="B492" s="29"/>
      <c r="C492" s="25" t="str">
        <f ca="1">IF(PORTADA!$E$39="A",CONCATENATE(I492," ",G492),"")</f>
        <v xml:space="preserve">a) </v>
      </c>
      <c r="D492" s="26"/>
      <c r="G492" s="38" t="str">
        <f>IF(J492="FIN","",LOOKUP(I491,DATOS!A:A,DATOS!L:L))</f>
        <v/>
      </c>
      <c r="I492" s="35" t="s">
        <v>127</v>
      </c>
      <c r="J492" s="41" t="str">
        <f>IF(J486="FIN","FIN",IF(J491=J485,"","FIN"))</f>
        <v>FIN</v>
      </c>
      <c r="K492" s="20" t="s">
        <v>5</v>
      </c>
      <c r="L492" s="20">
        <f>IF(M492&gt;0,0,P492)</f>
        <v>0</v>
      </c>
      <c r="M492" s="20">
        <f>IF(P493&gt;0,1,0)</f>
        <v>0</v>
      </c>
      <c r="N492" s="20">
        <f>IF(M492=1,-1/COUNTA(Q492:Q495),0)</f>
        <v>0</v>
      </c>
      <c r="O492" s="20">
        <f>COUNTA(B492:B495)</f>
        <v>0</v>
      </c>
      <c r="P492" s="20">
        <f>COUNTIF(R492:R495,R491)</f>
        <v>0</v>
      </c>
      <c r="Q492" s="21" t="s">
        <v>0</v>
      </c>
      <c r="R492" s="20" t="str">
        <f>CONCATENATE(B492,Q492)</f>
        <v>A</v>
      </c>
      <c r="S492" s="20">
        <f>IF(P492&gt;0,P492+O492,O492*3)</f>
        <v>0</v>
      </c>
    </row>
    <row r="493" spans="1:19" x14ac:dyDescent="0.25">
      <c r="A493" s="139"/>
      <c r="B493" s="29"/>
      <c r="C493" s="25" t="str">
        <f ca="1">IF(PORTADA!$E$39="A",CONCATENATE(I493," ",G493),"")</f>
        <v xml:space="preserve">b) </v>
      </c>
      <c r="D493" s="26"/>
      <c r="G493" s="38" t="str">
        <f>IF(J492="FIN","",LOOKUP(I491,DATOS!A:A,DATOS!M:M))</f>
        <v/>
      </c>
      <c r="I493" s="35" t="s">
        <v>126</v>
      </c>
      <c r="K493" s="20">
        <f ca="1">IF(PORTADA!$E$39="A",S492,0)</f>
        <v>0</v>
      </c>
      <c r="L493" s="20"/>
      <c r="M493" s="20"/>
      <c r="N493" s="20"/>
      <c r="O493" s="20"/>
      <c r="P493" s="20">
        <f>O492-P492</f>
        <v>0</v>
      </c>
      <c r="Q493" s="21" t="s">
        <v>1</v>
      </c>
      <c r="R493" s="20" t="str">
        <f>CONCATENATE(B493,Q493)</f>
        <v>B</v>
      </c>
      <c r="S493" s="20"/>
    </row>
    <row r="494" spans="1:19" x14ac:dyDescent="0.25">
      <c r="A494" s="139"/>
      <c r="B494" s="29"/>
      <c r="C494" s="25" t="str">
        <f ca="1">IF(PORTADA!$E$39="A",CONCATENATE(I494," ",G494),"")</f>
        <v xml:space="preserve">c) </v>
      </c>
      <c r="D494" s="26"/>
      <c r="G494" s="38" t="str">
        <f>IF(J492="FIN","",LOOKUP(I491,DATOS!A:A,DATOS!N:N))</f>
        <v/>
      </c>
      <c r="I494" s="35" t="s">
        <v>125</v>
      </c>
      <c r="K494" s="20"/>
      <c r="L494" s="20"/>
      <c r="M494" s="20"/>
      <c r="N494" s="20"/>
      <c r="O494" s="20"/>
      <c r="P494" s="20"/>
      <c r="Q494" s="21" t="s">
        <v>2</v>
      </c>
      <c r="R494" s="20" t="str">
        <f>CONCATENATE(B494,Q494)</f>
        <v>C</v>
      </c>
      <c r="S494" s="20"/>
    </row>
    <row r="495" spans="1:19" x14ac:dyDescent="0.25">
      <c r="A495" s="139"/>
      <c r="B495" s="29"/>
      <c r="C495" s="25" t="str">
        <f ca="1">IF(PORTADA!$E$39="A",CONCATENATE(I495," ",G495),"")</f>
        <v xml:space="preserve">d) </v>
      </c>
      <c r="D495" s="26"/>
      <c r="G495" s="38" t="str">
        <f>IF(J492="FIN","",LOOKUP(I491,DATOS!A:A,DATOS!O:O))</f>
        <v/>
      </c>
      <c r="I495" s="35" t="s">
        <v>46</v>
      </c>
      <c r="K495" s="20"/>
      <c r="L495" s="20"/>
      <c r="M495" s="20"/>
      <c r="N495" s="20"/>
      <c r="O495" s="20"/>
      <c r="P495" s="20"/>
      <c r="Q495" s="21" t="s">
        <v>3</v>
      </c>
      <c r="R495" s="20" t="str">
        <f>CONCATENATE(B495,Q495)</f>
        <v>D</v>
      </c>
      <c r="S495" s="20"/>
    </row>
    <row r="496" spans="1:19" x14ac:dyDescent="0.25">
      <c r="A496" s="11"/>
      <c r="B496" s="30"/>
      <c r="C496" s="27"/>
      <c r="D496" s="28"/>
      <c r="J496" s="19"/>
    </row>
    <row r="497" spans="1:19" x14ac:dyDescent="0.25">
      <c r="A497" s="11"/>
      <c r="B497" s="31"/>
      <c r="C497" s="23" t="str">
        <f ca="1">IF(PORTADA!$E$39="A",CONCATENATE(K497,".- ",G497),"")</f>
        <v xml:space="preserve">83.- </v>
      </c>
      <c r="D497" s="24"/>
      <c r="E497" s="11"/>
      <c r="F497" s="11"/>
      <c r="G497" s="40" t="str">
        <f>IF(J498="FIN","",LOOKUP(I497,DATOS!A:A,DATOS!F:F))</f>
        <v/>
      </c>
      <c r="H497" s="40">
        <f>IF(J498="FIN",0,LOOKUP(I497,DATOS!A:A,DATOS!P:P))</f>
        <v>0</v>
      </c>
      <c r="I497" s="35">
        <f>+I491+1</f>
        <v>512</v>
      </c>
      <c r="J497" s="61">
        <f>IF(LOOKUP(I497,DATOS!A:A,DATOS!C:C)=0,J491,(LOOKUP(I497,DATOS!A:A,DATOS!C:C)))</f>
        <v>9</v>
      </c>
      <c r="K497" s="22">
        <f>+K491+1</f>
        <v>83</v>
      </c>
      <c r="L497" s="20" t="s">
        <v>33</v>
      </c>
      <c r="M497" s="20" t="s">
        <v>34</v>
      </c>
      <c r="N497" s="20" t="s">
        <v>39</v>
      </c>
      <c r="O497" s="20" t="s">
        <v>35</v>
      </c>
      <c r="P497" s="20" t="s">
        <v>36</v>
      </c>
      <c r="Q497" s="20" t="s">
        <v>37</v>
      </c>
      <c r="R497" s="20" t="str">
        <f>CONCATENATE("X",H497)</f>
        <v>X0</v>
      </c>
      <c r="S497" s="20" t="s">
        <v>38</v>
      </c>
    </row>
    <row r="498" spans="1:19" x14ac:dyDescent="0.25">
      <c r="A498" s="139">
        <f ca="1">IF($E$2="X",0,IF(K499&gt;2,H497,K499))</f>
        <v>0</v>
      </c>
      <c r="B498" s="29"/>
      <c r="C498" s="25" t="str">
        <f ca="1">IF(PORTADA!$E$39="A",CONCATENATE(I498," ",G498),"")</f>
        <v xml:space="preserve">a) </v>
      </c>
      <c r="D498" s="26"/>
      <c r="G498" s="38" t="str">
        <f>IF(J498="FIN","",LOOKUP(I497,DATOS!A:A,DATOS!L:L))</f>
        <v/>
      </c>
      <c r="I498" s="35" t="s">
        <v>127</v>
      </c>
      <c r="J498" s="41" t="str">
        <f>IF(J492="FIN","FIN",IF(J497=J491,"","FIN"))</f>
        <v>FIN</v>
      </c>
      <c r="K498" s="20" t="s">
        <v>5</v>
      </c>
      <c r="L498" s="20">
        <f>IF(M498&gt;0,0,P498)</f>
        <v>0</v>
      </c>
      <c r="M498" s="20">
        <f>IF(P499&gt;0,1,0)</f>
        <v>0</v>
      </c>
      <c r="N498" s="20">
        <f>IF(M498=1,-1/COUNTA(Q498:Q501),0)</f>
        <v>0</v>
      </c>
      <c r="O498" s="20">
        <f>COUNTA(B498:B501)</f>
        <v>0</v>
      </c>
      <c r="P498" s="20">
        <f>COUNTIF(R498:R501,R497)</f>
        <v>0</v>
      </c>
      <c r="Q498" s="21" t="s">
        <v>0</v>
      </c>
      <c r="R498" s="20" t="str">
        <f>CONCATENATE(B498,Q498)</f>
        <v>A</v>
      </c>
      <c r="S498" s="20">
        <f>IF(P498&gt;0,P498+O498,O498*3)</f>
        <v>0</v>
      </c>
    </row>
    <row r="499" spans="1:19" x14ac:dyDescent="0.25">
      <c r="A499" s="139"/>
      <c r="B499" s="29"/>
      <c r="C499" s="25" t="str">
        <f ca="1">IF(PORTADA!$E$39="A",CONCATENATE(I499," ",G499),"")</f>
        <v xml:space="preserve">b) </v>
      </c>
      <c r="D499" s="26"/>
      <c r="G499" s="38" t="str">
        <f>IF(J498="FIN","",LOOKUP(I497,DATOS!A:A,DATOS!M:M))</f>
        <v/>
      </c>
      <c r="I499" s="35" t="s">
        <v>126</v>
      </c>
      <c r="K499" s="20">
        <f ca="1">IF(PORTADA!$E$39="A",S498,0)</f>
        <v>0</v>
      </c>
      <c r="L499" s="20"/>
      <c r="M499" s="20"/>
      <c r="N499" s="20"/>
      <c r="O499" s="20"/>
      <c r="P499" s="20">
        <f>O498-P498</f>
        <v>0</v>
      </c>
      <c r="Q499" s="21" t="s">
        <v>1</v>
      </c>
      <c r="R499" s="20" t="str">
        <f>CONCATENATE(B499,Q499)</f>
        <v>B</v>
      </c>
      <c r="S499" s="20"/>
    </row>
    <row r="500" spans="1:19" x14ac:dyDescent="0.25">
      <c r="A500" s="139"/>
      <c r="B500" s="29"/>
      <c r="C500" s="25" t="str">
        <f ca="1">IF(PORTADA!$E$39="A",CONCATENATE(I500," ",G500),"")</f>
        <v xml:space="preserve">c) </v>
      </c>
      <c r="D500" s="26"/>
      <c r="G500" s="38" t="str">
        <f>IF(J498="FIN","",LOOKUP(I497,DATOS!A:A,DATOS!N:N))</f>
        <v/>
      </c>
      <c r="I500" s="35" t="s">
        <v>125</v>
      </c>
      <c r="K500" s="20"/>
      <c r="L500" s="20"/>
      <c r="M500" s="20"/>
      <c r="N500" s="20"/>
      <c r="O500" s="20"/>
      <c r="P500" s="20"/>
      <c r="Q500" s="21" t="s">
        <v>2</v>
      </c>
      <c r="R500" s="20" t="str">
        <f>CONCATENATE(B500,Q500)</f>
        <v>C</v>
      </c>
      <c r="S500" s="20"/>
    </row>
    <row r="501" spans="1:19" x14ac:dyDescent="0.25">
      <c r="A501" s="139"/>
      <c r="B501" s="29"/>
      <c r="C501" s="25" t="str">
        <f ca="1">IF(PORTADA!$E$39="A",CONCATENATE(I501," ",G501),"")</f>
        <v xml:space="preserve">d) </v>
      </c>
      <c r="D501" s="26"/>
      <c r="G501" s="38" t="str">
        <f>IF(J498="FIN","",LOOKUP(I497,DATOS!A:A,DATOS!O:O))</f>
        <v/>
      </c>
      <c r="I501" s="35" t="s">
        <v>46</v>
      </c>
      <c r="K501" s="20"/>
      <c r="L501" s="20"/>
      <c r="M501" s="20"/>
      <c r="N501" s="20"/>
      <c r="O501" s="20"/>
      <c r="P501" s="20"/>
      <c r="Q501" s="21" t="s">
        <v>3</v>
      </c>
      <c r="R501" s="20" t="str">
        <f>CONCATENATE(B501,Q501)</f>
        <v>D</v>
      </c>
      <c r="S501" s="20"/>
    </row>
    <row r="502" spans="1:19" x14ac:dyDescent="0.25">
      <c r="A502" s="11"/>
      <c r="B502" s="30"/>
      <c r="C502" s="27"/>
      <c r="D502" s="28"/>
      <c r="J502" s="19"/>
    </row>
    <row r="503" spans="1:19" x14ac:dyDescent="0.25">
      <c r="A503" s="11"/>
      <c r="B503" s="31"/>
      <c r="C503" s="23" t="str">
        <f ca="1">IF(PORTADA!$E$39="A",CONCATENATE(K503,".- ",G503),"")</f>
        <v xml:space="preserve">84.- </v>
      </c>
      <c r="D503" s="24"/>
      <c r="E503" s="11"/>
      <c r="F503" s="11"/>
      <c r="G503" s="40" t="str">
        <f>IF(J504="FIN","",LOOKUP(I503,DATOS!A:A,DATOS!F:F))</f>
        <v/>
      </c>
      <c r="H503" s="40">
        <f>IF(J504="FIN",0,LOOKUP(I503,DATOS!A:A,DATOS!P:P))</f>
        <v>0</v>
      </c>
      <c r="I503" s="35">
        <f>+I497+1</f>
        <v>513</v>
      </c>
      <c r="J503" s="61">
        <f>IF(LOOKUP(I503,DATOS!A:A,DATOS!C:C)=0,J497,(LOOKUP(I503,DATOS!A:A,DATOS!C:C)))</f>
        <v>9</v>
      </c>
      <c r="K503" s="22">
        <f>+K497+1</f>
        <v>84</v>
      </c>
      <c r="L503" s="20" t="s">
        <v>33</v>
      </c>
      <c r="M503" s="20" t="s">
        <v>34</v>
      </c>
      <c r="N503" s="20" t="s">
        <v>39</v>
      </c>
      <c r="O503" s="20" t="s">
        <v>35</v>
      </c>
      <c r="P503" s="20" t="s">
        <v>36</v>
      </c>
      <c r="Q503" s="20" t="s">
        <v>37</v>
      </c>
      <c r="R503" s="20" t="str">
        <f>CONCATENATE("X",H503)</f>
        <v>X0</v>
      </c>
      <c r="S503" s="20" t="s">
        <v>38</v>
      </c>
    </row>
    <row r="504" spans="1:19" x14ac:dyDescent="0.25">
      <c r="A504" s="139">
        <f ca="1">IF($E$2="X",0,IF(K505&gt;2,H503,K505))</f>
        <v>0</v>
      </c>
      <c r="B504" s="29"/>
      <c r="C504" s="25" t="str">
        <f ca="1">IF(PORTADA!$E$39="A",CONCATENATE(I504," ",G504),"")</f>
        <v xml:space="preserve">a) </v>
      </c>
      <c r="D504" s="26"/>
      <c r="G504" s="38" t="str">
        <f>IF(J504="FIN","",LOOKUP(I503,DATOS!A:A,DATOS!L:L))</f>
        <v/>
      </c>
      <c r="I504" s="35" t="s">
        <v>127</v>
      </c>
      <c r="J504" s="41" t="str">
        <f>IF(J498="FIN","FIN",IF(J503=J497,"","FIN"))</f>
        <v>FIN</v>
      </c>
      <c r="K504" s="20" t="s">
        <v>5</v>
      </c>
      <c r="L504" s="20">
        <f>IF(M504&gt;0,0,P504)</f>
        <v>0</v>
      </c>
      <c r="M504" s="20">
        <f>IF(P505&gt;0,1,0)</f>
        <v>0</v>
      </c>
      <c r="N504" s="20">
        <f>IF(M504=1,-1/COUNTA(Q504:Q507),0)</f>
        <v>0</v>
      </c>
      <c r="O504" s="20">
        <f>COUNTA(B504:B507)</f>
        <v>0</v>
      </c>
      <c r="P504" s="20">
        <f>COUNTIF(R504:R507,R503)</f>
        <v>0</v>
      </c>
      <c r="Q504" s="21" t="s">
        <v>0</v>
      </c>
      <c r="R504" s="20" t="str">
        <f>CONCATENATE(B504,Q504)</f>
        <v>A</v>
      </c>
      <c r="S504" s="20">
        <f>IF(P504&gt;0,P504+O504,O504*3)</f>
        <v>0</v>
      </c>
    </row>
    <row r="505" spans="1:19" x14ac:dyDescent="0.25">
      <c r="A505" s="139"/>
      <c r="B505" s="29"/>
      <c r="C505" s="25" t="str">
        <f ca="1">IF(PORTADA!$E$39="A",CONCATENATE(I505," ",G505),"")</f>
        <v xml:space="preserve">b) </v>
      </c>
      <c r="D505" s="26"/>
      <c r="G505" s="38" t="str">
        <f>IF(J504="FIN","",LOOKUP(I503,DATOS!A:A,DATOS!M:M))</f>
        <v/>
      </c>
      <c r="I505" s="35" t="s">
        <v>126</v>
      </c>
      <c r="K505" s="20">
        <f ca="1">IF(PORTADA!$E$39="A",S504,0)</f>
        <v>0</v>
      </c>
      <c r="L505" s="20"/>
      <c r="M505" s="20"/>
      <c r="N505" s="20"/>
      <c r="O505" s="20"/>
      <c r="P505" s="20">
        <f>O504-P504</f>
        <v>0</v>
      </c>
      <c r="Q505" s="21" t="s">
        <v>1</v>
      </c>
      <c r="R505" s="20" t="str">
        <f>CONCATENATE(B505,Q505)</f>
        <v>B</v>
      </c>
      <c r="S505" s="20"/>
    </row>
    <row r="506" spans="1:19" x14ac:dyDescent="0.25">
      <c r="A506" s="139"/>
      <c r="B506" s="29"/>
      <c r="C506" s="25" t="str">
        <f ca="1">IF(PORTADA!$E$39="A",CONCATENATE(I506," ",G506),"")</f>
        <v xml:space="preserve">c) </v>
      </c>
      <c r="D506" s="26"/>
      <c r="G506" s="38" t="str">
        <f>IF(J504="FIN","",LOOKUP(I503,DATOS!A:A,DATOS!N:N))</f>
        <v/>
      </c>
      <c r="I506" s="35" t="s">
        <v>125</v>
      </c>
      <c r="K506" s="20"/>
      <c r="L506" s="20"/>
      <c r="M506" s="20"/>
      <c r="N506" s="20"/>
      <c r="O506" s="20"/>
      <c r="P506" s="20"/>
      <c r="Q506" s="21" t="s">
        <v>2</v>
      </c>
      <c r="R506" s="20" t="str">
        <f>CONCATENATE(B506,Q506)</f>
        <v>C</v>
      </c>
      <c r="S506" s="20"/>
    </row>
    <row r="507" spans="1:19" x14ac:dyDescent="0.25">
      <c r="A507" s="139"/>
      <c r="B507" s="29"/>
      <c r="C507" s="25" t="str">
        <f ca="1">IF(PORTADA!$E$39="A",CONCATENATE(I507," ",G507),"")</f>
        <v xml:space="preserve">d) </v>
      </c>
      <c r="D507" s="26"/>
      <c r="G507" s="38" t="str">
        <f>IF(J504="FIN","",LOOKUP(I503,DATOS!A:A,DATOS!O:O))</f>
        <v/>
      </c>
      <c r="I507" s="35" t="s">
        <v>46</v>
      </c>
      <c r="K507" s="20"/>
      <c r="L507" s="20"/>
      <c r="M507" s="20"/>
      <c r="N507" s="20"/>
      <c r="O507" s="20"/>
      <c r="P507" s="20"/>
      <c r="Q507" s="21" t="s">
        <v>3</v>
      </c>
      <c r="R507" s="20" t="str">
        <f>CONCATENATE(B507,Q507)</f>
        <v>D</v>
      </c>
      <c r="S507" s="20"/>
    </row>
    <row r="508" spans="1:19" x14ac:dyDescent="0.25">
      <c r="A508" s="11"/>
      <c r="B508" s="30"/>
      <c r="C508" s="27"/>
      <c r="D508" s="28"/>
      <c r="J508" s="19"/>
    </row>
    <row r="509" spans="1:19" x14ac:dyDescent="0.25">
      <c r="A509" s="11"/>
      <c r="B509" s="31"/>
      <c r="C509" s="23" t="str">
        <f ca="1">IF(PORTADA!$E$39="A",CONCATENATE(K509,".- ",G509),"")</f>
        <v xml:space="preserve">85.- </v>
      </c>
      <c r="D509" s="24"/>
      <c r="E509" s="11"/>
      <c r="F509" s="11"/>
      <c r="G509" s="40" t="str">
        <f>IF(J510="FIN","",LOOKUP(I509,DATOS!A:A,DATOS!F:F))</f>
        <v/>
      </c>
      <c r="H509" s="40">
        <f>IF(J510="FIN",0,LOOKUP(I509,DATOS!A:A,DATOS!P:P))</f>
        <v>0</v>
      </c>
      <c r="I509" s="35">
        <f>+I503+1</f>
        <v>514</v>
      </c>
      <c r="J509" s="61">
        <f>IF(LOOKUP(I509,DATOS!A:A,DATOS!C:C)=0,J503,(LOOKUP(I509,DATOS!A:A,DATOS!C:C)))</f>
        <v>9</v>
      </c>
      <c r="K509" s="22">
        <f>+K503+1</f>
        <v>85</v>
      </c>
      <c r="L509" s="20" t="s">
        <v>33</v>
      </c>
      <c r="M509" s="20" t="s">
        <v>34</v>
      </c>
      <c r="N509" s="20" t="s">
        <v>39</v>
      </c>
      <c r="O509" s="20" t="s">
        <v>35</v>
      </c>
      <c r="P509" s="20" t="s">
        <v>36</v>
      </c>
      <c r="Q509" s="20" t="s">
        <v>37</v>
      </c>
      <c r="R509" s="20" t="str">
        <f>CONCATENATE("X",H509)</f>
        <v>X0</v>
      </c>
      <c r="S509" s="20" t="s">
        <v>38</v>
      </c>
    </row>
    <row r="510" spans="1:19" x14ac:dyDescent="0.25">
      <c r="A510" s="139">
        <f ca="1">IF($E$2="X",0,IF(K511&gt;2,H509,K511))</f>
        <v>0</v>
      </c>
      <c r="B510" s="29"/>
      <c r="C510" s="25" t="str">
        <f ca="1">IF(PORTADA!$E$39="A",CONCATENATE(I510," ",G510),"")</f>
        <v xml:space="preserve">a) </v>
      </c>
      <c r="D510" s="26"/>
      <c r="G510" s="38" t="str">
        <f>IF(J510="FIN","",LOOKUP(I509,DATOS!A:A,DATOS!L:L))</f>
        <v/>
      </c>
      <c r="I510" s="35" t="s">
        <v>127</v>
      </c>
      <c r="J510" s="41" t="str">
        <f>IF(J504="FIN","FIN",IF(J509=J503,"","FIN"))</f>
        <v>FIN</v>
      </c>
      <c r="K510" s="20" t="s">
        <v>5</v>
      </c>
      <c r="L510" s="20">
        <f>IF(M510&gt;0,0,P510)</f>
        <v>0</v>
      </c>
      <c r="M510" s="20">
        <f>IF(P511&gt;0,1,0)</f>
        <v>0</v>
      </c>
      <c r="N510" s="20">
        <f>IF(M510=1,-1/COUNTA(Q510:Q513),0)</f>
        <v>0</v>
      </c>
      <c r="O510" s="20">
        <f>COUNTA(B510:B513)</f>
        <v>0</v>
      </c>
      <c r="P510" s="20">
        <f>COUNTIF(R510:R513,R509)</f>
        <v>0</v>
      </c>
      <c r="Q510" s="21" t="s">
        <v>0</v>
      </c>
      <c r="R510" s="20" t="str">
        <f>CONCATENATE(B510,Q510)</f>
        <v>A</v>
      </c>
      <c r="S510" s="20">
        <f>IF(P510&gt;0,P510+O510,O510*3)</f>
        <v>0</v>
      </c>
    </row>
    <row r="511" spans="1:19" x14ac:dyDescent="0.25">
      <c r="A511" s="139"/>
      <c r="B511" s="29"/>
      <c r="C511" s="25" t="str">
        <f ca="1">IF(PORTADA!$E$39="A",CONCATENATE(I511," ",G511),"")</f>
        <v xml:space="preserve">b) </v>
      </c>
      <c r="D511" s="26"/>
      <c r="G511" s="38" t="str">
        <f>IF(J510="FIN","",LOOKUP(I509,DATOS!A:A,DATOS!M:M))</f>
        <v/>
      </c>
      <c r="I511" s="35" t="s">
        <v>126</v>
      </c>
      <c r="K511" s="20">
        <f ca="1">IF(PORTADA!$E$39="A",S510,0)</f>
        <v>0</v>
      </c>
      <c r="L511" s="20"/>
      <c r="M511" s="20"/>
      <c r="N511" s="20"/>
      <c r="O511" s="20"/>
      <c r="P511" s="20">
        <f>O510-P510</f>
        <v>0</v>
      </c>
      <c r="Q511" s="21" t="s">
        <v>1</v>
      </c>
      <c r="R511" s="20" t="str">
        <f>CONCATENATE(B511,Q511)</f>
        <v>B</v>
      </c>
      <c r="S511" s="20"/>
    </row>
    <row r="512" spans="1:19" x14ac:dyDescent="0.25">
      <c r="A512" s="139"/>
      <c r="B512" s="29"/>
      <c r="C512" s="25" t="str">
        <f ca="1">IF(PORTADA!$E$39="A",CONCATENATE(I512," ",G512),"")</f>
        <v xml:space="preserve">c) </v>
      </c>
      <c r="D512" s="26"/>
      <c r="G512" s="38" t="str">
        <f>IF(J510="FIN","",LOOKUP(I509,DATOS!A:A,DATOS!N:N))</f>
        <v/>
      </c>
      <c r="I512" s="35" t="s">
        <v>125</v>
      </c>
      <c r="K512" s="20"/>
      <c r="L512" s="20"/>
      <c r="M512" s="20"/>
      <c r="N512" s="20"/>
      <c r="O512" s="20"/>
      <c r="P512" s="20"/>
      <c r="Q512" s="21" t="s">
        <v>2</v>
      </c>
      <c r="R512" s="20" t="str">
        <f>CONCATENATE(B512,Q512)</f>
        <v>C</v>
      </c>
      <c r="S512" s="20"/>
    </row>
    <row r="513" spans="1:19" x14ac:dyDescent="0.25">
      <c r="A513" s="139"/>
      <c r="B513" s="29"/>
      <c r="C513" s="25" t="str">
        <f ca="1">IF(PORTADA!$E$39="A",CONCATENATE(I513," ",G513),"")</f>
        <v xml:space="preserve">d) </v>
      </c>
      <c r="D513" s="26"/>
      <c r="G513" s="38" t="str">
        <f>IF(J510="FIN","",LOOKUP(I509,DATOS!A:A,DATOS!O:O))</f>
        <v/>
      </c>
      <c r="I513" s="35" t="s">
        <v>46</v>
      </c>
      <c r="K513" s="20"/>
      <c r="L513" s="20"/>
      <c r="M513" s="20"/>
      <c r="N513" s="20"/>
      <c r="O513" s="20"/>
      <c r="P513" s="20"/>
      <c r="Q513" s="21" t="s">
        <v>3</v>
      </c>
      <c r="R513" s="20" t="str">
        <f>CONCATENATE(B513,Q513)</f>
        <v>D</v>
      </c>
      <c r="S513" s="20"/>
    </row>
    <row r="514" spans="1:19" x14ac:dyDescent="0.25">
      <c r="A514" s="11"/>
      <c r="B514" s="30"/>
      <c r="C514" s="27"/>
      <c r="D514" s="28"/>
      <c r="J514" s="19"/>
    </row>
    <row r="515" spans="1:19" x14ac:dyDescent="0.25">
      <c r="A515" s="11"/>
      <c r="B515" s="31"/>
      <c r="C515" s="23" t="str">
        <f ca="1">IF(PORTADA!$E$39="A",CONCATENATE(K515,".- ",G515),"")</f>
        <v xml:space="preserve">86.- </v>
      </c>
      <c r="D515" s="24"/>
      <c r="E515" s="11"/>
      <c r="F515" s="11"/>
      <c r="G515" s="40" t="str">
        <f>IF(J516="FIN","",LOOKUP(I515,DATOS!A:A,DATOS!F:F))</f>
        <v/>
      </c>
      <c r="H515" s="40">
        <f>IF(J516="FIN",0,LOOKUP(I515,DATOS!A:A,DATOS!P:P))</f>
        <v>0</v>
      </c>
      <c r="I515" s="35">
        <f>+I509+1</f>
        <v>515</v>
      </c>
      <c r="J515" s="61">
        <f>IF(LOOKUP(I515,DATOS!A:A,DATOS!C:C)=0,J509,(LOOKUP(I515,DATOS!A:A,DATOS!C:C)))</f>
        <v>9</v>
      </c>
      <c r="K515" s="22">
        <f>+K509+1</f>
        <v>86</v>
      </c>
      <c r="L515" s="20" t="s">
        <v>33</v>
      </c>
      <c r="M515" s="20" t="s">
        <v>34</v>
      </c>
      <c r="N515" s="20" t="s">
        <v>39</v>
      </c>
      <c r="O515" s="20" t="s">
        <v>35</v>
      </c>
      <c r="P515" s="20" t="s">
        <v>36</v>
      </c>
      <c r="Q515" s="20" t="s">
        <v>37</v>
      </c>
      <c r="R515" s="20" t="str">
        <f>CONCATENATE("X",H515)</f>
        <v>X0</v>
      </c>
      <c r="S515" s="20" t="s">
        <v>38</v>
      </c>
    </row>
    <row r="516" spans="1:19" x14ac:dyDescent="0.25">
      <c r="A516" s="139">
        <f ca="1">IF($E$2="X",0,IF(K517&gt;2,H515,K517))</f>
        <v>0</v>
      </c>
      <c r="B516" s="29"/>
      <c r="C516" s="25" t="str">
        <f ca="1">IF(PORTADA!$E$39="A",CONCATENATE(I516," ",G516),"")</f>
        <v xml:space="preserve">a) </v>
      </c>
      <c r="D516" s="26"/>
      <c r="G516" s="38" t="str">
        <f>IF(J516="FIN","",LOOKUP(I515,DATOS!A:A,DATOS!L:L))</f>
        <v/>
      </c>
      <c r="I516" s="35" t="s">
        <v>127</v>
      </c>
      <c r="J516" s="41" t="str">
        <f>IF(J510="FIN","FIN",IF(J515=J509,"","FIN"))</f>
        <v>FIN</v>
      </c>
      <c r="K516" s="20" t="s">
        <v>5</v>
      </c>
      <c r="L516" s="20">
        <f>IF(M516&gt;0,0,P516)</f>
        <v>0</v>
      </c>
      <c r="M516" s="20">
        <f>IF(P517&gt;0,1,0)</f>
        <v>0</v>
      </c>
      <c r="N516" s="20">
        <f>IF(M516=1,-1/COUNTA(Q516:Q519),0)</f>
        <v>0</v>
      </c>
      <c r="O516" s="20">
        <f>COUNTA(B516:B519)</f>
        <v>0</v>
      </c>
      <c r="P516" s="20">
        <f>COUNTIF(R516:R519,R515)</f>
        <v>0</v>
      </c>
      <c r="Q516" s="21" t="s">
        <v>0</v>
      </c>
      <c r="R516" s="20" t="str">
        <f>CONCATENATE(B516,Q516)</f>
        <v>A</v>
      </c>
      <c r="S516" s="20">
        <f>IF(P516&gt;0,P516+O516,O516*3)</f>
        <v>0</v>
      </c>
    </row>
    <row r="517" spans="1:19" x14ac:dyDescent="0.25">
      <c r="A517" s="139"/>
      <c r="B517" s="29"/>
      <c r="C517" s="25" t="str">
        <f ca="1">IF(PORTADA!$E$39="A",CONCATENATE(I517," ",G517),"")</f>
        <v xml:space="preserve">b) </v>
      </c>
      <c r="D517" s="26"/>
      <c r="G517" s="38" t="str">
        <f>IF(J516="FIN","",LOOKUP(I515,DATOS!A:A,DATOS!M:M))</f>
        <v/>
      </c>
      <c r="I517" s="35" t="s">
        <v>126</v>
      </c>
      <c r="K517" s="20">
        <f ca="1">IF(PORTADA!$E$39="A",S516,0)</f>
        <v>0</v>
      </c>
      <c r="L517" s="20"/>
      <c r="M517" s="20"/>
      <c r="N517" s="20"/>
      <c r="O517" s="20"/>
      <c r="P517" s="20">
        <f>O516-P516</f>
        <v>0</v>
      </c>
      <c r="Q517" s="21" t="s">
        <v>1</v>
      </c>
      <c r="R517" s="20" t="str">
        <f>CONCATENATE(B517,Q517)</f>
        <v>B</v>
      </c>
      <c r="S517" s="20"/>
    </row>
    <row r="518" spans="1:19" x14ac:dyDescent="0.25">
      <c r="A518" s="139"/>
      <c r="B518" s="29"/>
      <c r="C518" s="25" t="str">
        <f ca="1">IF(PORTADA!$E$39="A",CONCATENATE(I518," ",G518),"")</f>
        <v xml:space="preserve">c) </v>
      </c>
      <c r="D518" s="26"/>
      <c r="G518" s="38" t="str">
        <f>IF(J516="FIN","",LOOKUP(I515,DATOS!A:A,DATOS!N:N))</f>
        <v/>
      </c>
      <c r="I518" s="35" t="s">
        <v>125</v>
      </c>
      <c r="K518" s="20"/>
      <c r="L518" s="20"/>
      <c r="M518" s="20"/>
      <c r="N518" s="20"/>
      <c r="O518" s="20"/>
      <c r="P518" s="20"/>
      <c r="Q518" s="21" t="s">
        <v>2</v>
      </c>
      <c r="R518" s="20" t="str">
        <f>CONCATENATE(B518,Q518)</f>
        <v>C</v>
      </c>
      <c r="S518" s="20"/>
    </row>
    <row r="519" spans="1:19" x14ac:dyDescent="0.25">
      <c r="A519" s="139"/>
      <c r="B519" s="29"/>
      <c r="C519" s="25" t="str">
        <f ca="1">IF(PORTADA!$E$39="A",CONCATENATE(I519," ",G519),"")</f>
        <v xml:space="preserve">d) </v>
      </c>
      <c r="D519" s="26"/>
      <c r="G519" s="38" t="str">
        <f>IF(J516="FIN","",LOOKUP(I515,DATOS!A:A,DATOS!O:O))</f>
        <v/>
      </c>
      <c r="I519" s="35" t="s">
        <v>46</v>
      </c>
      <c r="K519" s="20"/>
      <c r="L519" s="20"/>
      <c r="M519" s="20"/>
      <c r="N519" s="20"/>
      <c r="O519" s="20"/>
      <c r="P519" s="20"/>
      <c r="Q519" s="21" t="s">
        <v>3</v>
      </c>
      <c r="R519" s="20" t="str">
        <f>CONCATENATE(B519,Q519)</f>
        <v>D</v>
      </c>
      <c r="S519" s="20"/>
    </row>
    <row r="520" spans="1:19" x14ac:dyDescent="0.25">
      <c r="A520" s="11"/>
      <c r="B520" s="30"/>
      <c r="C520" s="27"/>
      <c r="D520" s="28"/>
      <c r="J520" s="19"/>
    </row>
    <row r="521" spans="1:19" x14ac:dyDescent="0.25">
      <c r="A521" s="11"/>
      <c r="B521" s="31"/>
      <c r="C521" s="23" t="str">
        <f ca="1">IF(PORTADA!$E$39="A",CONCATENATE(K521,".- ",G521),"")</f>
        <v xml:space="preserve">87.- </v>
      </c>
      <c r="D521" s="24"/>
      <c r="E521" s="11"/>
      <c r="F521" s="11"/>
      <c r="G521" s="40" t="str">
        <f>IF(J522="FIN","",LOOKUP(I521,DATOS!A:A,DATOS!F:F))</f>
        <v/>
      </c>
      <c r="H521" s="40">
        <f>IF(J522="FIN",0,LOOKUP(I521,DATOS!A:A,DATOS!P:P))</f>
        <v>0</v>
      </c>
      <c r="I521" s="35">
        <f>+I515+1</f>
        <v>516</v>
      </c>
      <c r="J521" s="61">
        <f>IF(LOOKUP(I521,DATOS!A:A,DATOS!C:C)=0,J515,(LOOKUP(I521,DATOS!A:A,DATOS!C:C)))</f>
        <v>9</v>
      </c>
      <c r="K521" s="22">
        <f>+K515+1</f>
        <v>87</v>
      </c>
      <c r="L521" s="20" t="s">
        <v>33</v>
      </c>
      <c r="M521" s="20" t="s">
        <v>34</v>
      </c>
      <c r="N521" s="20" t="s">
        <v>39</v>
      </c>
      <c r="O521" s="20" t="s">
        <v>35</v>
      </c>
      <c r="P521" s="20" t="s">
        <v>36</v>
      </c>
      <c r="Q521" s="20" t="s">
        <v>37</v>
      </c>
      <c r="R521" s="20" t="str">
        <f>CONCATENATE("X",H521)</f>
        <v>X0</v>
      </c>
      <c r="S521" s="20" t="s">
        <v>38</v>
      </c>
    </row>
    <row r="522" spans="1:19" x14ac:dyDescent="0.25">
      <c r="A522" s="139">
        <f ca="1">IF($E$2="X",0,IF(K523&gt;2,H521,K523))</f>
        <v>0</v>
      </c>
      <c r="B522" s="29"/>
      <c r="C522" s="25" t="str">
        <f ca="1">IF(PORTADA!$E$39="A",CONCATENATE(I522," ",G522),"")</f>
        <v xml:space="preserve">a) </v>
      </c>
      <c r="D522" s="26"/>
      <c r="G522" s="38" t="str">
        <f>IF(J522="FIN","",LOOKUP(I521,DATOS!A:A,DATOS!L:L))</f>
        <v/>
      </c>
      <c r="I522" s="35" t="s">
        <v>127</v>
      </c>
      <c r="J522" s="41" t="str">
        <f>IF(J516="FIN","FIN",IF(J521=J515,"","FIN"))</f>
        <v>FIN</v>
      </c>
      <c r="K522" s="20" t="s">
        <v>5</v>
      </c>
      <c r="L522" s="20">
        <f>IF(M522&gt;0,0,P522)</f>
        <v>0</v>
      </c>
      <c r="M522" s="20">
        <f>IF(P523&gt;0,1,0)</f>
        <v>0</v>
      </c>
      <c r="N522" s="20">
        <f>IF(M522=1,-1/COUNTA(Q522:Q525),0)</f>
        <v>0</v>
      </c>
      <c r="O522" s="20">
        <f>COUNTA(B522:B525)</f>
        <v>0</v>
      </c>
      <c r="P522" s="20">
        <f>COUNTIF(R522:R525,R521)</f>
        <v>0</v>
      </c>
      <c r="Q522" s="21" t="s">
        <v>0</v>
      </c>
      <c r="R522" s="20" t="str">
        <f>CONCATENATE(B522,Q522)</f>
        <v>A</v>
      </c>
      <c r="S522" s="20">
        <f>IF(P522&gt;0,P522+O522,O522*3)</f>
        <v>0</v>
      </c>
    </row>
    <row r="523" spans="1:19" x14ac:dyDescent="0.25">
      <c r="A523" s="139"/>
      <c r="B523" s="29"/>
      <c r="C523" s="25" t="str">
        <f ca="1">IF(PORTADA!$E$39="A",CONCATENATE(I523," ",G523),"")</f>
        <v xml:space="preserve">b) </v>
      </c>
      <c r="D523" s="26"/>
      <c r="G523" s="38" t="str">
        <f>IF(J522="FIN","",LOOKUP(I521,DATOS!A:A,DATOS!M:M))</f>
        <v/>
      </c>
      <c r="I523" s="35" t="s">
        <v>126</v>
      </c>
      <c r="K523" s="20">
        <f ca="1">IF(PORTADA!$E$39="A",S522,0)</f>
        <v>0</v>
      </c>
      <c r="L523" s="20"/>
      <c r="M523" s="20"/>
      <c r="N523" s="20"/>
      <c r="O523" s="20"/>
      <c r="P523" s="20">
        <f>O522-P522</f>
        <v>0</v>
      </c>
      <c r="Q523" s="21" t="s">
        <v>1</v>
      </c>
      <c r="R523" s="20" t="str">
        <f>CONCATENATE(B523,Q523)</f>
        <v>B</v>
      </c>
      <c r="S523" s="20"/>
    </row>
    <row r="524" spans="1:19" x14ac:dyDescent="0.25">
      <c r="A524" s="139"/>
      <c r="B524" s="29"/>
      <c r="C524" s="25" t="str">
        <f ca="1">IF(PORTADA!$E$39="A",CONCATENATE(I524," ",G524),"")</f>
        <v xml:space="preserve">c) </v>
      </c>
      <c r="D524" s="26"/>
      <c r="G524" s="38" t="str">
        <f>IF(J522="FIN","",LOOKUP(I521,DATOS!A:A,DATOS!N:N))</f>
        <v/>
      </c>
      <c r="I524" s="35" t="s">
        <v>125</v>
      </c>
      <c r="K524" s="20"/>
      <c r="L524" s="20"/>
      <c r="M524" s="20"/>
      <c r="N524" s="20"/>
      <c r="O524" s="20"/>
      <c r="P524" s="20"/>
      <c r="Q524" s="21" t="s">
        <v>2</v>
      </c>
      <c r="R524" s="20" t="str">
        <f>CONCATENATE(B524,Q524)</f>
        <v>C</v>
      </c>
      <c r="S524" s="20"/>
    </row>
    <row r="525" spans="1:19" x14ac:dyDescent="0.25">
      <c r="A525" s="139"/>
      <c r="B525" s="29"/>
      <c r="C525" s="25" t="str">
        <f ca="1">IF(PORTADA!$E$39="A",CONCATENATE(I525," ",G525),"")</f>
        <v xml:space="preserve">d) </v>
      </c>
      <c r="D525" s="26"/>
      <c r="G525" s="38" t="str">
        <f>IF(J522="FIN","",LOOKUP(I521,DATOS!A:A,DATOS!O:O))</f>
        <v/>
      </c>
      <c r="I525" s="35" t="s">
        <v>46</v>
      </c>
      <c r="K525" s="20"/>
      <c r="L525" s="20"/>
      <c r="M525" s="20"/>
      <c r="N525" s="20"/>
      <c r="O525" s="20"/>
      <c r="P525" s="20"/>
      <c r="Q525" s="21" t="s">
        <v>3</v>
      </c>
      <c r="R525" s="20" t="str">
        <f>CONCATENATE(B525,Q525)</f>
        <v>D</v>
      </c>
      <c r="S525" s="20"/>
    </row>
    <row r="526" spans="1:19" x14ac:dyDescent="0.25">
      <c r="A526" s="11"/>
      <c r="B526" s="30"/>
      <c r="C526" s="27"/>
      <c r="D526" s="28"/>
      <c r="J526" s="19"/>
    </row>
    <row r="527" spans="1:19" x14ac:dyDescent="0.25">
      <c r="A527" s="11"/>
      <c r="B527" s="31"/>
      <c r="C527" s="23" t="str">
        <f ca="1">IF(PORTADA!$E$39="A",CONCATENATE(K527,".- ",G527),"")</f>
        <v xml:space="preserve">88.- </v>
      </c>
      <c r="D527" s="24"/>
      <c r="E527" s="11"/>
      <c r="F527" s="11"/>
      <c r="G527" s="40" t="str">
        <f>IF(J528="FIN","",LOOKUP(I527,DATOS!A:A,DATOS!F:F))</f>
        <v/>
      </c>
      <c r="H527" s="40">
        <f>IF(J528="FIN",0,LOOKUP(I527,DATOS!A:A,DATOS!P:P))</f>
        <v>0</v>
      </c>
      <c r="I527" s="35">
        <f>+I521+1</f>
        <v>517</v>
      </c>
      <c r="J527" s="61">
        <f>IF(LOOKUP(I527,DATOS!A:A,DATOS!C:C)=0,J521,(LOOKUP(I527,DATOS!A:A,DATOS!C:C)))</f>
        <v>9</v>
      </c>
      <c r="K527" s="22">
        <f>+K521+1</f>
        <v>88</v>
      </c>
      <c r="L527" s="20" t="s">
        <v>33</v>
      </c>
      <c r="M527" s="20" t="s">
        <v>34</v>
      </c>
      <c r="N527" s="20" t="s">
        <v>39</v>
      </c>
      <c r="O527" s="20" t="s">
        <v>35</v>
      </c>
      <c r="P527" s="20" t="s">
        <v>36</v>
      </c>
      <c r="Q527" s="20" t="s">
        <v>37</v>
      </c>
      <c r="R527" s="20" t="str">
        <f>CONCATENATE("X",H527)</f>
        <v>X0</v>
      </c>
      <c r="S527" s="20" t="s">
        <v>38</v>
      </c>
    </row>
    <row r="528" spans="1:19" x14ac:dyDescent="0.25">
      <c r="A528" s="139">
        <f ca="1">IF($E$2="X",0,IF(K529&gt;2,H527,K529))</f>
        <v>0</v>
      </c>
      <c r="B528" s="29"/>
      <c r="C528" s="25" t="str">
        <f ca="1">IF(PORTADA!$E$39="A",CONCATENATE(I528," ",G528),"")</f>
        <v xml:space="preserve">a) </v>
      </c>
      <c r="D528" s="26"/>
      <c r="G528" s="38" t="str">
        <f>IF(J528="FIN","",LOOKUP(I527,DATOS!A:A,DATOS!L:L))</f>
        <v/>
      </c>
      <c r="I528" s="35" t="s">
        <v>127</v>
      </c>
      <c r="J528" s="41" t="str">
        <f>IF(J522="FIN","FIN",IF(J527=J521,"","FIN"))</f>
        <v>FIN</v>
      </c>
      <c r="K528" s="20" t="s">
        <v>5</v>
      </c>
      <c r="L528" s="20">
        <f>IF(M528&gt;0,0,P528)</f>
        <v>0</v>
      </c>
      <c r="M528" s="20">
        <f>IF(P529&gt;0,1,0)</f>
        <v>0</v>
      </c>
      <c r="N528" s="20">
        <f>IF(M528=1,-1/COUNTA(Q528:Q531),0)</f>
        <v>0</v>
      </c>
      <c r="O528" s="20">
        <f>COUNTA(B528:B531)</f>
        <v>0</v>
      </c>
      <c r="P528" s="20">
        <f>COUNTIF(R528:R531,R527)</f>
        <v>0</v>
      </c>
      <c r="Q528" s="21" t="s">
        <v>0</v>
      </c>
      <c r="R528" s="20" t="str">
        <f>CONCATENATE(B528,Q528)</f>
        <v>A</v>
      </c>
      <c r="S528" s="20">
        <f>IF(P528&gt;0,P528+O528,O528*3)</f>
        <v>0</v>
      </c>
    </row>
    <row r="529" spans="1:19" x14ac:dyDescent="0.25">
      <c r="A529" s="139"/>
      <c r="B529" s="29"/>
      <c r="C529" s="25" t="str">
        <f ca="1">IF(PORTADA!$E$39="A",CONCATENATE(I529," ",G529),"")</f>
        <v xml:space="preserve">b) </v>
      </c>
      <c r="D529" s="26"/>
      <c r="G529" s="38" t="str">
        <f>IF(J528="FIN","",LOOKUP(I527,DATOS!A:A,DATOS!M:M))</f>
        <v/>
      </c>
      <c r="I529" s="35" t="s">
        <v>126</v>
      </c>
      <c r="K529" s="20">
        <f ca="1">IF(PORTADA!$E$39="A",S528,0)</f>
        <v>0</v>
      </c>
      <c r="L529" s="20"/>
      <c r="M529" s="20"/>
      <c r="N529" s="20"/>
      <c r="O529" s="20"/>
      <c r="P529" s="20">
        <f>O528-P528</f>
        <v>0</v>
      </c>
      <c r="Q529" s="21" t="s">
        <v>1</v>
      </c>
      <c r="R529" s="20" t="str">
        <f>CONCATENATE(B529,Q529)</f>
        <v>B</v>
      </c>
      <c r="S529" s="20"/>
    </row>
    <row r="530" spans="1:19" x14ac:dyDescent="0.25">
      <c r="A530" s="139"/>
      <c r="B530" s="29"/>
      <c r="C530" s="25" t="str">
        <f ca="1">IF(PORTADA!$E$39="A",CONCATENATE(I530," ",G530),"")</f>
        <v xml:space="preserve">c) </v>
      </c>
      <c r="D530" s="26"/>
      <c r="G530" s="38" t="str">
        <f>IF(J528="FIN","",LOOKUP(I527,DATOS!A:A,DATOS!N:N))</f>
        <v/>
      </c>
      <c r="I530" s="35" t="s">
        <v>125</v>
      </c>
      <c r="K530" s="20"/>
      <c r="L530" s="20"/>
      <c r="M530" s="20"/>
      <c r="N530" s="20"/>
      <c r="O530" s="20"/>
      <c r="P530" s="20"/>
      <c r="Q530" s="21" t="s">
        <v>2</v>
      </c>
      <c r="R530" s="20" t="str">
        <f>CONCATENATE(B530,Q530)</f>
        <v>C</v>
      </c>
      <c r="S530" s="20"/>
    </row>
    <row r="531" spans="1:19" x14ac:dyDescent="0.25">
      <c r="A531" s="139"/>
      <c r="B531" s="29"/>
      <c r="C531" s="25" t="str">
        <f ca="1">IF(PORTADA!$E$39="A",CONCATENATE(I531," ",G531),"")</f>
        <v xml:space="preserve">d) </v>
      </c>
      <c r="D531" s="26"/>
      <c r="G531" s="38" t="str">
        <f>IF(J528="FIN","",LOOKUP(I527,DATOS!A:A,DATOS!O:O))</f>
        <v/>
      </c>
      <c r="I531" s="35" t="s">
        <v>46</v>
      </c>
      <c r="K531" s="20"/>
      <c r="L531" s="20"/>
      <c r="M531" s="20"/>
      <c r="N531" s="20"/>
      <c r="O531" s="20"/>
      <c r="P531" s="20"/>
      <c r="Q531" s="21" t="s">
        <v>3</v>
      </c>
      <c r="R531" s="20" t="str">
        <f>CONCATENATE(B531,Q531)</f>
        <v>D</v>
      </c>
      <c r="S531" s="20"/>
    </row>
    <row r="532" spans="1:19" x14ac:dyDescent="0.25">
      <c r="A532" s="11"/>
      <c r="B532" s="30"/>
      <c r="C532" s="27"/>
      <c r="D532" s="28"/>
      <c r="J532" s="19"/>
    </row>
    <row r="533" spans="1:19" x14ac:dyDescent="0.25">
      <c r="A533" s="11"/>
      <c r="B533" s="31"/>
      <c r="C533" s="23" t="str">
        <f ca="1">IF(PORTADA!$E$39="A",CONCATENATE(K533,".- ",G533),"")</f>
        <v xml:space="preserve">89.- </v>
      </c>
      <c r="D533" s="24"/>
      <c r="E533" s="11"/>
      <c r="F533" s="11"/>
      <c r="G533" s="40" t="str">
        <f>IF(J534="FIN","",LOOKUP(I533,DATOS!A:A,DATOS!F:F))</f>
        <v/>
      </c>
      <c r="H533" s="40">
        <f>IF(J534="FIN",0,LOOKUP(I533,DATOS!A:A,DATOS!P:P))</f>
        <v>0</v>
      </c>
      <c r="I533" s="35">
        <f>+I527+1</f>
        <v>518</v>
      </c>
      <c r="J533" s="61">
        <f>IF(LOOKUP(I533,DATOS!A:A,DATOS!C:C)=0,J527,(LOOKUP(I533,DATOS!A:A,DATOS!C:C)))</f>
        <v>9</v>
      </c>
      <c r="K533" s="22">
        <f>+K527+1</f>
        <v>89</v>
      </c>
      <c r="L533" s="20" t="s">
        <v>33</v>
      </c>
      <c r="M533" s="20" t="s">
        <v>34</v>
      </c>
      <c r="N533" s="20" t="s">
        <v>39</v>
      </c>
      <c r="O533" s="20" t="s">
        <v>35</v>
      </c>
      <c r="P533" s="20" t="s">
        <v>36</v>
      </c>
      <c r="Q533" s="20" t="s">
        <v>37</v>
      </c>
      <c r="R533" s="20" t="str">
        <f>CONCATENATE("X",H533)</f>
        <v>X0</v>
      </c>
      <c r="S533" s="20" t="s">
        <v>38</v>
      </c>
    </row>
    <row r="534" spans="1:19" x14ac:dyDescent="0.25">
      <c r="A534" s="139">
        <f ca="1">IF($E$2="X",0,IF(K535&gt;2,H533,K535))</f>
        <v>0</v>
      </c>
      <c r="B534" s="29"/>
      <c r="C534" s="25" t="str">
        <f ca="1">IF(PORTADA!$E$39="A",CONCATENATE(I534," ",G534),"")</f>
        <v xml:space="preserve">a) </v>
      </c>
      <c r="D534" s="26"/>
      <c r="G534" s="38" t="str">
        <f>IF(J534="FIN","",LOOKUP(I533,DATOS!A:A,DATOS!L:L))</f>
        <v/>
      </c>
      <c r="I534" s="35" t="s">
        <v>127</v>
      </c>
      <c r="J534" s="41" t="str">
        <f>IF(J528="FIN","FIN",IF(J533=J527,"","FIN"))</f>
        <v>FIN</v>
      </c>
      <c r="K534" s="20" t="s">
        <v>5</v>
      </c>
      <c r="L534" s="20">
        <f>IF(M534&gt;0,0,P534)</f>
        <v>0</v>
      </c>
      <c r="M534" s="20">
        <f>IF(P535&gt;0,1,0)</f>
        <v>0</v>
      </c>
      <c r="N534" s="20">
        <f>IF(M534=1,-1/COUNTA(Q534:Q537),0)</f>
        <v>0</v>
      </c>
      <c r="O534" s="20">
        <f>COUNTA(B534:B537)</f>
        <v>0</v>
      </c>
      <c r="P534" s="20">
        <f>COUNTIF(R534:R537,R533)</f>
        <v>0</v>
      </c>
      <c r="Q534" s="21" t="s">
        <v>0</v>
      </c>
      <c r="R534" s="20" t="str">
        <f>CONCATENATE(B534,Q534)</f>
        <v>A</v>
      </c>
      <c r="S534" s="20">
        <f>IF(P534&gt;0,P534+O534,O534*3)</f>
        <v>0</v>
      </c>
    </row>
    <row r="535" spans="1:19" x14ac:dyDescent="0.25">
      <c r="A535" s="139"/>
      <c r="B535" s="29"/>
      <c r="C535" s="25" t="str">
        <f ca="1">IF(PORTADA!$E$39="A",CONCATENATE(I535," ",G535),"")</f>
        <v xml:space="preserve">b) </v>
      </c>
      <c r="D535" s="26"/>
      <c r="G535" s="38" t="str">
        <f>IF(J534="FIN","",LOOKUP(I533,DATOS!A:A,DATOS!M:M))</f>
        <v/>
      </c>
      <c r="I535" s="35" t="s">
        <v>126</v>
      </c>
      <c r="K535" s="20">
        <f ca="1">IF(PORTADA!$E$39="A",S534,0)</f>
        <v>0</v>
      </c>
      <c r="L535" s="20"/>
      <c r="M535" s="20"/>
      <c r="N535" s="20"/>
      <c r="O535" s="20"/>
      <c r="P535" s="20">
        <f>O534-P534</f>
        <v>0</v>
      </c>
      <c r="Q535" s="21" t="s">
        <v>1</v>
      </c>
      <c r="R535" s="20" t="str">
        <f>CONCATENATE(B535,Q535)</f>
        <v>B</v>
      </c>
      <c r="S535" s="20"/>
    </row>
    <row r="536" spans="1:19" x14ac:dyDescent="0.25">
      <c r="A536" s="139"/>
      <c r="B536" s="29"/>
      <c r="C536" s="25" t="str">
        <f ca="1">IF(PORTADA!$E$39="A",CONCATENATE(I536," ",G536),"")</f>
        <v xml:space="preserve">c) </v>
      </c>
      <c r="D536" s="26"/>
      <c r="G536" s="38" t="str">
        <f>IF(J534="FIN","",LOOKUP(I533,DATOS!A:A,DATOS!N:N))</f>
        <v/>
      </c>
      <c r="I536" s="35" t="s">
        <v>125</v>
      </c>
      <c r="K536" s="20"/>
      <c r="L536" s="20"/>
      <c r="M536" s="20"/>
      <c r="N536" s="20"/>
      <c r="O536" s="20"/>
      <c r="P536" s="20"/>
      <c r="Q536" s="21" t="s">
        <v>2</v>
      </c>
      <c r="R536" s="20" t="str">
        <f>CONCATENATE(B536,Q536)</f>
        <v>C</v>
      </c>
      <c r="S536" s="20"/>
    </row>
    <row r="537" spans="1:19" x14ac:dyDescent="0.25">
      <c r="A537" s="139"/>
      <c r="B537" s="29"/>
      <c r="C537" s="25" t="str">
        <f ca="1">IF(PORTADA!$E$39="A",CONCATENATE(I537," ",G537),"")</f>
        <v xml:space="preserve">d) </v>
      </c>
      <c r="D537" s="26"/>
      <c r="G537" s="38" t="str">
        <f>IF(J534="FIN","",LOOKUP(I533,DATOS!A:A,DATOS!O:O))</f>
        <v/>
      </c>
      <c r="I537" s="35" t="s">
        <v>46</v>
      </c>
      <c r="K537" s="20"/>
      <c r="L537" s="20"/>
      <c r="M537" s="20"/>
      <c r="N537" s="20"/>
      <c r="O537" s="20"/>
      <c r="P537" s="20"/>
      <c r="Q537" s="21" t="s">
        <v>3</v>
      </c>
      <c r="R537" s="20" t="str">
        <f>CONCATENATE(B537,Q537)</f>
        <v>D</v>
      </c>
      <c r="S537" s="20"/>
    </row>
    <row r="538" spans="1:19" x14ac:dyDescent="0.25">
      <c r="A538" s="11"/>
      <c r="B538" s="30"/>
      <c r="C538" s="27"/>
      <c r="D538" s="28"/>
      <c r="J538" s="19"/>
    </row>
    <row r="539" spans="1:19" x14ac:dyDescent="0.25">
      <c r="A539" s="11"/>
      <c r="B539" s="31"/>
      <c r="C539" s="23" t="str">
        <f ca="1">IF(PORTADA!$E$39="A",CONCATENATE(K539,".- ",G539),"")</f>
        <v xml:space="preserve">90.- </v>
      </c>
      <c r="D539" s="24"/>
      <c r="E539" s="11"/>
      <c r="F539" s="11"/>
      <c r="G539" s="40" t="str">
        <f>IF(J540="FIN","",LOOKUP(I539,DATOS!A:A,DATOS!F:F))</f>
        <v/>
      </c>
      <c r="H539" s="40">
        <f>IF(J540="FIN",0,LOOKUP(I539,DATOS!A:A,DATOS!P:P))</f>
        <v>0</v>
      </c>
      <c r="I539" s="35">
        <f>+I533+1</f>
        <v>519</v>
      </c>
      <c r="J539" s="61">
        <f>IF(LOOKUP(I539,DATOS!A:A,DATOS!C:C)=0,J533,(LOOKUP(I539,DATOS!A:A,DATOS!C:C)))</f>
        <v>9</v>
      </c>
      <c r="K539" s="22">
        <f>+K533+1</f>
        <v>90</v>
      </c>
      <c r="L539" s="20" t="s">
        <v>33</v>
      </c>
      <c r="M539" s="20" t="s">
        <v>34</v>
      </c>
      <c r="N539" s="20" t="s">
        <v>39</v>
      </c>
      <c r="O539" s="20" t="s">
        <v>35</v>
      </c>
      <c r="P539" s="20" t="s">
        <v>36</v>
      </c>
      <c r="Q539" s="20" t="s">
        <v>37</v>
      </c>
      <c r="R539" s="20" t="str">
        <f>CONCATENATE("X",H539)</f>
        <v>X0</v>
      </c>
      <c r="S539" s="20" t="s">
        <v>38</v>
      </c>
    </row>
    <row r="540" spans="1:19" x14ac:dyDescent="0.25">
      <c r="A540" s="139">
        <f ca="1">IF($E$2="X",0,IF(K541&gt;2,H539,K541))</f>
        <v>0</v>
      </c>
      <c r="B540" s="29"/>
      <c r="C540" s="25" t="str">
        <f ca="1">IF(PORTADA!$E$39="A",CONCATENATE(I540," ",G540),"")</f>
        <v xml:space="preserve">a) </v>
      </c>
      <c r="D540" s="26"/>
      <c r="G540" s="38" t="str">
        <f>IF(J540="FIN","",LOOKUP(I539,DATOS!A:A,DATOS!L:L))</f>
        <v/>
      </c>
      <c r="I540" s="35" t="s">
        <v>127</v>
      </c>
      <c r="J540" s="41" t="str">
        <f>IF(J534="FIN","FIN",IF(J539=J533,"","FIN"))</f>
        <v>FIN</v>
      </c>
      <c r="K540" s="20" t="s">
        <v>5</v>
      </c>
      <c r="L540" s="20">
        <f>IF(M540&gt;0,0,P540)</f>
        <v>0</v>
      </c>
      <c r="M540" s="20">
        <f>IF(P541&gt;0,1,0)</f>
        <v>0</v>
      </c>
      <c r="N540" s="20">
        <f>IF(M540=1,-1/COUNTA(Q540:Q543),0)</f>
        <v>0</v>
      </c>
      <c r="O540" s="20">
        <f>COUNTA(B540:B543)</f>
        <v>0</v>
      </c>
      <c r="P540" s="20">
        <f>COUNTIF(R540:R543,R539)</f>
        <v>0</v>
      </c>
      <c r="Q540" s="21" t="s">
        <v>0</v>
      </c>
      <c r="R540" s="20" t="str">
        <f>CONCATENATE(B540,Q540)</f>
        <v>A</v>
      </c>
      <c r="S540" s="20">
        <f>IF(P540&gt;0,P540+O540,O540*3)</f>
        <v>0</v>
      </c>
    </row>
    <row r="541" spans="1:19" x14ac:dyDescent="0.25">
      <c r="A541" s="139"/>
      <c r="B541" s="29"/>
      <c r="C541" s="25" t="str">
        <f ca="1">IF(PORTADA!$E$39="A",CONCATENATE(I541," ",G541),"")</f>
        <v xml:space="preserve">b) </v>
      </c>
      <c r="D541" s="26"/>
      <c r="G541" s="38" t="str">
        <f>IF(J540="FIN","",LOOKUP(I539,DATOS!A:A,DATOS!M:M))</f>
        <v/>
      </c>
      <c r="I541" s="35" t="s">
        <v>126</v>
      </c>
      <c r="K541" s="20">
        <f ca="1">IF(PORTADA!$E$39="A",S540,0)</f>
        <v>0</v>
      </c>
      <c r="L541" s="20"/>
      <c r="M541" s="20"/>
      <c r="N541" s="20"/>
      <c r="O541" s="20"/>
      <c r="P541" s="20">
        <f>O540-P540</f>
        <v>0</v>
      </c>
      <c r="Q541" s="21" t="s">
        <v>1</v>
      </c>
      <c r="R541" s="20" t="str">
        <f>CONCATENATE(B541,Q541)</f>
        <v>B</v>
      </c>
      <c r="S541" s="20"/>
    </row>
    <row r="542" spans="1:19" x14ac:dyDescent="0.25">
      <c r="A542" s="139"/>
      <c r="B542" s="29"/>
      <c r="C542" s="25" t="str">
        <f ca="1">IF(PORTADA!$E$39="A",CONCATENATE(I542," ",G542),"")</f>
        <v xml:space="preserve">c) </v>
      </c>
      <c r="D542" s="26"/>
      <c r="G542" s="38" t="str">
        <f>IF(J540="FIN","",LOOKUP(I539,DATOS!A:A,DATOS!N:N))</f>
        <v/>
      </c>
      <c r="I542" s="35" t="s">
        <v>125</v>
      </c>
      <c r="K542" s="20"/>
      <c r="L542" s="20"/>
      <c r="M542" s="20"/>
      <c r="N542" s="20"/>
      <c r="O542" s="20"/>
      <c r="P542" s="20"/>
      <c r="Q542" s="21" t="s">
        <v>2</v>
      </c>
      <c r="R542" s="20" t="str">
        <f>CONCATENATE(B542,Q542)</f>
        <v>C</v>
      </c>
      <c r="S542" s="20"/>
    </row>
    <row r="543" spans="1:19" x14ac:dyDescent="0.25">
      <c r="A543" s="139"/>
      <c r="B543" s="29"/>
      <c r="C543" s="25" t="str">
        <f ca="1">IF(PORTADA!$E$39="A",CONCATENATE(I543," ",G543),"")</f>
        <v xml:space="preserve">d) </v>
      </c>
      <c r="D543" s="26"/>
      <c r="G543" s="38" t="str">
        <f>IF(J540="FIN","",LOOKUP(I539,DATOS!A:A,DATOS!O:O))</f>
        <v/>
      </c>
      <c r="I543" s="35" t="s">
        <v>46</v>
      </c>
      <c r="K543" s="20"/>
      <c r="L543" s="20"/>
      <c r="M543" s="20"/>
      <c r="N543" s="20"/>
      <c r="O543" s="20"/>
      <c r="P543" s="20"/>
      <c r="Q543" s="21" t="s">
        <v>3</v>
      </c>
      <c r="R543" s="20" t="str">
        <f>CONCATENATE(B543,Q543)</f>
        <v>D</v>
      </c>
      <c r="S543" s="20"/>
    </row>
    <row r="544" spans="1:19" x14ac:dyDescent="0.25">
      <c r="A544" s="11"/>
      <c r="B544" s="30"/>
      <c r="C544" s="27"/>
      <c r="D544" s="28"/>
      <c r="J544" s="19"/>
    </row>
    <row r="545" spans="1:19" x14ac:dyDescent="0.25">
      <c r="A545" s="11"/>
      <c r="B545" s="31"/>
      <c r="C545" s="23" t="str">
        <f ca="1">IF(PORTADA!$E$39="A",CONCATENATE(K545,".- ",G545),"")</f>
        <v xml:space="preserve">91.- </v>
      </c>
      <c r="D545" s="24"/>
      <c r="E545" s="11"/>
      <c r="F545" s="11"/>
      <c r="G545" s="40" t="str">
        <f>IF(J546="FIN","",LOOKUP(I545,DATOS!A:A,DATOS!F:F))</f>
        <v/>
      </c>
      <c r="H545" s="40">
        <f>IF(J546="FIN",0,LOOKUP(I545,DATOS!A:A,DATOS!P:P))</f>
        <v>0</v>
      </c>
      <c r="I545" s="35">
        <f>+I539+1</f>
        <v>520</v>
      </c>
      <c r="J545" s="61">
        <f>IF(LOOKUP(I545,DATOS!A:A,DATOS!C:C)=0,J539,(LOOKUP(I545,DATOS!A:A,DATOS!C:C)))</f>
        <v>9</v>
      </c>
      <c r="K545" s="22">
        <f>+K539+1</f>
        <v>91</v>
      </c>
      <c r="L545" s="20" t="s">
        <v>33</v>
      </c>
      <c r="M545" s="20" t="s">
        <v>34</v>
      </c>
      <c r="N545" s="20" t="s">
        <v>39</v>
      </c>
      <c r="O545" s="20" t="s">
        <v>35</v>
      </c>
      <c r="P545" s="20" t="s">
        <v>36</v>
      </c>
      <c r="Q545" s="20" t="s">
        <v>37</v>
      </c>
      <c r="R545" s="20" t="str">
        <f>CONCATENATE("X",H545)</f>
        <v>X0</v>
      </c>
      <c r="S545" s="20" t="s">
        <v>38</v>
      </c>
    </row>
    <row r="546" spans="1:19" x14ac:dyDescent="0.25">
      <c r="A546" s="139">
        <f ca="1">IF($E$2="X",0,IF(K547&gt;2,H545,K547))</f>
        <v>0</v>
      </c>
      <c r="B546" s="29"/>
      <c r="C546" s="25" t="str">
        <f ca="1">IF(PORTADA!$E$39="A",CONCATENATE(I546," ",G546),"")</f>
        <v xml:space="preserve">a) </v>
      </c>
      <c r="D546" s="26"/>
      <c r="G546" s="38" t="str">
        <f>IF(J546="FIN","",LOOKUP(I545,DATOS!A:A,DATOS!L:L))</f>
        <v/>
      </c>
      <c r="I546" s="35" t="s">
        <v>127</v>
      </c>
      <c r="J546" s="41" t="str">
        <f>IF(J540="FIN","FIN",IF(J545=J539,"","FIN"))</f>
        <v>FIN</v>
      </c>
      <c r="K546" s="20" t="s">
        <v>5</v>
      </c>
      <c r="L546" s="20">
        <f>IF(M546&gt;0,0,P546)</f>
        <v>0</v>
      </c>
      <c r="M546" s="20">
        <f>IF(P547&gt;0,1,0)</f>
        <v>0</v>
      </c>
      <c r="N546" s="20">
        <f>IF(M546=1,-1/COUNTA(Q546:Q549),0)</f>
        <v>0</v>
      </c>
      <c r="O546" s="20">
        <f>COUNTA(B546:B549)</f>
        <v>0</v>
      </c>
      <c r="P546" s="20">
        <f>COUNTIF(R546:R549,R545)</f>
        <v>0</v>
      </c>
      <c r="Q546" s="21" t="s">
        <v>0</v>
      </c>
      <c r="R546" s="20" t="str">
        <f>CONCATENATE(B546,Q546)</f>
        <v>A</v>
      </c>
      <c r="S546" s="20">
        <f>IF(P546&gt;0,P546+O546,O546*3)</f>
        <v>0</v>
      </c>
    </row>
    <row r="547" spans="1:19" x14ac:dyDescent="0.25">
      <c r="A547" s="139"/>
      <c r="B547" s="29"/>
      <c r="C547" s="25" t="str">
        <f ca="1">IF(PORTADA!$E$39="A",CONCATENATE(I547," ",G547),"")</f>
        <v xml:space="preserve">b) </v>
      </c>
      <c r="D547" s="26"/>
      <c r="G547" s="38" t="str">
        <f>IF(J546="FIN","",LOOKUP(I545,DATOS!A:A,DATOS!M:M))</f>
        <v/>
      </c>
      <c r="I547" s="35" t="s">
        <v>126</v>
      </c>
      <c r="K547" s="20">
        <f ca="1">IF(PORTADA!$E$39="A",S546,0)</f>
        <v>0</v>
      </c>
      <c r="L547" s="20"/>
      <c r="M547" s="20"/>
      <c r="N547" s="20"/>
      <c r="O547" s="20"/>
      <c r="P547" s="20">
        <f>O546-P546</f>
        <v>0</v>
      </c>
      <c r="Q547" s="21" t="s">
        <v>1</v>
      </c>
      <c r="R547" s="20" t="str">
        <f>CONCATENATE(B547,Q547)</f>
        <v>B</v>
      </c>
      <c r="S547" s="20"/>
    </row>
    <row r="548" spans="1:19" x14ac:dyDescent="0.25">
      <c r="A548" s="139"/>
      <c r="B548" s="29"/>
      <c r="C548" s="25" t="str">
        <f ca="1">IF(PORTADA!$E$39="A",CONCATENATE(I548," ",G548),"")</f>
        <v xml:space="preserve">c) </v>
      </c>
      <c r="D548" s="26"/>
      <c r="G548" s="38" t="str">
        <f>IF(J546="FIN","",LOOKUP(I545,DATOS!A:A,DATOS!N:N))</f>
        <v/>
      </c>
      <c r="I548" s="35" t="s">
        <v>125</v>
      </c>
      <c r="K548" s="20"/>
      <c r="L548" s="20"/>
      <c r="M548" s="20"/>
      <c r="N548" s="20"/>
      <c r="O548" s="20"/>
      <c r="P548" s="20"/>
      <c r="Q548" s="21" t="s">
        <v>2</v>
      </c>
      <c r="R548" s="20" t="str">
        <f>CONCATENATE(B548,Q548)</f>
        <v>C</v>
      </c>
      <c r="S548" s="20"/>
    </row>
    <row r="549" spans="1:19" x14ac:dyDescent="0.25">
      <c r="A549" s="139"/>
      <c r="B549" s="29"/>
      <c r="C549" s="25" t="str">
        <f ca="1">IF(PORTADA!$E$39="A",CONCATENATE(I549," ",G549),"")</f>
        <v xml:space="preserve">d) </v>
      </c>
      <c r="D549" s="26"/>
      <c r="G549" s="38" t="str">
        <f>IF(J546="FIN","",LOOKUP(I545,DATOS!A:A,DATOS!O:O))</f>
        <v/>
      </c>
      <c r="I549" s="35" t="s">
        <v>46</v>
      </c>
      <c r="K549" s="20"/>
      <c r="L549" s="20"/>
      <c r="M549" s="20"/>
      <c r="N549" s="20"/>
      <c r="O549" s="20"/>
      <c r="P549" s="20"/>
      <c r="Q549" s="21" t="s">
        <v>3</v>
      </c>
      <c r="R549" s="20" t="str">
        <f>CONCATENATE(B549,Q549)</f>
        <v>D</v>
      </c>
      <c r="S549" s="20"/>
    </row>
    <row r="550" spans="1:19" x14ac:dyDescent="0.25">
      <c r="A550" s="11"/>
      <c r="B550" s="30"/>
      <c r="C550" s="27"/>
      <c r="D550" s="28"/>
      <c r="J550" s="19"/>
    </row>
    <row r="551" spans="1:19" x14ac:dyDescent="0.25">
      <c r="A551" s="11"/>
      <c r="B551" s="31"/>
      <c r="C551" s="23" t="str">
        <f ca="1">IF(PORTADA!$E$39="A",CONCATENATE(K551,".- ",G551),"")</f>
        <v xml:space="preserve">92.- </v>
      </c>
      <c r="D551" s="24"/>
      <c r="E551" s="11"/>
      <c r="F551" s="11"/>
      <c r="G551" s="40" t="str">
        <f>IF(J552="FIN","",LOOKUP(I551,DATOS!A:A,DATOS!F:F))</f>
        <v/>
      </c>
      <c r="H551" s="40">
        <f>IF(J552="FIN",0,LOOKUP(I551,DATOS!A:A,DATOS!P:P))</f>
        <v>0</v>
      </c>
      <c r="I551" s="35">
        <f>+I545+1</f>
        <v>521</v>
      </c>
      <c r="J551" s="61">
        <f>IF(LOOKUP(I551,DATOS!A:A,DATOS!C:C)=0,J545,(LOOKUP(I551,DATOS!A:A,DATOS!C:C)))</f>
        <v>9</v>
      </c>
      <c r="K551" s="22">
        <f>+K545+1</f>
        <v>92</v>
      </c>
      <c r="L551" s="20" t="s">
        <v>33</v>
      </c>
      <c r="M551" s="20" t="s">
        <v>34</v>
      </c>
      <c r="N551" s="20" t="s">
        <v>39</v>
      </c>
      <c r="O551" s="20" t="s">
        <v>35</v>
      </c>
      <c r="P551" s="20" t="s">
        <v>36</v>
      </c>
      <c r="Q551" s="20" t="s">
        <v>37</v>
      </c>
      <c r="R551" s="20" t="str">
        <f>CONCATENATE("X",H551)</f>
        <v>X0</v>
      </c>
      <c r="S551" s="20" t="s">
        <v>38</v>
      </c>
    </row>
    <row r="552" spans="1:19" x14ac:dyDescent="0.25">
      <c r="A552" s="139">
        <f ca="1">IF($E$2="X",0,IF(K553&gt;2,H551,K553))</f>
        <v>0</v>
      </c>
      <c r="B552" s="29"/>
      <c r="C552" s="25" t="str">
        <f ca="1">IF(PORTADA!$E$39="A",CONCATENATE(I552," ",G552),"")</f>
        <v xml:space="preserve">a) </v>
      </c>
      <c r="D552" s="26"/>
      <c r="G552" s="38" t="str">
        <f>IF(J552="FIN","",LOOKUP(I551,DATOS!A:A,DATOS!L:L))</f>
        <v/>
      </c>
      <c r="I552" s="35" t="s">
        <v>127</v>
      </c>
      <c r="J552" s="41" t="str">
        <f>IF(J546="FIN","FIN",IF(J551=J545,"","FIN"))</f>
        <v>FIN</v>
      </c>
      <c r="K552" s="20" t="s">
        <v>5</v>
      </c>
      <c r="L552" s="20">
        <f>IF(M552&gt;0,0,P552)</f>
        <v>0</v>
      </c>
      <c r="M552" s="20">
        <f>IF(P553&gt;0,1,0)</f>
        <v>0</v>
      </c>
      <c r="N552" s="20">
        <f>IF(M552=1,-1/COUNTA(Q552:Q555),0)</f>
        <v>0</v>
      </c>
      <c r="O552" s="20">
        <f>COUNTA(B552:B555)</f>
        <v>0</v>
      </c>
      <c r="P552" s="20">
        <f>COUNTIF(R552:R555,R551)</f>
        <v>0</v>
      </c>
      <c r="Q552" s="21" t="s">
        <v>0</v>
      </c>
      <c r="R552" s="20" t="str">
        <f>CONCATENATE(B552,Q552)</f>
        <v>A</v>
      </c>
      <c r="S552" s="20">
        <f>IF(P552&gt;0,P552+O552,O552*3)</f>
        <v>0</v>
      </c>
    </row>
    <row r="553" spans="1:19" x14ac:dyDescent="0.25">
      <c r="A553" s="139"/>
      <c r="B553" s="29"/>
      <c r="C553" s="25" t="str">
        <f ca="1">IF(PORTADA!$E$39="A",CONCATENATE(I553," ",G553),"")</f>
        <v xml:space="preserve">b) </v>
      </c>
      <c r="D553" s="26"/>
      <c r="G553" s="38" t="str">
        <f>IF(J552="FIN","",LOOKUP(I551,DATOS!A:A,DATOS!M:M))</f>
        <v/>
      </c>
      <c r="I553" s="35" t="s">
        <v>126</v>
      </c>
      <c r="K553" s="20">
        <f ca="1">IF(PORTADA!$E$39="A",S552,0)</f>
        <v>0</v>
      </c>
      <c r="L553" s="20"/>
      <c r="M553" s="20"/>
      <c r="N553" s="20"/>
      <c r="O553" s="20"/>
      <c r="P553" s="20">
        <f>O552-P552</f>
        <v>0</v>
      </c>
      <c r="Q553" s="21" t="s">
        <v>1</v>
      </c>
      <c r="R553" s="20" t="str">
        <f>CONCATENATE(B553,Q553)</f>
        <v>B</v>
      </c>
      <c r="S553" s="20"/>
    </row>
    <row r="554" spans="1:19" x14ac:dyDescent="0.25">
      <c r="A554" s="139"/>
      <c r="B554" s="29"/>
      <c r="C554" s="25" t="str">
        <f ca="1">IF(PORTADA!$E$39="A",CONCATENATE(I554," ",G554),"")</f>
        <v xml:space="preserve">c) </v>
      </c>
      <c r="D554" s="26"/>
      <c r="G554" s="38" t="str">
        <f>IF(J552="FIN","",LOOKUP(I551,DATOS!A:A,DATOS!N:N))</f>
        <v/>
      </c>
      <c r="I554" s="35" t="s">
        <v>125</v>
      </c>
      <c r="K554" s="20"/>
      <c r="L554" s="20"/>
      <c r="M554" s="20"/>
      <c r="N554" s="20"/>
      <c r="O554" s="20"/>
      <c r="P554" s="20"/>
      <c r="Q554" s="21" t="s">
        <v>2</v>
      </c>
      <c r="R554" s="20" t="str">
        <f>CONCATENATE(B554,Q554)</f>
        <v>C</v>
      </c>
      <c r="S554" s="20"/>
    </row>
    <row r="555" spans="1:19" x14ac:dyDescent="0.25">
      <c r="A555" s="139"/>
      <c r="B555" s="29"/>
      <c r="C555" s="25" t="str">
        <f ca="1">IF(PORTADA!$E$39="A",CONCATENATE(I555," ",G555),"")</f>
        <v xml:space="preserve">d) </v>
      </c>
      <c r="D555" s="26"/>
      <c r="G555" s="38" t="str">
        <f>IF(J552="FIN","",LOOKUP(I551,DATOS!A:A,DATOS!O:O))</f>
        <v/>
      </c>
      <c r="I555" s="35" t="s">
        <v>46</v>
      </c>
      <c r="K555" s="20"/>
      <c r="L555" s="20"/>
      <c r="M555" s="20"/>
      <c r="N555" s="20"/>
      <c r="O555" s="20"/>
      <c r="P555" s="20"/>
      <c r="Q555" s="21" t="s">
        <v>3</v>
      </c>
      <c r="R555" s="20" t="str">
        <f>CONCATENATE(B555,Q555)</f>
        <v>D</v>
      </c>
      <c r="S555" s="20"/>
    </row>
    <row r="556" spans="1:19" x14ac:dyDescent="0.25">
      <c r="A556" s="11"/>
      <c r="B556" s="30"/>
      <c r="C556" s="27"/>
      <c r="D556" s="28"/>
      <c r="J556" s="19"/>
    </row>
    <row r="557" spans="1:19" x14ac:dyDescent="0.25">
      <c r="A557" s="11"/>
      <c r="B557" s="31"/>
      <c r="C557" s="23" t="str">
        <f ca="1">IF(PORTADA!$E$39="A",CONCATENATE(K557,".- ",G557),"")</f>
        <v xml:space="preserve">93.- </v>
      </c>
      <c r="D557" s="24"/>
      <c r="E557" s="11"/>
      <c r="F557" s="11"/>
      <c r="G557" s="40" t="str">
        <f>IF(J558="FIN","",LOOKUP(I557,DATOS!A:A,DATOS!F:F))</f>
        <v/>
      </c>
      <c r="H557" s="40">
        <f>IF(J558="FIN",0,LOOKUP(I557,DATOS!A:A,DATOS!P:P))</f>
        <v>0</v>
      </c>
      <c r="I557" s="35">
        <f>+I551+1</f>
        <v>522</v>
      </c>
      <c r="J557" s="61">
        <f>IF(LOOKUP(I557,DATOS!A:A,DATOS!C:C)=0,J551,(LOOKUP(I557,DATOS!A:A,DATOS!C:C)))</f>
        <v>9</v>
      </c>
      <c r="K557" s="22">
        <f>+K551+1</f>
        <v>93</v>
      </c>
      <c r="L557" s="20" t="s">
        <v>33</v>
      </c>
      <c r="M557" s="20" t="s">
        <v>34</v>
      </c>
      <c r="N557" s="20" t="s">
        <v>39</v>
      </c>
      <c r="O557" s="20" t="s">
        <v>35</v>
      </c>
      <c r="P557" s="20" t="s">
        <v>36</v>
      </c>
      <c r="Q557" s="20" t="s">
        <v>37</v>
      </c>
      <c r="R557" s="20" t="str">
        <f>CONCATENATE("X",H557)</f>
        <v>X0</v>
      </c>
      <c r="S557" s="20" t="s">
        <v>38</v>
      </c>
    </row>
    <row r="558" spans="1:19" x14ac:dyDescent="0.25">
      <c r="A558" s="139">
        <f ca="1">IF($E$2="X",0,IF(K559&gt;2,H557,K559))</f>
        <v>0</v>
      </c>
      <c r="B558" s="29"/>
      <c r="C558" s="25" t="str">
        <f ca="1">IF(PORTADA!$E$39="A",CONCATENATE(I558," ",G558),"")</f>
        <v xml:space="preserve">a) </v>
      </c>
      <c r="D558" s="26"/>
      <c r="G558" s="38" t="str">
        <f>IF(J558="FIN","",LOOKUP(I557,DATOS!A:A,DATOS!L:L))</f>
        <v/>
      </c>
      <c r="I558" s="35" t="s">
        <v>127</v>
      </c>
      <c r="J558" s="41" t="str">
        <f>IF(J552="FIN","FIN",IF(J557=J551,"","FIN"))</f>
        <v>FIN</v>
      </c>
      <c r="K558" s="20" t="s">
        <v>5</v>
      </c>
      <c r="L558" s="20">
        <f>IF(M558&gt;0,0,P558)</f>
        <v>0</v>
      </c>
      <c r="M558" s="20">
        <f>IF(P559&gt;0,1,0)</f>
        <v>0</v>
      </c>
      <c r="N558" s="20">
        <f>IF(M558=1,-1/COUNTA(Q558:Q561),0)</f>
        <v>0</v>
      </c>
      <c r="O558" s="20">
        <f>COUNTA(B558:B561)</f>
        <v>0</v>
      </c>
      <c r="P558" s="20">
        <f>COUNTIF(R558:R561,R557)</f>
        <v>0</v>
      </c>
      <c r="Q558" s="21" t="s">
        <v>0</v>
      </c>
      <c r="R558" s="20" t="str">
        <f>CONCATENATE(B558,Q558)</f>
        <v>A</v>
      </c>
      <c r="S558" s="20">
        <f>IF(P558&gt;0,P558+O558,O558*3)</f>
        <v>0</v>
      </c>
    </row>
    <row r="559" spans="1:19" x14ac:dyDescent="0.25">
      <c r="A559" s="139"/>
      <c r="B559" s="29"/>
      <c r="C559" s="25" t="str">
        <f ca="1">IF(PORTADA!$E$39="A",CONCATENATE(I559," ",G559),"")</f>
        <v xml:space="preserve">b) </v>
      </c>
      <c r="D559" s="26"/>
      <c r="G559" s="38" t="str">
        <f>IF(J558="FIN","",LOOKUP(I557,DATOS!A:A,DATOS!M:M))</f>
        <v/>
      </c>
      <c r="I559" s="35" t="s">
        <v>126</v>
      </c>
      <c r="K559" s="20">
        <f ca="1">IF(PORTADA!$E$39="A",S558,0)</f>
        <v>0</v>
      </c>
      <c r="L559" s="20"/>
      <c r="M559" s="20"/>
      <c r="N559" s="20"/>
      <c r="O559" s="20"/>
      <c r="P559" s="20">
        <f>O558-P558</f>
        <v>0</v>
      </c>
      <c r="Q559" s="21" t="s">
        <v>1</v>
      </c>
      <c r="R559" s="20" t="str">
        <f>CONCATENATE(B559,Q559)</f>
        <v>B</v>
      </c>
      <c r="S559" s="20"/>
    </row>
    <row r="560" spans="1:19" x14ac:dyDescent="0.25">
      <c r="A560" s="139"/>
      <c r="B560" s="29"/>
      <c r="C560" s="25" t="str">
        <f ca="1">IF(PORTADA!$E$39="A",CONCATENATE(I560," ",G560),"")</f>
        <v xml:space="preserve">c) </v>
      </c>
      <c r="D560" s="26"/>
      <c r="G560" s="38" t="str">
        <f>IF(J558="FIN","",LOOKUP(I557,DATOS!A:A,DATOS!N:N))</f>
        <v/>
      </c>
      <c r="I560" s="35" t="s">
        <v>125</v>
      </c>
      <c r="K560" s="20"/>
      <c r="L560" s="20"/>
      <c r="M560" s="20"/>
      <c r="N560" s="20"/>
      <c r="O560" s="20"/>
      <c r="P560" s="20"/>
      <c r="Q560" s="21" t="s">
        <v>2</v>
      </c>
      <c r="R560" s="20" t="str">
        <f>CONCATENATE(B560,Q560)</f>
        <v>C</v>
      </c>
      <c r="S560" s="20"/>
    </row>
    <row r="561" spans="1:19" x14ac:dyDescent="0.25">
      <c r="A561" s="139"/>
      <c r="B561" s="29"/>
      <c r="C561" s="25" t="str">
        <f ca="1">IF(PORTADA!$E$39="A",CONCATENATE(I561," ",G561),"")</f>
        <v xml:space="preserve">d) </v>
      </c>
      <c r="D561" s="26"/>
      <c r="G561" s="38" t="str">
        <f>IF(J558="FIN","",LOOKUP(I557,DATOS!A:A,DATOS!O:O))</f>
        <v/>
      </c>
      <c r="I561" s="35" t="s">
        <v>46</v>
      </c>
      <c r="K561" s="20"/>
      <c r="L561" s="20"/>
      <c r="M561" s="20"/>
      <c r="N561" s="20"/>
      <c r="O561" s="20"/>
      <c r="P561" s="20"/>
      <c r="Q561" s="21" t="s">
        <v>3</v>
      </c>
      <c r="R561" s="20" t="str">
        <f>CONCATENATE(B561,Q561)</f>
        <v>D</v>
      </c>
      <c r="S561" s="20"/>
    </row>
    <row r="562" spans="1:19" x14ac:dyDescent="0.25">
      <c r="A562" s="11"/>
      <c r="B562" s="30"/>
      <c r="C562" s="27"/>
      <c r="D562" s="28"/>
      <c r="J562" s="19"/>
    </row>
    <row r="563" spans="1:19" x14ac:dyDescent="0.25">
      <c r="A563" s="11"/>
      <c r="B563" s="31"/>
      <c r="C563" s="23" t="str">
        <f ca="1">IF(PORTADA!$E$39="A",CONCATENATE(K563,".- ",G563),"")</f>
        <v xml:space="preserve">94.- </v>
      </c>
      <c r="D563" s="24"/>
      <c r="E563" s="11"/>
      <c r="F563" s="11"/>
      <c r="G563" s="40" t="str">
        <f>IF(J564="FIN","",LOOKUP(I563,DATOS!A:A,DATOS!F:F))</f>
        <v/>
      </c>
      <c r="H563" s="40">
        <f>IF(J564="FIN",0,LOOKUP(I563,DATOS!A:A,DATOS!P:P))</f>
        <v>0</v>
      </c>
      <c r="I563" s="35">
        <f>+I557+1</f>
        <v>523</v>
      </c>
      <c r="J563" s="61">
        <f>IF(LOOKUP(I563,DATOS!A:A,DATOS!C:C)=0,J557,(LOOKUP(I563,DATOS!A:A,DATOS!C:C)))</f>
        <v>9</v>
      </c>
      <c r="K563" s="22">
        <f>+K557+1</f>
        <v>94</v>
      </c>
      <c r="L563" s="20" t="s">
        <v>33</v>
      </c>
      <c r="M563" s="20" t="s">
        <v>34</v>
      </c>
      <c r="N563" s="20" t="s">
        <v>39</v>
      </c>
      <c r="O563" s="20" t="s">
        <v>35</v>
      </c>
      <c r="P563" s="20" t="s">
        <v>36</v>
      </c>
      <c r="Q563" s="20" t="s">
        <v>37</v>
      </c>
      <c r="R563" s="20" t="str">
        <f>CONCATENATE("X",H563)</f>
        <v>X0</v>
      </c>
      <c r="S563" s="20" t="s">
        <v>38</v>
      </c>
    </row>
    <row r="564" spans="1:19" x14ac:dyDescent="0.25">
      <c r="A564" s="139">
        <f ca="1">IF($E$2="X",0,IF(K565&gt;2,H563,K565))</f>
        <v>0</v>
      </c>
      <c r="B564" s="29"/>
      <c r="C564" s="25" t="str">
        <f ca="1">IF(PORTADA!$E$39="A",CONCATENATE(I564," ",G564),"")</f>
        <v xml:space="preserve">a) </v>
      </c>
      <c r="D564" s="26"/>
      <c r="G564" s="38" t="str">
        <f>IF(J564="FIN","",LOOKUP(I563,DATOS!A:A,DATOS!L:L))</f>
        <v/>
      </c>
      <c r="I564" s="35" t="s">
        <v>127</v>
      </c>
      <c r="J564" s="41" t="str">
        <f>IF(J558="FIN","FIN",IF(J563=J557,"","FIN"))</f>
        <v>FIN</v>
      </c>
      <c r="K564" s="20" t="s">
        <v>5</v>
      </c>
      <c r="L564" s="20">
        <f>IF(M564&gt;0,0,P564)</f>
        <v>0</v>
      </c>
      <c r="M564" s="20">
        <f>IF(P565&gt;0,1,0)</f>
        <v>0</v>
      </c>
      <c r="N564" s="20">
        <f>IF(M564=1,-1/COUNTA(Q564:Q567),0)</f>
        <v>0</v>
      </c>
      <c r="O564" s="20">
        <f>COUNTA(B564:B567)</f>
        <v>0</v>
      </c>
      <c r="P564" s="20">
        <f>COUNTIF(R564:R567,R563)</f>
        <v>0</v>
      </c>
      <c r="Q564" s="21" t="s">
        <v>0</v>
      </c>
      <c r="R564" s="20" t="str">
        <f>CONCATENATE(B564,Q564)</f>
        <v>A</v>
      </c>
      <c r="S564" s="20">
        <f>IF(P564&gt;0,P564+O564,O564*3)</f>
        <v>0</v>
      </c>
    </row>
    <row r="565" spans="1:19" x14ac:dyDescent="0.25">
      <c r="A565" s="139"/>
      <c r="B565" s="29"/>
      <c r="C565" s="25" t="str">
        <f ca="1">IF(PORTADA!$E$39="A",CONCATENATE(I565," ",G565),"")</f>
        <v xml:space="preserve">b) </v>
      </c>
      <c r="D565" s="26"/>
      <c r="G565" s="38" t="str">
        <f>IF(J564="FIN","",LOOKUP(I563,DATOS!A:A,DATOS!M:M))</f>
        <v/>
      </c>
      <c r="I565" s="35" t="s">
        <v>126</v>
      </c>
      <c r="K565" s="20">
        <f ca="1">IF(PORTADA!$E$39="A",S564,0)</f>
        <v>0</v>
      </c>
      <c r="L565" s="20"/>
      <c r="M565" s="20"/>
      <c r="N565" s="20"/>
      <c r="O565" s="20"/>
      <c r="P565" s="20">
        <f>O564-P564</f>
        <v>0</v>
      </c>
      <c r="Q565" s="21" t="s">
        <v>1</v>
      </c>
      <c r="R565" s="20" t="str">
        <f>CONCATENATE(B565,Q565)</f>
        <v>B</v>
      </c>
      <c r="S565" s="20"/>
    </row>
    <row r="566" spans="1:19" x14ac:dyDescent="0.25">
      <c r="A566" s="139"/>
      <c r="B566" s="29"/>
      <c r="C566" s="25" t="str">
        <f ca="1">IF(PORTADA!$E$39="A",CONCATENATE(I566," ",G566),"")</f>
        <v xml:space="preserve">c) </v>
      </c>
      <c r="D566" s="26"/>
      <c r="G566" s="38" t="str">
        <f>IF(J564="FIN","",LOOKUP(I563,DATOS!A:A,DATOS!N:N))</f>
        <v/>
      </c>
      <c r="I566" s="35" t="s">
        <v>125</v>
      </c>
      <c r="K566" s="20"/>
      <c r="L566" s="20"/>
      <c r="M566" s="20"/>
      <c r="N566" s="20"/>
      <c r="O566" s="20"/>
      <c r="P566" s="20"/>
      <c r="Q566" s="21" t="s">
        <v>2</v>
      </c>
      <c r="R566" s="20" t="str">
        <f>CONCATENATE(B566,Q566)</f>
        <v>C</v>
      </c>
      <c r="S566" s="20"/>
    </row>
    <row r="567" spans="1:19" x14ac:dyDescent="0.25">
      <c r="A567" s="139"/>
      <c r="B567" s="29"/>
      <c r="C567" s="25" t="str">
        <f ca="1">IF(PORTADA!$E$39="A",CONCATENATE(I567," ",G567),"")</f>
        <v xml:space="preserve">d) </v>
      </c>
      <c r="D567" s="26"/>
      <c r="G567" s="38" t="str">
        <f>IF(J564="FIN","",LOOKUP(I563,DATOS!A:A,DATOS!O:O))</f>
        <v/>
      </c>
      <c r="I567" s="35" t="s">
        <v>46</v>
      </c>
      <c r="K567" s="20"/>
      <c r="L567" s="20"/>
      <c r="M567" s="20"/>
      <c r="N567" s="20"/>
      <c r="O567" s="20"/>
      <c r="P567" s="20"/>
      <c r="Q567" s="21" t="s">
        <v>3</v>
      </c>
      <c r="R567" s="20" t="str">
        <f>CONCATENATE(B567,Q567)</f>
        <v>D</v>
      </c>
      <c r="S567" s="20"/>
    </row>
    <row r="568" spans="1:19" x14ac:dyDescent="0.25">
      <c r="A568" s="11"/>
      <c r="B568" s="30"/>
      <c r="C568" s="27"/>
      <c r="D568" s="28"/>
      <c r="J568" s="19"/>
    </row>
    <row r="569" spans="1:19" x14ac:dyDescent="0.25">
      <c r="A569" s="11"/>
      <c r="B569" s="31"/>
      <c r="C569" s="23" t="str">
        <f ca="1">IF(PORTADA!$E$39="A",CONCATENATE(K569,".- ",G569),"")</f>
        <v xml:space="preserve">95.- </v>
      </c>
      <c r="D569" s="24"/>
      <c r="E569" s="11"/>
      <c r="F569" s="11"/>
      <c r="G569" s="40" t="str">
        <f>IF(J570="FIN","",LOOKUP(I569,DATOS!A:A,DATOS!F:F))</f>
        <v/>
      </c>
      <c r="H569" s="40">
        <f>IF(J570="FIN",0,LOOKUP(I569,DATOS!A:A,DATOS!P:P))</f>
        <v>0</v>
      </c>
      <c r="I569" s="35">
        <f>+I563+1</f>
        <v>524</v>
      </c>
      <c r="J569" s="61">
        <f>IF(LOOKUP(I569,DATOS!A:A,DATOS!C:C)=0,J563,(LOOKUP(I569,DATOS!A:A,DATOS!C:C)))</f>
        <v>9</v>
      </c>
      <c r="K569" s="22">
        <f>+K563+1</f>
        <v>95</v>
      </c>
      <c r="L569" s="20" t="s">
        <v>33</v>
      </c>
      <c r="M569" s="20" t="s">
        <v>34</v>
      </c>
      <c r="N569" s="20" t="s">
        <v>39</v>
      </c>
      <c r="O569" s="20" t="s">
        <v>35</v>
      </c>
      <c r="P569" s="20" t="s">
        <v>36</v>
      </c>
      <c r="Q569" s="20" t="s">
        <v>37</v>
      </c>
      <c r="R569" s="20" t="str">
        <f>CONCATENATE("X",H569)</f>
        <v>X0</v>
      </c>
      <c r="S569" s="20" t="s">
        <v>38</v>
      </c>
    </row>
    <row r="570" spans="1:19" x14ac:dyDescent="0.25">
      <c r="A570" s="139">
        <f ca="1">IF($E$2="X",0,IF(K571&gt;2,H569,K571))</f>
        <v>0</v>
      </c>
      <c r="B570" s="29"/>
      <c r="C570" s="25" t="str">
        <f ca="1">IF(PORTADA!$E$39="A",CONCATENATE(I570," ",G570),"")</f>
        <v xml:space="preserve">a) </v>
      </c>
      <c r="D570" s="26"/>
      <c r="G570" s="38" t="str">
        <f>IF(J570="FIN","",LOOKUP(I569,DATOS!A:A,DATOS!L:L))</f>
        <v/>
      </c>
      <c r="I570" s="35" t="s">
        <v>127</v>
      </c>
      <c r="J570" s="41" t="str">
        <f>IF(J564="FIN","FIN",IF(J569=J563,"","FIN"))</f>
        <v>FIN</v>
      </c>
      <c r="K570" s="20" t="s">
        <v>5</v>
      </c>
      <c r="L570" s="20">
        <f>IF(M570&gt;0,0,P570)</f>
        <v>0</v>
      </c>
      <c r="M570" s="20">
        <f>IF(P571&gt;0,1,0)</f>
        <v>0</v>
      </c>
      <c r="N570" s="20">
        <f>IF(M570=1,-1/COUNTA(Q570:Q573),0)</f>
        <v>0</v>
      </c>
      <c r="O570" s="20">
        <f>COUNTA(B570:B573)</f>
        <v>0</v>
      </c>
      <c r="P570" s="20">
        <f>COUNTIF(R570:R573,R569)</f>
        <v>0</v>
      </c>
      <c r="Q570" s="21" t="s">
        <v>0</v>
      </c>
      <c r="R570" s="20" t="str">
        <f>CONCATENATE(B570,Q570)</f>
        <v>A</v>
      </c>
      <c r="S570" s="20">
        <f>IF(P570&gt;0,P570+O570,O570*3)</f>
        <v>0</v>
      </c>
    </row>
    <row r="571" spans="1:19" x14ac:dyDescent="0.25">
      <c r="A571" s="139"/>
      <c r="B571" s="29"/>
      <c r="C571" s="25" t="str">
        <f ca="1">IF(PORTADA!$E$39="A",CONCATENATE(I571," ",G571),"")</f>
        <v xml:space="preserve">b) </v>
      </c>
      <c r="D571" s="26"/>
      <c r="G571" s="38" t="str">
        <f>IF(J570="FIN","",LOOKUP(I569,DATOS!A:A,DATOS!M:M))</f>
        <v/>
      </c>
      <c r="I571" s="35" t="s">
        <v>126</v>
      </c>
      <c r="K571" s="20">
        <f ca="1">IF(PORTADA!$E$39="A",S570,0)</f>
        <v>0</v>
      </c>
      <c r="L571" s="20"/>
      <c r="M571" s="20"/>
      <c r="N571" s="20"/>
      <c r="O571" s="20"/>
      <c r="P571" s="20">
        <f>O570-P570</f>
        <v>0</v>
      </c>
      <c r="Q571" s="21" t="s">
        <v>1</v>
      </c>
      <c r="R571" s="20" t="str">
        <f>CONCATENATE(B571,Q571)</f>
        <v>B</v>
      </c>
      <c r="S571" s="20"/>
    </row>
    <row r="572" spans="1:19" x14ac:dyDescent="0.25">
      <c r="A572" s="139"/>
      <c r="B572" s="29"/>
      <c r="C572" s="25" t="str">
        <f ca="1">IF(PORTADA!$E$39="A",CONCATENATE(I572," ",G572),"")</f>
        <v xml:space="preserve">c) </v>
      </c>
      <c r="D572" s="26"/>
      <c r="G572" s="38" t="str">
        <f>IF(J570="FIN","",LOOKUP(I569,DATOS!A:A,DATOS!N:N))</f>
        <v/>
      </c>
      <c r="I572" s="35" t="s">
        <v>125</v>
      </c>
      <c r="K572" s="20"/>
      <c r="L572" s="20"/>
      <c r="M572" s="20"/>
      <c r="N572" s="20"/>
      <c r="O572" s="20"/>
      <c r="P572" s="20"/>
      <c r="Q572" s="21" t="s">
        <v>2</v>
      </c>
      <c r="R572" s="20" t="str">
        <f>CONCATENATE(B572,Q572)</f>
        <v>C</v>
      </c>
      <c r="S572" s="20"/>
    </row>
    <row r="573" spans="1:19" x14ac:dyDescent="0.25">
      <c r="A573" s="139"/>
      <c r="B573" s="29"/>
      <c r="C573" s="25" t="str">
        <f ca="1">IF(PORTADA!$E$39="A",CONCATENATE(I573," ",G573),"")</f>
        <v xml:space="preserve">d) </v>
      </c>
      <c r="D573" s="26"/>
      <c r="G573" s="38" t="str">
        <f>IF(J570="FIN","",LOOKUP(I569,DATOS!A:A,DATOS!O:O))</f>
        <v/>
      </c>
      <c r="I573" s="35" t="s">
        <v>46</v>
      </c>
      <c r="K573" s="20"/>
      <c r="L573" s="20"/>
      <c r="M573" s="20"/>
      <c r="N573" s="20"/>
      <c r="O573" s="20"/>
      <c r="P573" s="20"/>
      <c r="Q573" s="21" t="s">
        <v>3</v>
      </c>
      <c r="R573" s="20" t="str">
        <f>CONCATENATE(B573,Q573)</f>
        <v>D</v>
      </c>
      <c r="S573" s="20"/>
    </row>
    <row r="574" spans="1:19" x14ac:dyDescent="0.25">
      <c r="A574" s="11"/>
      <c r="B574" s="30"/>
      <c r="C574" s="27"/>
      <c r="D574" s="28"/>
      <c r="J574" s="19"/>
    </row>
    <row r="575" spans="1:19" x14ac:dyDescent="0.25">
      <c r="A575" s="11"/>
      <c r="B575" s="31"/>
      <c r="C575" s="23" t="str">
        <f ca="1">IF(PORTADA!$E$39="A",CONCATENATE(K575,".- ",G575),"")</f>
        <v xml:space="preserve">96.- </v>
      </c>
      <c r="D575" s="24"/>
      <c r="E575" s="11"/>
      <c r="F575" s="11"/>
      <c r="G575" s="40" t="str">
        <f>IF(J576="FIN","",LOOKUP(I575,DATOS!A:A,DATOS!F:F))</f>
        <v/>
      </c>
      <c r="H575" s="40">
        <f>IF(J576="FIN",0,LOOKUP(I575,DATOS!A:A,DATOS!P:P))</f>
        <v>0</v>
      </c>
      <c r="I575" s="35">
        <f>+I569+1</f>
        <v>525</v>
      </c>
      <c r="J575" s="61">
        <f>IF(LOOKUP(I575,DATOS!A:A,DATOS!C:C)=0,J569,(LOOKUP(I575,DATOS!A:A,DATOS!C:C)))</f>
        <v>9</v>
      </c>
      <c r="K575" s="22">
        <f>+K569+1</f>
        <v>96</v>
      </c>
      <c r="L575" s="20" t="s">
        <v>33</v>
      </c>
      <c r="M575" s="20" t="s">
        <v>34</v>
      </c>
      <c r="N575" s="20" t="s">
        <v>39</v>
      </c>
      <c r="O575" s="20" t="s">
        <v>35</v>
      </c>
      <c r="P575" s="20" t="s">
        <v>36</v>
      </c>
      <c r="Q575" s="20" t="s">
        <v>37</v>
      </c>
      <c r="R575" s="20" t="str">
        <f>CONCATENATE("X",H575)</f>
        <v>X0</v>
      </c>
      <c r="S575" s="20" t="s">
        <v>38</v>
      </c>
    </row>
    <row r="576" spans="1:19" x14ac:dyDescent="0.25">
      <c r="A576" s="139">
        <f ca="1">IF($E$2="X",0,IF(K577&gt;2,H575,K577))</f>
        <v>0</v>
      </c>
      <c r="B576" s="29"/>
      <c r="C576" s="25" t="str">
        <f ca="1">IF(PORTADA!$E$39="A",CONCATENATE(I576," ",G576),"")</f>
        <v xml:space="preserve">a) </v>
      </c>
      <c r="D576" s="26"/>
      <c r="G576" s="38" t="str">
        <f>IF(J576="FIN","",LOOKUP(I575,DATOS!A:A,DATOS!L:L))</f>
        <v/>
      </c>
      <c r="I576" s="35" t="s">
        <v>127</v>
      </c>
      <c r="J576" s="41" t="str">
        <f>IF(J570="FIN","FIN",IF(J575=J569,"","FIN"))</f>
        <v>FIN</v>
      </c>
      <c r="K576" s="20" t="s">
        <v>5</v>
      </c>
      <c r="L576" s="20">
        <f>IF(M576&gt;0,0,P576)</f>
        <v>0</v>
      </c>
      <c r="M576" s="20">
        <f>IF(P577&gt;0,1,0)</f>
        <v>0</v>
      </c>
      <c r="N576" s="20">
        <f>IF(M576=1,-1/COUNTA(Q576:Q579),0)</f>
        <v>0</v>
      </c>
      <c r="O576" s="20">
        <f>COUNTA(B576:B579)</f>
        <v>0</v>
      </c>
      <c r="P576" s="20">
        <f>COUNTIF(R576:R579,R575)</f>
        <v>0</v>
      </c>
      <c r="Q576" s="21" t="s">
        <v>0</v>
      </c>
      <c r="R576" s="20" t="str">
        <f>CONCATENATE(B576,Q576)</f>
        <v>A</v>
      </c>
      <c r="S576" s="20">
        <f>IF(P576&gt;0,P576+O576,O576*3)</f>
        <v>0</v>
      </c>
    </row>
    <row r="577" spans="1:19" x14ac:dyDescent="0.25">
      <c r="A577" s="139"/>
      <c r="B577" s="29"/>
      <c r="C577" s="25" t="str">
        <f ca="1">IF(PORTADA!$E$39="A",CONCATENATE(I577," ",G577),"")</f>
        <v xml:space="preserve">b) </v>
      </c>
      <c r="D577" s="26"/>
      <c r="G577" s="38" t="str">
        <f>IF(J576="FIN","",LOOKUP(I575,DATOS!A:A,DATOS!M:M))</f>
        <v/>
      </c>
      <c r="I577" s="35" t="s">
        <v>126</v>
      </c>
      <c r="K577" s="20">
        <f ca="1">IF(PORTADA!$E$39="A",S576,0)</f>
        <v>0</v>
      </c>
      <c r="L577" s="20"/>
      <c r="M577" s="20"/>
      <c r="N577" s="20"/>
      <c r="O577" s="20"/>
      <c r="P577" s="20">
        <f>O576-P576</f>
        <v>0</v>
      </c>
      <c r="Q577" s="21" t="s">
        <v>1</v>
      </c>
      <c r="R577" s="20" t="str">
        <f>CONCATENATE(B577,Q577)</f>
        <v>B</v>
      </c>
      <c r="S577" s="20"/>
    </row>
    <row r="578" spans="1:19" x14ac:dyDescent="0.25">
      <c r="A578" s="139"/>
      <c r="B578" s="29"/>
      <c r="C578" s="25" t="str">
        <f ca="1">IF(PORTADA!$E$39="A",CONCATENATE(I578," ",G578),"")</f>
        <v xml:space="preserve">c) </v>
      </c>
      <c r="D578" s="26"/>
      <c r="G578" s="38" t="str">
        <f>IF(J576="FIN","",LOOKUP(I575,DATOS!A:A,DATOS!N:N))</f>
        <v/>
      </c>
      <c r="I578" s="35" t="s">
        <v>125</v>
      </c>
      <c r="K578" s="20"/>
      <c r="L578" s="20"/>
      <c r="M578" s="20"/>
      <c r="N578" s="20"/>
      <c r="O578" s="20"/>
      <c r="P578" s="20"/>
      <c r="Q578" s="21" t="s">
        <v>2</v>
      </c>
      <c r="R578" s="20" t="str">
        <f>CONCATENATE(B578,Q578)</f>
        <v>C</v>
      </c>
      <c r="S578" s="20"/>
    </row>
    <row r="579" spans="1:19" x14ac:dyDescent="0.25">
      <c r="A579" s="139"/>
      <c r="B579" s="29"/>
      <c r="C579" s="25" t="str">
        <f ca="1">IF(PORTADA!$E$39="A",CONCATENATE(I579," ",G579),"")</f>
        <v xml:space="preserve">d) </v>
      </c>
      <c r="D579" s="26"/>
      <c r="G579" s="38" t="str">
        <f>IF(J576="FIN","",LOOKUP(I575,DATOS!A:A,DATOS!O:O))</f>
        <v/>
      </c>
      <c r="I579" s="35" t="s">
        <v>46</v>
      </c>
      <c r="K579" s="20"/>
      <c r="L579" s="20"/>
      <c r="M579" s="20"/>
      <c r="N579" s="20"/>
      <c r="O579" s="20"/>
      <c r="P579" s="20"/>
      <c r="Q579" s="21" t="s">
        <v>3</v>
      </c>
      <c r="R579" s="20" t="str">
        <f>CONCATENATE(B579,Q579)</f>
        <v>D</v>
      </c>
      <c r="S579" s="20"/>
    </row>
    <row r="580" spans="1:19" x14ac:dyDescent="0.25">
      <c r="A580" s="11"/>
      <c r="B580" s="30"/>
      <c r="C580" s="27"/>
      <c r="D580" s="28"/>
      <c r="J580" s="19"/>
    </row>
    <row r="581" spans="1:19" x14ac:dyDescent="0.25">
      <c r="A581" s="11"/>
      <c r="B581" s="31"/>
      <c r="C581" s="23" t="str">
        <f ca="1">IF(PORTADA!$E$39="A",CONCATENATE(K581,".- ",G581),"")</f>
        <v xml:space="preserve">97.- </v>
      </c>
      <c r="D581" s="24"/>
      <c r="E581" s="11"/>
      <c r="F581" s="11"/>
      <c r="G581" s="40" t="str">
        <f>IF(J582="FIN","",LOOKUP(I581,DATOS!A:A,DATOS!F:F))</f>
        <v/>
      </c>
      <c r="H581" s="40">
        <f>IF(J582="FIN",0,LOOKUP(I581,DATOS!A:A,DATOS!P:P))</f>
        <v>0</v>
      </c>
      <c r="I581" s="35">
        <f>+I575+1</f>
        <v>526</v>
      </c>
      <c r="J581" s="61">
        <f>IF(LOOKUP(I581,DATOS!A:A,DATOS!C:C)=0,J575,(LOOKUP(I581,DATOS!A:A,DATOS!C:C)))</f>
        <v>9</v>
      </c>
      <c r="K581" s="22">
        <f>+K575+1</f>
        <v>97</v>
      </c>
      <c r="L581" s="20" t="s">
        <v>33</v>
      </c>
      <c r="M581" s="20" t="s">
        <v>34</v>
      </c>
      <c r="N581" s="20" t="s">
        <v>39</v>
      </c>
      <c r="O581" s="20" t="s">
        <v>35</v>
      </c>
      <c r="P581" s="20" t="s">
        <v>36</v>
      </c>
      <c r="Q581" s="20" t="s">
        <v>37</v>
      </c>
      <c r="R581" s="20" t="str">
        <f>CONCATENATE("X",H581)</f>
        <v>X0</v>
      </c>
      <c r="S581" s="20" t="s">
        <v>38</v>
      </c>
    </row>
    <row r="582" spans="1:19" x14ac:dyDescent="0.25">
      <c r="A582" s="139">
        <f ca="1">IF($E$2="X",0,IF(K583&gt;2,H581,K583))</f>
        <v>0</v>
      </c>
      <c r="B582" s="29"/>
      <c r="C582" s="25" t="str">
        <f ca="1">IF(PORTADA!$E$39="A",CONCATENATE(I582," ",G582),"")</f>
        <v xml:space="preserve">a) </v>
      </c>
      <c r="D582" s="26"/>
      <c r="G582" s="38" t="str">
        <f>IF(J582="FIN","",LOOKUP(I581,DATOS!A:A,DATOS!L:L))</f>
        <v/>
      </c>
      <c r="I582" s="35" t="s">
        <v>127</v>
      </c>
      <c r="J582" s="41" t="str">
        <f>IF(J576="FIN","FIN",IF(J581=J575,"","FIN"))</f>
        <v>FIN</v>
      </c>
      <c r="K582" s="20" t="s">
        <v>5</v>
      </c>
      <c r="L582" s="20">
        <f>IF(M582&gt;0,0,P582)</f>
        <v>0</v>
      </c>
      <c r="M582" s="20">
        <f>IF(P583&gt;0,1,0)</f>
        <v>0</v>
      </c>
      <c r="N582" s="20">
        <f>IF(M582=1,-1/COUNTA(Q582:Q585),0)</f>
        <v>0</v>
      </c>
      <c r="O582" s="20">
        <f>COUNTA(B582:B585)</f>
        <v>0</v>
      </c>
      <c r="P582" s="20">
        <f>COUNTIF(R582:R585,R581)</f>
        <v>0</v>
      </c>
      <c r="Q582" s="21" t="s">
        <v>0</v>
      </c>
      <c r="R582" s="20" t="str">
        <f>CONCATENATE(B582,Q582)</f>
        <v>A</v>
      </c>
      <c r="S582" s="20">
        <f>IF(P582&gt;0,P582+O582,O582*3)</f>
        <v>0</v>
      </c>
    </row>
    <row r="583" spans="1:19" x14ac:dyDescent="0.25">
      <c r="A583" s="139"/>
      <c r="B583" s="29"/>
      <c r="C583" s="25" t="str">
        <f ca="1">IF(PORTADA!$E$39="A",CONCATENATE(I583," ",G583),"")</f>
        <v xml:space="preserve">b) </v>
      </c>
      <c r="D583" s="26"/>
      <c r="G583" s="38" t="str">
        <f>IF(J582="FIN","",LOOKUP(I581,DATOS!A:A,DATOS!M:M))</f>
        <v/>
      </c>
      <c r="I583" s="35" t="s">
        <v>126</v>
      </c>
      <c r="K583" s="20">
        <f ca="1">IF(PORTADA!$E$39="A",S582,0)</f>
        <v>0</v>
      </c>
      <c r="L583" s="20"/>
      <c r="M583" s="20"/>
      <c r="N583" s="20"/>
      <c r="O583" s="20"/>
      <c r="P583" s="20">
        <f>O582-P582</f>
        <v>0</v>
      </c>
      <c r="Q583" s="21" t="s">
        <v>1</v>
      </c>
      <c r="R583" s="20" t="str">
        <f>CONCATENATE(B583,Q583)</f>
        <v>B</v>
      </c>
      <c r="S583" s="20"/>
    </row>
    <row r="584" spans="1:19" x14ac:dyDescent="0.25">
      <c r="A584" s="139"/>
      <c r="B584" s="29"/>
      <c r="C584" s="25" t="str">
        <f ca="1">IF(PORTADA!$E$39="A",CONCATENATE(I584," ",G584),"")</f>
        <v xml:space="preserve">c) </v>
      </c>
      <c r="D584" s="26"/>
      <c r="G584" s="38" t="str">
        <f>IF(J582="FIN","",LOOKUP(I581,DATOS!A:A,DATOS!N:N))</f>
        <v/>
      </c>
      <c r="I584" s="35" t="s">
        <v>125</v>
      </c>
      <c r="K584" s="20"/>
      <c r="L584" s="20"/>
      <c r="M584" s="20"/>
      <c r="N584" s="20"/>
      <c r="O584" s="20"/>
      <c r="P584" s="20"/>
      <c r="Q584" s="21" t="s">
        <v>2</v>
      </c>
      <c r="R584" s="20" t="str">
        <f>CONCATENATE(B584,Q584)</f>
        <v>C</v>
      </c>
      <c r="S584" s="20"/>
    </row>
    <row r="585" spans="1:19" x14ac:dyDescent="0.25">
      <c r="A585" s="139"/>
      <c r="B585" s="29"/>
      <c r="C585" s="25" t="str">
        <f ca="1">IF(PORTADA!$E$39="A",CONCATENATE(I585," ",G585),"")</f>
        <v xml:space="preserve">d) </v>
      </c>
      <c r="D585" s="26"/>
      <c r="G585" s="38" t="str">
        <f>IF(J582="FIN","",LOOKUP(I581,DATOS!A:A,DATOS!O:O))</f>
        <v/>
      </c>
      <c r="I585" s="35" t="s">
        <v>46</v>
      </c>
      <c r="K585" s="20"/>
      <c r="L585" s="20"/>
      <c r="M585" s="20"/>
      <c r="N585" s="20"/>
      <c r="O585" s="20"/>
      <c r="P585" s="20"/>
      <c r="Q585" s="21" t="s">
        <v>3</v>
      </c>
      <c r="R585" s="20" t="str">
        <f>CONCATENATE(B585,Q585)</f>
        <v>D</v>
      </c>
      <c r="S585" s="20"/>
    </row>
    <row r="586" spans="1:19" x14ac:dyDescent="0.25">
      <c r="A586" s="11"/>
      <c r="B586" s="30"/>
      <c r="C586" s="27"/>
      <c r="D586" s="28"/>
      <c r="J586" s="19"/>
    </row>
    <row r="587" spans="1:19" x14ac:dyDescent="0.25">
      <c r="A587" s="11"/>
      <c r="B587" s="31"/>
      <c r="C587" s="23" t="str">
        <f ca="1">IF(PORTADA!$E$39="A",CONCATENATE(K587,".- ",G587),"")</f>
        <v xml:space="preserve">98.- </v>
      </c>
      <c r="D587" s="24"/>
      <c r="E587" s="11"/>
      <c r="F587" s="11"/>
      <c r="G587" s="40" t="str">
        <f>IF(J588="FIN","",LOOKUP(I587,DATOS!A:A,DATOS!F:F))</f>
        <v/>
      </c>
      <c r="H587" s="40">
        <f>IF(J588="FIN",0,LOOKUP(I587,DATOS!A:A,DATOS!P:P))</f>
        <v>0</v>
      </c>
      <c r="I587" s="35">
        <f>+I581+1</f>
        <v>527</v>
      </c>
      <c r="J587" s="61">
        <f>IF(LOOKUP(I587,DATOS!A:A,DATOS!C:C)=0,J581,(LOOKUP(I587,DATOS!A:A,DATOS!C:C)))</f>
        <v>9</v>
      </c>
      <c r="K587" s="22">
        <f>+K581+1</f>
        <v>98</v>
      </c>
      <c r="L587" s="20" t="s">
        <v>33</v>
      </c>
      <c r="M587" s="20" t="s">
        <v>34</v>
      </c>
      <c r="N587" s="20" t="s">
        <v>39</v>
      </c>
      <c r="O587" s="20" t="s">
        <v>35</v>
      </c>
      <c r="P587" s="20" t="s">
        <v>36</v>
      </c>
      <c r="Q587" s="20" t="s">
        <v>37</v>
      </c>
      <c r="R587" s="20" t="str">
        <f>CONCATENATE("X",H587)</f>
        <v>X0</v>
      </c>
      <c r="S587" s="20" t="s">
        <v>38</v>
      </c>
    </row>
    <row r="588" spans="1:19" x14ac:dyDescent="0.25">
      <c r="A588" s="139">
        <f ca="1">IF($E$2="X",0,IF(K589&gt;2,H587,K589))</f>
        <v>0</v>
      </c>
      <c r="B588" s="29"/>
      <c r="C588" s="25" t="str">
        <f ca="1">IF(PORTADA!$E$39="A",CONCATENATE(I588," ",G588),"")</f>
        <v xml:space="preserve">a) </v>
      </c>
      <c r="D588" s="26"/>
      <c r="G588" s="38" t="str">
        <f>IF(J588="FIN","",LOOKUP(I587,DATOS!A:A,DATOS!L:L))</f>
        <v/>
      </c>
      <c r="I588" s="35" t="s">
        <v>127</v>
      </c>
      <c r="J588" s="41" t="str">
        <f>IF(J582="FIN","FIN",IF(J587=J581,"","FIN"))</f>
        <v>FIN</v>
      </c>
      <c r="K588" s="20" t="s">
        <v>5</v>
      </c>
      <c r="L588" s="20">
        <f>IF(M588&gt;0,0,P588)</f>
        <v>0</v>
      </c>
      <c r="M588" s="20">
        <f>IF(P589&gt;0,1,0)</f>
        <v>0</v>
      </c>
      <c r="N588" s="20">
        <f>IF(M588=1,-1/COUNTA(Q588:Q591),0)</f>
        <v>0</v>
      </c>
      <c r="O588" s="20">
        <f>COUNTA(B588:B591)</f>
        <v>0</v>
      </c>
      <c r="P588" s="20">
        <f>COUNTIF(R588:R591,R587)</f>
        <v>0</v>
      </c>
      <c r="Q588" s="21" t="s">
        <v>0</v>
      </c>
      <c r="R588" s="20" t="str">
        <f>CONCATENATE(B588,Q588)</f>
        <v>A</v>
      </c>
      <c r="S588" s="20">
        <f>IF(P588&gt;0,P588+O588,O588*3)</f>
        <v>0</v>
      </c>
    </row>
    <row r="589" spans="1:19" x14ac:dyDescent="0.25">
      <c r="A589" s="139"/>
      <c r="B589" s="29"/>
      <c r="C589" s="25" t="str">
        <f ca="1">IF(PORTADA!$E$39="A",CONCATENATE(I589," ",G589),"")</f>
        <v xml:space="preserve">b) </v>
      </c>
      <c r="D589" s="26"/>
      <c r="G589" s="38" t="str">
        <f>IF(J588="FIN","",LOOKUP(I587,DATOS!A:A,DATOS!M:M))</f>
        <v/>
      </c>
      <c r="I589" s="35" t="s">
        <v>126</v>
      </c>
      <c r="K589" s="20">
        <f ca="1">IF(PORTADA!$E$39="A",S588,0)</f>
        <v>0</v>
      </c>
      <c r="L589" s="20"/>
      <c r="M589" s="20"/>
      <c r="N589" s="20"/>
      <c r="O589" s="20"/>
      <c r="P589" s="20">
        <f>O588-P588</f>
        <v>0</v>
      </c>
      <c r="Q589" s="21" t="s">
        <v>1</v>
      </c>
      <c r="R589" s="20" t="str">
        <f>CONCATENATE(B589,Q589)</f>
        <v>B</v>
      </c>
      <c r="S589" s="20"/>
    </row>
    <row r="590" spans="1:19" x14ac:dyDescent="0.25">
      <c r="A590" s="139"/>
      <c r="B590" s="29"/>
      <c r="C590" s="25" t="str">
        <f ca="1">IF(PORTADA!$E$39="A",CONCATENATE(I590," ",G590),"")</f>
        <v xml:space="preserve">c) </v>
      </c>
      <c r="D590" s="26"/>
      <c r="G590" s="38" t="str">
        <f>IF(J588="FIN","",LOOKUP(I587,DATOS!A:A,DATOS!N:N))</f>
        <v/>
      </c>
      <c r="I590" s="35" t="s">
        <v>125</v>
      </c>
      <c r="K590" s="20"/>
      <c r="L590" s="20"/>
      <c r="M590" s="20"/>
      <c r="N590" s="20"/>
      <c r="O590" s="20"/>
      <c r="P590" s="20"/>
      <c r="Q590" s="21" t="s">
        <v>2</v>
      </c>
      <c r="R590" s="20" t="str">
        <f>CONCATENATE(B590,Q590)</f>
        <v>C</v>
      </c>
      <c r="S590" s="20"/>
    </row>
    <row r="591" spans="1:19" x14ac:dyDescent="0.25">
      <c r="A591" s="139"/>
      <c r="B591" s="29"/>
      <c r="C591" s="25" t="str">
        <f ca="1">IF(PORTADA!$E$39="A",CONCATENATE(I591," ",G591),"")</f>
        <v xml:space="preserve">d) </v>
      </c>
      <c r="D591" s="26"/>
      <c r="G591" s="38" t="str">
        <f>IF(J588="FIN","",LOOKUP(I587,DATOS!A:A,DATOS!O:O))</f>
        <v/>
      </c>
      <c r="I591" s="35" t="s">
        <v>46</v>
      </c>
      <c r="K591" s="20"/>
      <c r="L591" s="20"/>
      <c r="M591" s="20"/>
      <c r="N591" s="20"/>
      <c r="O591" s="20"/>
      <c r="P591" s="20"/>
      <c r="Q591" s="21" t="s">
        <v>3</v>
      </c>
      <c r="R591" s="20" t="str">
        <f>CONCATENATE(B591,Q591)</f>
        <v>D</v>
      </c>
      <c r="S591" s="20"/>
    </row>
    <row r="592" spans="1:19" x14ac:dyDescent="0.25">
      <c r="A592" s="11"/>
      <c r="B592" s="30"/>
      <c r="C592" s="27"/>
      <c r="D592" s="28"/>
      <c r="J592" s="19"/>
    </row>
    <row r="593" spans="1:19" x14ac:dyDescent="0.25">
      <c r="A593" s="11"/>
      <c r="B593" s="31"/>
      <c r="C593" s="23" t="str">
        <f ca="1">IF(PORTADA!$E$39="A",CONCATENATE(K593,".- ",G593),"")</f>
        <v xml:space="preserve">99.- </v>
      </c>
      <c r="D593" s="24"/>
      <c r="E593" s="11"/>
      <c r="F593" s="11"/>
      <c r="G593" s="40" t="str">
        <f>IF(J594="FIN","",LOOKUP(I593,DATOS!A:A,DATOS!F:F))</f>
        <v/>
      </c>
      <c r="H593" s="40">
        <f>IF(J594="FIN",0,LOOKUP(I593,DATOS!A:A,DATOS!P:P))</f>
        <v>0</v>
      </c>
      <c r="I593" s="35">
        <f>+I587+1</f>
        <v>528</v>
      </c>
      <c r="J593" s="61">
        <f>IF(LOOKUP(I593,DATOS!A:A,DATOS!C:C)=0,J587,(LOOKUP(I593,DATOS!A:A,DATOS!C:C)))</f>
        <v>9</v>
      </c>
      <c r="K593" s="22">
        <f>+K587+1</f>
        <v>99</v>
      </c>
      <c r="L593" s="20" t="s">
        <v>33</v>
      </c>
      <c r="M593" s="20" t="s">
        <v>34</v>
      </c>
      <c r="N593" s="20" t="s">
        <v>39</v>
      </c>
      <c r="O593" s="20" t="s">
        <v>35</v>
      </c>
      <c r="P593" s="20" t="s">
        <v>36</v>
      </c>
      <c r="Q593" s="20" t="s">
        <v>37</v>
      </c>
      <c r="R593" s="20" t="str">
        <f>CONCATENATE("X",H593)</f>
        <v>X0</v>
      </c>
      <c r="S593" s="20" t="s">
        <v>38</v>
      </c>
    </row>
    <row r="594" spans="1:19" x14ac:dyDescent="0.25">
      <c r="A594" s="139">
        <f ca="1">IF($E$2="X",0,IF(K595&gt;2,H593,K595))</f>
        <v>0</v>
      </c>
      <c r="B594" s="29"/>
      <c r="C594" s="25" t="str">
        <f ca="1">IF(PORTADA!$E$39="A",CONCATENATE(I594," ",G594),"")</f>
        <v xml:space="preserve">a) </v>
      </c>
      <c r="D594" s="26"/>
      <c r="G594" s="38" t="str">
        <f>IF(J594="FIN","",LOOKUP(I593,DATOS!A:A,DATOS!L:L))</f>
        <v/>
      </c>
      <c r="I594" s="35" t="s">
        <v>127</v>
      </c>
      <c r="J594" s="41" t="str">
        <f>IF(J588="FIN","FIN",IF(J593=J587,"","FIN"))</f>
        <v>FIN</v>
      </c>
      <c r="K594" s="20" t="s">
        <v>5</v>
      </c>
      <c r="L594" s="20">
        <f>IF(M594&gt;0,0,P594)</f>
        <v>0</v>
      </c>
      <c r="M594" s="20">
        <f>IF(P595&gt;0,1,0)</f>
        <v>0</v>
      </c>
      <c r="N594" s="20">
        <f>IF(M594=1,-1/COUNTA(Q594:Q597),0)</f>
        <v>0</v>
      </c>
      <c r="O594" s="20">
        <f>COUNTA(B594:B597)</f>
        <v>0</v>
      </c>
      <c r="P594" s="20">
        <f>COUNTIF(R594:R597,R593)</f>
        <v>0</v>
      </c>
      <c r="Q594" s="21" t="s">
        <v>0</v>
      </c>
      <c r="R594" s="20" t="str">
        <f>CONCATENATE(B594,Q594)</f>
        <v>A</v>
      </c>
      <c r="S594" s="20">
        <f>IF(P594&gt;0,P594+O594,O594*3)</f>
        <v>0</v>
      </c>
    </row>
    <row r="595" spans="1:19" x14ac:dyDescent="0.25">
      <c r="A595" s="139"/>
      <c r="B595" s="29"/>
      <c r="C595" s="25" t="str">
        <f ca="1">IF(PORTADA!$E$39="A",CONCATENATE(I595," ",G595),"")</f>
        <v xml:space="preserve">b) </v>
      </c>
      <c r="D595" s="26"/>
      <c r="G595" s="38" t="str">
        <f>IF(J594="FIN","",LOOKUP(I593,DATOS!A:A,DATOS!M:M))</f>
        <v/>
      </c>
      <c r="I595" s="35" t="s">
        <v>126</v>
      </c>
      <c r="K595" s="20">
        <f ca="1">IF(PORTADA!$E$39="A",S594,0)</f>
        <v>0</v>
      </c>
      <c r="L595" s="20"/>
      <c r="M595" s="20"/>
      <c r="N595" s="20"/>
      <c r="O595" s="20"/>
      <c r="P595" s="20">
        <f>O594-P594</f>
        <v>0</v>
      </c>
      <c r="Q595" s="21" t="s">
        <v>1</v>
      </c>
      <c r="R595" s="20" t="str">
        <f>CONCATENATE(B595,Q595)</f>
        <v>B</v>
      </c>
      <c r="S595" s="20"/>
    </row>
    <row r="596" spans="1:19" x14ac:dyDescent="0.25">
      <c r="A596" s="139"/>
      <c r="B596" s="29"/>
      <c r="C596" s="25" t="str">
        <f ca="1">IF(PORTADA!$E$39="A",CONCATENATE(I596," ",G596),"")</f>
        <v xml:space="preserve">c) </v>
      </c>
      <c r="D596" s="26"/>
      <c r="G596" s="38" t="str">
        <f>IF(J594="FIN","",LOOKUP(I593,DATOS!A:A,DATOS!N:N))</f>
        <v/>
      </c>
      <c r="I596" s="35" t="s">
        <v>125</v>
      </c>
      <c r="K596" s="20"/>
      <c r="L596" s="20"/>
      <c r="M596" s="20"/>
      <c r="N596" s="20"/>
      <c r="O596" s="20"/>
      <c r="P596" s="20"/>
      <c r="Q596" s="21" t="s">
        <v>2</v>
      </c>
      <c r="R596" s="20" t="str">
        <f>CONCATENATE(B596,Q596)</f>
        <v>C</v>
      </c>
      <c r="S596" s="20"/>
    </row>
    <row r="597" spans="1:19" x14ac:dyDescent="0.25">
      <c r="A597" s="139"/>
      <c r="B597" s="29"/>
      <c r="C597" s="25" t="str">
        <f ca="1">IF(PORTADA!$E$39="A",CONCATENATE(I597," ",G597),"")</f>
        <v xml:space="preserve">d) </v>
      </c>
      <c r="D597" s="26"/>
      <c r="G597" s="38" t="str">
        <f>IF(J594="FIN","",LOOKUP(I593,DATOS!A:A,DATOS!O:O))</f>
        <v/>
      </c>
      <c r="I597" s="35" t="s">
        <v>46</v>
      </c>
      <c r="K597" s="20"/>
      <c r="L597" s="20"/>
      <c r="M597" s="20"/>
      <c r="N597" s="20"/>
      <c r="O597" s="20"/>
      <c r="P597" s="20"/>
      <c r="Q597" s="21" t="s">
        <v>3</v>
      </c>
      <c r="R597" s="20" t="str">
        <f>CONCATENATE(B597,Q597)</f>
        <v>D</v>
      </c>
      <c r="S597" s="20"/>
    </row>
    <row r="598" spans="1:19" x14ac:dyDescent="0.25">
      <c r="A598" s="11"/>
      <c r="B598" s="30"/>
      <c r="C598" s="27"/>
      <c r="D598" s="28"/>
      <c r="J598" s="19"/>
    </row>
    <row r="599" spans="1:19" x14ac:dyDescent="0.25">
      <c r="A599" s="11"/>
      <c r="B599" s="31"/>
      <c r="C599" s="23" t="str">
        <f ca="1">IF(PORTADA!$E$39="A",CONCATENATE(K599,".- ",G599),"")</f>
        <v xml:space="preserve">100.- </v>
      </c>
      <c r="D599" s="24"/>
      <c r="E599" s="11"/>
      <c r="F599" s="11"/>
      <c r="G599" s="40" t="str">
        <f>IF(J600="FIN","",LOOKUP(I599,DATOS!A:A,DATOS!F:F))</f>
        <v/>
      </c>
      <c r="H599" s="40">
        <f>IF(J600="FIN",0,LOOKUP(I599,DATOS!A:A,DATOS!P:P))</f>
        <v>0</v>
      </c>
      <c r="I599" s="35">
        <f>+I593+1</f>
        <v>529</v>
      </c>
      <c r="J599" s="61">
        <f>IF(LOOKUP(I599,DATOS!A:A,DATOS!C:C)=0,J593,(LOOKUP(I599,DATOS!A:A,DATOS!C:C)))</f>
        <v>9</v>
      </c>
      <c r="K599" s="22">
        <f>+K593+1</f>
        <v>100</v>
      </c>
      <c r="L599" s="20" t="s">
        <v>33</v>
      </c>
      <c r="M599" s="20" t="s">
        <v>34</v>
      </c>
      <c r="N599" s="20" t="s">
        <v>39</v>
      </c>
      <c r="O599" s="20" t="s">
        <v>35</v>
      </c>
      <c r="P599" s="20" t="s">
        <v>36</v>
      </c>
      <c r="Q599" s="20" t="s">
        <v>37</v>
      </c>
      <c r="R599" s="20" t="str">
        <f>CONCATENATE("X",H599)</f>
        <v>X0</v>
      </c>
      <c r="S599" s="20" t="s">
        <v>38</v>
      </c>
    </row>
    <row r="600" spans="1:19" x14ac:dyDescent="0.25">
      <c r="A600" s="139">
        <f ca="1">IF($E$2="X",0,IF(K601&gt;2,H599,K601))</f>
        <v>0</v>
      </c>
      <c r="B600" s="29"/>
      <c r="C600" s="25" t="str">
        <f ca="1">IF(PORTADA!$E$39="A",CONCATENATE(I600," ",G600),"")</f>
        <v xml:space="preserve">a) </v>
      </c>
      <c r="D600" s="26"/>
      <c r="G600" s="38" t="str">
        <f>IF(J600="FIN","",LOOKUP(I599,DATOS!A:A,DATOS!L:L))</f>
        <v/>
      </c>
      <c r="I600" s="35" t="s">
        <v>127</v>
      </c>
      <c r="J600" s="41" t="str">
        <f>IF(J594="FIN","FIN",IF(J599=J593,"","FIN"))</f>
        <v>FIN</v>
      </c>
      <c r="K600" s="20" t="s">
        <v>5</v>
      </c>
      <c r="L600" s="20">
        <f>IF(M600&gt;0,0,P600)</f>
        <v>0</v>
      </c>
      <c r="M600" s="20">
        <f>IF(P601&gt;0,1,0)</f>
        <v>0</v>
      </c>
      <c r="N600" s="20">
        <f>IF(M600=1,-1/COUNTA(Q600:Q603),0)</f>
        <v>0</v>
      </c>
      <c r="O600" s="20">
        <f>COUNTA(B600:B603)</f>
        <v>0</v>
      </c>
      <c r="P600" s="20">
        <f>COUNTIF(R600:R603,R599)</f>
        <v>0</v>
      </c>
      <c r="Q600" s="21" t="s">
        <v>0</v>
      </c>
      <c r="R600" s="20" t="str">
        <f>CONCATENATE(B600,Q600)</f>
        <v>A</v>
      </c>
      <c r="S600" s="20">
        <f>IF(P600&gt;0,P600+O600,O600*3)</f>
        <v>0</v>
      </c>
    </row>
    <row r="601" spans="1:19" x14ac:dyDescent="0.25">
      <c r="A601" s="139"/>
      <c r="B601" s="29"/>
      <c r="C601" s="25" t="str">
        <f ca="1">IF(PORTADA!$E$39="A",CONCATENATE(I601," ",G601),"")</f>
        <v xml:space="preserve">b) </v>
      </c>
      <c r="D601" s="26"/>
      <c r="G601" s="38" t="str">
        <f>IF(J600="FIN","",LOOKUP(I599,DATOS!A:A,DATOS!M:M))</f>
        <v/>
      </c>
      <c r="I601" s="35" t="s">
        <v>126</v>
      </c>
      <c r="K601" s="20">
        <f ca="1">IF(PORTADA!$E$39="A",S600,0)</f>
        <v>0</v>
      </c>
      <c r="L601" s="20"/>
      <c r="M601" s="20"/>
      <c r="N601" s="20"/>
      <c r="O601" s="20"/>
      <c r="P601" s="20">
        <f>O600-P600</f>
        <v>0</v>
      </c>
      <c r="Q601" s="21" t="s">
        <v>1</v>
      </c>
      <c r="R601" s="20" t="str">
        <f>CONCATENATE(B601,Q601)</f>
        <v>B</v>
      </c>
      <c r="S601" s="20"/>
    </row>
    <row r="602" spans="1:19" x14ac:dyDescent="0.25">
      <c r="A602" s="139"/>
      <c r="B602" s="29"/>
      <c r="C602" s="25" t="str">
        <f ca="1">IF(PORTADA!$E$39="A",CONCATENATE(I602," ",G602),"")</f>
        <v xml:space="preserve">c) </v>
      </c>
      <c r="D602" s="26"/>
      <c r="G602" s="38" t="str">
        <f>IF(J600="FIN","",LOOKUP(I599,DATOS!A:A,DATOS!N:N))</f>
        <v/>
      </c>
      <c r="I602" s="35" t="s">
        <v>125</v>
      </c>
      <c r="K602" s="20"/>
      <c r="L602" s="20"/>
      <c r="M602" s="20"/>
      <c r="N602" s="20"/>
      <c r="O602" s="20"/>
      <c r="P602" s="20"/>
      <c r="Q602" s="21" t="s">
        <v>2</v>
      </c>
      <c r="R602" s="20" t="str">
        <f>CONCATENATE(B602,Q602)</f>
        <v>C</v>
      </c>
      <c r="S602" s="20"/>
    </row>
    <row r="603" spans="1:19" x14ac:dyDescent="0.25">
      <c r="A603" s="139"/>
      <c r="B603" s="29"/>
      <c r="C603" s="25" t="str">
        <f ca="1">IF(PORTADA!$E$39="A",CONCATENATE(I603," ",G603),"")</f>
        <v xml:space="preserve">d) </v>
      </c>
      <c r="D603" s="26"/>
      <c r="G603" s="38" t="str">
        <f>IF(J600="FIN","",LOOKUP(I599,DATOS!A:A,DATOS!O:O))</f>
        <v/>
      </c>
      <c r="I603" s="35" t="s">
        <v>46</v>
      </c>
      <c r="K603" s="20"/>
      <c r="L603" s="20"/>
      <c r="M603" s="20"/>
      <c r="N603" s="20"/>
      <c r="O603" s="20"/>
      <c r="P603" s="20"/>
      <c r="Q603" s="21" t="s">
        <v>3</v>
      </c>
      <c r="R603" s="20" t="str">
        <f>CONCATENATE(B603,Q603)</f>
        <v>D</v>
      </c>
      <c r="S603" s="20"/>
    </row>
    <row r="604" spans="1:19" x14ac:dyDescent="0.25">
      <c r="A604" s="11"/>
      <c r="B604" s="30"/>
      <c r="C604" s="27"/>
      <c r="D604" s="28"/>
      <c r="J604" s="19"/>
    </row>
    <row r="605" spans="1:19" hidden="1" x14ac:dyDescent="0.25"/>
    <row r="606" spans="1:19" hidden="1" x14ac:dyDescent="0.25"/>
    <row r="607" spans="1:19" hidden="1" x14ac:dyDescent="0.25"/>
    <row r="608" spans="1:19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</sheetData>
  <sheetProtection algorithmName="SHA-512" hashValue="EHgHMDqQtP0D7kUUx7zJvHce7cLjKRAOROnEnODiFa8SRhdw6ScMQ2r1DjZ8aDDqmmhfFaWpPmzef+qhugIqyg==" saltValue="8SHMEU+sA16ViZIIt5FqaQ==" spinCount="100000" sheet="1" formatCells="0" formatColumns="0"/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">
    <cfRule type="cellIs" dxfId="630" priority="28" stopIfTrue="1" operator="lessThan">
      <formula>2</formula>
    </cfRule>
    <cfRule type="cellIs" dxfId="629" priority="29" stopIfTrue="1" operator="equal">
      <formula>2</formula>
    </cfRule>
    <cfRule type="cellIs" dxfId="628" priority="30" stopIfTrue="1" operator="greaterThan">
      <formula>2</formula>
    </cfRule>
  </conditionalFormatting>
  <conditionalFormatting sqref="A552:A555 A558:A561 A564:A567 A570:A573 A576:A579 A582:A585 A588:A591 A594:A597 A600:A603">
    <cfRule type="cellIs" dxfId="627" priority="1" stopIfTrue="1" operator="lessThan">
      <formula>2</formula>
    </cfRule>
    <cfRule type="cellIs" dxfId="626" priority="2" stopIfTrue="1" operator="equal">
      <formula>2</formula>
    </cfRule>
    <cfRule type="cellIs" dxfId="625" priority="3" stopIfTrue="1" operator="greaterThan">
      <formula>2</formula>
    </cfRule>
  </conditionalFormatting>
  <conditionalFormatting sqref="A72:A75 A78:A81 A84:A87 A90:A93 A96:A99 A102:A105 A108:A111 A114:A117 A120:A123 A126:A129">
    <cfRule type="cellIs" dxfId="624" priority="25" stopIfTrue="1" operator="lessThan">
      <formula>2</formula>
    </cfRule>
    <cfRule type="cellIs" dxfId="623" priority="26" stopIfTrue="1" operator="equal">
      <formula>2</formula>
    </cfRule>
    <cfRule type="cellIs" dxfId="622" priority="27" stopIfTrue="1" operator="greaterThan">
      <formula>2</formula>
    </cfRule>
  </conditionalFormatting>
  <conditionalFormatting sqref="A132:A135 A138:A141 A144:A147 A150:A153 A156:A159 A162:A165 A168:A171 A174:A177 A180:A183 A186:A189">
    <cfRule type="cellIs" dxfId="621" priority="22" stopIfTrue="1" operator="lessThan">
      <formula>2</formula>
    </cfRule>
    <cfRule type="cellIs" dxfId="620" priority="23" stopIfTrue="1" operator="equal">
      <formula>2</formula>
    </cfRule>
    <cfRule type="cellIs" dxfId="619" priority="24" stopIfTrue="1" operator="greaterThan">
      <formula>2</formula>
    </cfRule>
  </conditionalFormatting>
  <conditionalFormatting sqref="A192:A195 A198:A201 A204:A207 A210:A213 A216:A219 A222:A225 A228:A231 A234:A237 A240:A243 A246:A249">
    <cfRule type="cellIs" dxfId="618" priority="19" stopIfTrue="1" operator="lessThan">
      <formula>2</formula>
    </cfRule>
    <cfRule type="cellIs" dxfId="617" priority="20" stopIfTrue="1" operator="equal">
      <formula>2</formula>
    </cfRule>
    <cfRule type="cellIs" dxfId="616" priority="21" stopIfTrue="1" operator="greaterThan">
      <formula>2</formula>
    </cfRule>
  </conditionalFormatting>
  <conditionalFormatting sqref="A252:A255 A258:A261 A264:A267 A270:A273 A276:A279 A282:A285 A288:A291 A294:A297 A300:A303 A306:A309">
    <cfRule type="cellIs" dxfId="615" priority="16" stopIfTrue="1" operator="lessThan">
      <formula>2</formula>
    </cfRule>
    <cfRule type="cellIs" dxfId="614" priority="17" stopIfTrue="1" operator="equal">
      <formula>2</formula>
    </cfRule>
    <cfRule type="cellIs" dxfId="613" priority="18" stopIfTrue="1" operator="greaterThan">
      <formula>2</formula>
    </cfRule>
  </conditionalFormatting>
  <conditionalFormatting sqref="A312:A315 A318:A321 A324:A327 A330:A333 A336:A339 A342:A345 A348:A351 A354:A357 A360:A363 A366:A369">
    <cfRule type="cellIs" dxfId="612" priority="13" stopIfTrue="1" operator="lessThan">
      <formula>2</formula>
    </cfRule>
    <cfRule type="cellIs" dxfId="611" priority="14" stopIfTrue="1" operator="equal">
      <formula>2</formula>
    </cfRule>
    <cfRule type="cellIs" dxfId="610" priority="15" stopIfTrue="1" operator="greaterThan">
      <formula>2</formula>
    </cfRule>
  </conditionalFormatting>
  <conditionalFormatting sqref="A372:A375 A378:A381 A384:A387 A390:A393 A396:A399 A402:A405 A408:A411 A414:A417 A420:A423 A426:A429">
    <cfRule type="cellIs" dxfId="609" priority="10" stopIfTrue="1" operator="lessThan">
      <formula>2</formula>
    </cfRule>
    <cfRule type="cellIs" dxfId="608" priority="11" stopIfTrue="1" operator="equal">
      <formula>2</formula>
    </cfRule>
    <cfRule type="cellIs" dxfId="607" priority="12" stopIfTrue="1" operator="greaterThan">
      <formula>2</formula>
    </cfRule>
  </conditionalFormatting>
  <conditionalFormatting sqref="A432:A435 A438:A441 A444:A447 A450:A453 A456:A459 A462:A465 A468:A471 A474:A477 A480:A483 A486:A489">
    <cfRule type="cellIs" dxfId="606" priority="7" stopIfTrue="1" operator="lessThan">
      <formula>2</formula>
    </cfRule>
    <cfRule type="cellIs" dxfId="605" priority="8" stopIfTrue="1" operator="equal">
      <formula>2</formula>
    </cfRule>
    <cfRule type="cellIs" dxfId="604" priority="9" stopIfTrue="1" operator="greaterThan">
      <formula>2</formula>
    </cfRule>
  </conditionalFormatting>
  <conditionalFormatting sqref="A492:A495 A498:A501 A504:A507 A510:A513 A516:A519 A522:A525 A528:A531 A534:A537 A540:A543 A546:A549">
    <cfRule type="cellIs" dxfId="603" priority="4" stopIfTrue="1" operator="lessThan">
      <formula>2</formula>
    </cfRule>
    <cfRule type="cellIs" dxfId="602" priority="5" stopIfTrue="1" operator="equal">
      <formula>2</formula>
    </cfRule>
    <cfRule type="cellIs" dxfId="601" priority="6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PORTADA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0</vt:lpstr>
      <vt:lpstr>DATOS</vt:lpstr>
      <vt:lpstr>REPARTO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Windows User</cp:lastModifiedBy>
  <cp:lastPrinted>2008-02-16T08:48:41Z</cp:lastPrinted>
  <dcterms:created xsi:type="dcterms:W3CDTF">1996-11-27T10:00:04Z</dcterms:created>
  <dcterms:modified xsi:type="dcterms:W3CDTF">2019-07-10T20:29:41Z</dcterms:modified>
</cp:coreProperties>
</file>